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tables/table1.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5928"/>
  <workbookPr defaultThemeVersion="124226"/>
  <mc:AlternateContent xmlns:mc="http://schemas.openxmlformats.org/markup-compatibility/2006">
    <mc:Choice Requires="x15">
      <x15ac:absPath xmlns:x15ac="http://schemas.microsoft.com/office/spreadsheetml/2010/11/ac" url="C:\Users\aulkarra\Desktop\"/>
    </mc:Choice>
  </mc:AlternateContent>
  <xr:revisionPtr revIDLastSave="0" documentId="13_ncr:1_{6053CE9B-3E88-4893-8BDB-AEA4651ADC3C}" xr6:coauthVersionLast="47" xr6:coauthVersionMax="47" xr10:uidLastSave="{00000000-0000-0000-0000-000000000000}"/>
  <bookViews>
    <workbookView xWindow="-110" yWindow="-110" windowWidth="19420" windowHeight="10420" xr2:uid="{00000000-000D-0000-FFFF-FFFF00000000}"/>
  </bookViews>
  <sheets>
    <sheet name="Hakulomake" sheetId="7" r:id="rId1"/>
    <sheet name="Lääkelista" sheetId="6" r:id="rId2"/>
    <sheet name="Oma tuotanto" sheetId="12" r:id="rId3"/>
    <sheet name="Lasku" sheetId="14" state="hidden" r:id="rId4"/>
  </sheets>
  <definedNames>
    <definedName name="_xlnm._FilterDatabase" localSheetId="1" hidden="1">Lääkelista!$C$2:$V$2</definedName>
    <definedName name="_xlnm._FilterDatabase" localSheetId="2" hidden="1">'Oma tuotanto'!$B$12:$R$12</definedName>
    <definedName name="_xlnm.Print_Area" localSheetId="3">Lasku!$A$1:$I$39</definedName>
    <definedName name="_xlnm.Print_Area" localSheetId="1">Lääkkeet[[#All],[Asetuksen ryhmä]:[Korvauksen saaja (lääkeyhtiö)]]</definedName>
    <definedName name="_xlnm.Print_Titles" localSheetId="1">Lääkelista!$2:$2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8" i="14" l="1"/>
  <c r="A4" i="14"/>
  <c r="H4" i="14" l="1"/>
  <c r="A10" i="14"/>
  <c r="A9" i="14"/>
  <c r="O18" i="6"/>
  <c r="O6" i="6"/>
  <c r="O11" i="6"/>
  <c r="P1003" i="12"/>
  <c r="I1003" i="12"/>
  <c r="P1002" i="12"/>
  <c r="I1002" i="12"/>
  <c r="P1001" i="12"/>
  <c r="I1001" i="12"/>
  <c r="P1000" i="12"/>
  <c r="I1000" i="12"/>
  <c r="P999" i="12"/>
  <c r="I999" i="12"/>
  <c r="P998" i="12"/>
  <c r="I998" i="12"/>
  <c r="P997" i="12"/>
  <c r="I997" i="12"/>
  <c r="P996" i="12"/>
  <c r="I996" i="12"/>
  <c r="P995" i="12"/>
  <c r="I995" i="12"/>
  <c r="P994" i="12"/>
  <c r="I994" i="12"/>
  <c r="P993" i="12"/>
  <c r="I993" i="12"/>
  <c r="P992" i="12"/>
  <c r="I992" i="12"/>
  <c r="P991" i="12"/>
  <c r="I991" i="12"/>
  <c r="P990" i="12"/>
  <c r="I990" i="12"/>
  <c r="P989" i="12"/>
  <c r="I989" i="12"/>
  <c r="P988" i="12"/>
  <c r="I988" i="12"/>
  <c r="P987" i="12"/>
  <c r="I987" i="12"/>
  <c r="P986" i="12"/>
  <c r="I986" i="12"/>
  <c r="P985" i="12"/>
  <c r="I985" i="12"/>
  <c r="P984" i="12"/>
  <c r="I984" i="12"/>
  <c r="P983" i="12"/>
  <c r="I983" i="12"/>
  <c r="P982" i="12"/>
  <c r="I982" i="12"/>
  <c r="P981" i="12"/>
  <c r="I981" i="12"/>
  <c r="P980" i="12"/>
  <c r="I980" i="12"/>
  <c r="P979" i="12"/>
  <c r="I979" i="12"/>
  <c r="P978" i="12"/>
  <c r="I978" i="12"/>
  <c r="P977" i="12"/>
  <c r="I977" i="12"/>
  <c r="P976" i="12"/>
  <c r="I976" i="12"/>
  <c r="P975" i="12"/>
  <c r="I975" i="12"/>
  <c r="P974" i="12"/>
  <c r="I974" i="12"/>
  <c r="P973" i="12"/>
  <c r="I973" i="12"/>
  <c r="P972" i="12"/>
  <c r="I972" i="12"/>
  <c r="P971" i="12"/>
  <c r="I971" i="12"/>
  <c r="P970" i="12"/>
  <c r="I970" i="12"/>
  <c r="P969" i="12"/>
  <c r="I969" i="12"/>
  <c r="P968" i="12"/>
  <c r="I968" i="12"/>
  <c r="P967" i="12"/>
  <c r="I967" i="12"/>
  <c r="P966" i="12"/>
  <c r="I966" i="12"/>
  <c r="P965" i="12"/>
  <c r="I965" i="12"/>
  <c r="P964" i="12"/>
  <c r="I964" i="12"/>
  <c r="P963" i="12"/>
  <c r="I963" i="12"/>
  <c r="P962" i="12"/>
  <c r="I962" i="12"/>
  <c r="P961" i="12"/>
  <c r="I961" i="12"/>
  <c r="P960" i="12"/>
  <c r="I960" i="12"/>
  <c r="P959" i="12"/>
  <c r="I959" i="12"/>
  <c r="P958" i="12"/>
  <c r="I958" i="12"/>
  <c r="P957" i="12"/>
  <c r="I957" i="12"/>
  <c r="P956" i="12"/>
  <c r="I956" i="12"/>
  <c r="P955" i="12"/>
  <c r="I955" i="12"/>
  <c r="P954" i="12"/>
  <c r="I954" i="12"/>
  <c r="P953" i="12"/>
  <c r="I953" i="12"/>
  <c r="P952" i="12"/>
  <c r="I952" i="12"/>
  <c r="P951" i="12"/>
  <c r="I951" i="12"/>
  <c r="P950" i="12"/>
  <c r="I950" i="12"/>
  <c r="P949" i="12"/>
  <c r="I949" i="12"/>
  <c r="P948" i="12"/>
  <c r="I948" i="12"/>
  <c r="P947" i="12"/>
  <c r="I947" i="12"/>
  <c r="P946" i="12"/>
  <c r="I946" i="12"/>
  <c r="P945" i="12"/>
  <c r="I945" i="12"/>
  <c r="P944" i="12"/>
  <c r="I944" i="12"/>
  <c r="P943" i="12"/>
  <c r="I943" i="12"/>
  <c r="P942" i="12"/>
  <c r="I942" i="12"/>
  <c r="P941" i="12"/>
  <c r="I941" i="12"/>
  <c r="P940" i="12"/>
  <c r="I940" i="12"/>
  <c r="P939" i="12"/>
  <c r="I939" i="12"/>
  <c r="P938" i="12"/>
  <c r="I938" i="12"/>
  <c r="P937" i="12"/>
  <c r="I937" i="12"/>
  <c r="P936" i="12"/>
  <c r="I936" i="12"/>
  <c r="P935" i="12"/>
  <c r="I935" i="12"/>
  <c r="P934" i="12"/>
  <c r="I934" i="12"/>
  <c r="P933" i="12"/>
  <c r="I933" i="12"/>
  <c r="P932" i="12"/>
  <c r="I932" i="12"/>
  <c r="P931" i="12"/>
  <c r="I931" i="12"/>
  <c r="P930" i="12"/>
  <c r="I930" i="12"/>
  <c r="P929" i="12"/>
  <c r="I929" i="12"/>
  <c r="P928" i="12"/>
  <c r="I928" i="12"/>
  <c r="P927" i="12"/>
  <c r="I927" i="12"/>
  <c r="P926" i="12"/>
  <c r="I926" i="12"/>
  <c r="P925" i="12"/>
  <c r="I925" i="12"/>
  <c r="P924" i="12"/>
  <c r="I924" i="12"/>
  <c r="P923" i="12"/>
  <c r="I923" i="12"/>
  <c r="P922" i="12"/>
  <c r="I922" i="12"/>
  <c r="P921" i="12"/>
  <c r="I921" i="12"/>
  <c r="P920" i="12"/>
  <c r="I920" i="12"/>
  <c r="P919" i="12"/>
  <c r="I919" i="12"/>
  <c r="P918" i="12"/>
  <c r="I918" i="12"/>
  <c r="P917" i="12"/>
  <c r="I917" i="12"/>
  <c r="P916" i="12"/>
  <c r="I916" i="12"/>
  <c r="P915" i="12"/>
  <c r="I915" i="12"/>
  <c r="P914" i="12"/>
  <c r="I914" i="12"/>
  <c r="P913" i="12"/>
  <c r="I913" i="12"/>
  <c r="P912" i="12"/>
  <c r="I912" i="12"/>
  <c r="P911" i="12"/>
  <c r="I911" i="12"/>
  <c r="P910" i="12"/>
  <c r="I910" i="12"/>
  <c r="P909" i="12"/>
  <c r="I909" i="12"/>
  <c r="P908" i="12"/>
  <c r="I908" i="12"/>
  <c r="P907" i="12"/>
  <c r="I907" i="12"/>
  <c r="P906" i="12"/>
  <c r="I906" i="12"/>
  <c r="P905" i="12"/>
  <c r="I905" i="12"/>
  <c r="P904" i="12"/>
  <c r="I904" i="12"/>
  <c r="P903" i="12"/>
  <c r="I903" i="12"/>
  <c r="P902" i="12"/>
  <c r="I902" i="12"/>
  <c r="P901" i="12"/>
  <c r="I901" i="12"/>
  <c r="P900" i="12"/>
  <c r="I900" i="12"/>
  <c r="P899" i="12"/>
  <c r="I899" i="12"/>
  <c r="P898" i="12"/>
  <c r="I898" i="12"/>
  <c r="P897" i="12"/>
  <c r="I897" i="12"/>
  <c r="P896" i="12"/>
  <c r="I896" i="12"/>
  <c r="P895" i="12"/>
  <c r="I895" i="12"/>
  <c r="P894" i="12"/>
  <c r="I894" i="12"/>
  <c r="P893" i="12"/>
  <c r="I893" i="12"/>
  <c r="P892" i="12"/>
  <c r="I892" i="12"/>
  <c r="P891" i="12"/>
  <c r="I891" i="12"/>
  <c r="P890" i="12"/>
  <c r="I890" i="12"/>
  <c r="P889" i="12"/>
  <c r="I889" i="12"/>
  <c r="P888" i="12"/>
  <c r="I888" i="12"/>
  <c r="P887" i="12"/>
  <c r="I887" i="12"/>
  <c r="P886" i="12"/>
  <c r="I886" i="12"/>
  <c r="P885" i="12"/>
  <c r="I885" i="12"/>
  <c r="P884" i="12"/>
  <c r="I884" i="12"/>
  <c r="P883" i="12"/>
  <c r="I883" i="12"/>
  <c r="P882" i="12"/>
  <c r="I882" i="12"/>
  <c r="P881" i="12"/>
  <c r="I881" i="12"/>
  <c r="P880" i="12"/>
  <c r="I880" i="12"/>
  <c r="P879" i="12"/>
  <c r="I879" i="12"/>
  <c r="P878" i="12"/>
  <c r="I878" i="12"/>
  <c r="P877" i="12"/>
  <c r="I877" i="12"/>
  <c r="P876" i="12"/>
  <c r="I876" i="12"/>
  <c r="P875" i="12"/>
  <c r="I875" i="12"/>
  <c r="P874" i="12"/>
  <c r="I874" i="12"/>
  <c r="P873" i="12"/>
  <c r="I873" i="12"/>
  <c r="P872" i="12"/>
  <c r="I872" i="12"/>
  <c r="P871" i="12"/>
  <c r="I871" i="12"/>
  <c r="P870" i="12"/>
  <c r="I870" i="12"/>
  <c r="P869" i="12"/>
  <c r="I869" i="12"/>
  <c r="P868" i="12"/>
  <c r="I868" i="12"/>
  <c r="P867" i="12"/>
  <c r="I867" i="12"/>
  <c r="P866" i="12"/>
  <c r="I866" i="12"/>
  <c r="P865" i="12"/>
  <c r="I865" i="12"/>
  <c r="P864" i="12"/>
  <c r="I864" i="12"/>
  <c r="P863" i="12"/>
  <c r="I863" i="12"/>
  <c r="P862" i="12"/>
  <c r="I862" i="12"/>
  <c r="P861" i="12"/>
  <c r="I861" i="12"/>
  <c r="P860" i="12"/>
  <c r="I860" i="12"/>
  <c r="P859" i="12"/>
  <c r="I859" i="12"/>
  <c r="P858" i="12"/>
  <c r="I858" i="12"/>
  <c r="P857" i="12"/>
  <c r="I857" i="12"/>
  <c r="P856" i="12"/>
  <c r="I856" i="12"/>
  <c r="P855" i="12"/>
  <c r="I855" i="12"/>
  <c r="P854" i="12"/>
  <c r="I854" i="12"/>
  <c r="P853" i="12"/>
  <c r="I853" i="12"/>
  <c r="P852" i="12"/>
  <c r="I852" i="12"/>
  <c r="P851" i="12"/>
  <c r="I851" i="12"/>
  <c r="P850" i="12"/>
  <c r="I850" i="12"/>
  <c r="P849" i="12"/>
  <c r="I849" i="12"/>
  <c r="P848" i="12"/>
  <c r="I848" i="12"/>
  <c r="P847" i="12"/>
  <c r="I847" i="12"/>
  <c r="P846" i="12"/>
  <c r="I846" i="12"/>
  <c r="P845" i="12"/>
  <c r="I845" i="12"/>
  <c r="P844" i="12"/>
  <c r="I844" i="12"/>
  <c r="P843" i="12"/>
  <c r="I843" i="12"/>
  <c r="P842" i="12"/>
  <c r="I842" i="12"/>
  <c r="P841" i="12"/>
  <c r="I841" i="12"/>
  <c r="P840" i="12"/>
  <c r="I840" i="12"/>
  <c r="P839" i="12"/>
  <c r="I839" i="12"/>
  <c r="P838" i="12"/>
  <c r="I838" i="12"/>
  <c r="P837" i="12"/>
  <c r="I837" i="12"/>
  <c r="P836" i="12"/>
  <c r="I836" i="12"/>
  <c r="P835" i="12"/>
  <c r="I835" i="12"/>
  <c r="P834" i="12"/>
  <c r="I834" i="12"/>
  <c r="P833" i="12"/>
  <c r="I833" i="12"/>
  <c r="P832" i="12"/>
  <c r="I832" i="12"/>
  <c r="P831" i="12"/>
  <c r="I831" i="12"/>
  <c r="P830" i="12"/>
  <c r="I830" i="12"/>
  <c r="P829" i="12"/>
  <c r="I829" i="12"/>
  <c r="P828" i="12"/>
  <c r="I828" i="12"/>
  <c r="P827" i="12"/>
  <c r="I827" i="12"/>
  <c r="P826" i="12"/>
  <c r="I826" i="12"/>
  <c r="P825" i="12"/>
  <c r="I825" i="12"/>
  <c r="P824" i="12"/>
  <c r="I824" i="12"/>
  <c r="P823" i="12"/>
  <c r="I823" i="12"/>
  <c r="P822" i="12"/>
  <c r="I822" i="12"/>
  <c r="P821" i="12"/>
  <c r="I821" i="12"/>
  <c r="P820" i="12"/>
  <c r="I820" i="12"/>
  <c r="P819" i="12"/>
  <c r="I819" i="12"/>
  <c r="P818" i="12"/>
  <c r="I818" i="12"/>
  <c r="P817" i="12"/>
  <c r="I817" i="12"/>
  <c r="P816" i="12"/>
  <c r="I816" i="12"/>
  <c r="P815" i="12"/>
  <c r="I815" i="12"/>
  <c r="P814" i="12"/>
  <c r="I814" i="12"/>
  <c r="P813" i="12"/>
  <c r="I813" i="12"/>
  <c r="P812" i="12"/>
  <c r="I812" i="12"/>
  <c r="P811" i="12"/>
  <c r="I811" i="12"/>
  <c r="P810" i="12"/>
  <c r="I810" i="12"/>
  <c r="P809" i="12"/>
  <c r="I809" i="12"/>
  <c r="P808" i="12"/>
  <c r="I808" i="12"/>
  <c r="P807" i="12"/>
  <c r="I807" i="12"/>
  <c r="P806" i="12"/>
  <c r="I806" i="12"/>
  <c r="P805" i="12"/>
  <c r="I805" i="12"/>
  <c r="P804" i="12"/>
  <c r="I804" i="12"/>
  <c r="P803" i="12"/>
  <c r="I803" i="12"/>
  <c r="P802" i="12"/>
  <c r="I802" i="12"/>
  <c r="P801" i="12"/>
  <c r="I801" i="12"/>
  <c r="P800" i="12"/>
  <c r="I800" i="12"/>
  <c r="P799" i="12"/>
  <c r="I799" i="12"/>
  <c r="P798" i="12"/>
  <c r="I798" i="12"/>
  <c r="P797" i="12"/>
  <c r="I797" i="12"/>
  <c r="P796" i="12"/>
  <c r="I796" i="12"/>
  <c r="P795" i="12"/>
  <c r="I795" i="12"/>
  <c r="P794" i="12"/>
  <c r="I794" i="12"/>
  <c r="P793" i="12"/>
  <c r="I793" i="12"/>
  <c r="P792" i="12"/>
  <c r="I792" i="12"/>
  <c r="P791" i="12"/>
  <c r="I791" i="12"/>
  <c r="P790" i="12"/>
  <c r="I790" i="12"/>
  <c r="P789" i="12"/>
  <c r="I789" i="12"/>
  <c r="P788" i="12"/>
  <c r="I788" i="12"/>
  <c r="P787" i="12"/>
  <c r="I787" i="12"/>
  <c r="P786" i="12"/>
  <c r="I786" i="12"/>
  <c r="P785" i="12"/>
  <c r="I785" i="12"/>
  <c r="P784" i="12"/>
  <c r="I784" i="12"/>
  <c r="P783" i="12"/>
  <c r="I783" i="12"/>
  <c r="P782" i="12"/>
  <c r="I782" i="12"/>
  <c r="P781" i="12"/>
  <c r="I781" i="12"/>
  <c r="P780" i="12"/>
  <c r="I780" i="12"/>
  <c r="P779" i="12"/>
  <c r="I779" i="12"/>
  <c r="P778" i="12"/>
  <c r="I778" i="12"/>
  <c r="P777" i="12"/>
  <c r="I777" i="12"/>
  <c r="P776" i="12"/>
  <c r="I776" i="12"/>
  <c r="P775" i="12"/>
  <c r="I775" i="12"/>
  <c r="P774" i="12"/>
  <c r="I774" i="12"/>
  <c r="P773" i="12"/>
  <c r="I773" i="12"/>
  <c r="P772" i="12"/>
  <c r="I772" i="12"/>
  <c r="P771" i="12"/>
  <c r="I771" i="12"/>
  <c r="P770" i="12"/>
  <c r="I770" i="12"/>
  <c r="P769" i="12"/>
  <c r="I769" i="12"/>
  <c r="P768" i="12"/>
  <c r="I768" i="12"/>
  <c r="P767" i="12"/>
  <c r="I767" i="12"/>
  <c r="P766" i="12"/>
  <c r="I766" i="12"/>
  <c r="P765" i="12"/>
  <c r="I765" i="12"/>
  <c r="P764" i="12"/>
  <c r="I764" i="12"/>
  <c r="P763" i="12"/>
  <c r="I763" i="12"/>
  <c r="P762" i="12"/>
  <c r="I762" i="12"/>
  <c r="P761" i="12"/>
  <c r="I761" i="12"/>
  <c r="P760" i="12"/>
  <c r="I760" i="12"/>
  <c r="P759" i="12"/>
  <c r="I759" i="12"/>
  <c r="P758" i="12"/>
  <c r="I758" i="12"/>
  <c r="P757" i="12"/>
  <c r="I757" i="12"/>
  <c r="P756" i="12"/>
  <c r="I756" i="12"/>
  <c r="P755" i="12"/>
  <c r="I755" i="12"/>
  <c r="P754" i="12"/>
  <c r="I754" i="12"/>
  <c r="P753" i="12"/>
  <c r="I753" i="12"/>
  <c r="P752" i="12"/>
  <c r="I752" i="12"/>
  <c r="P751" i="12"/>
  <c r="I751" i="12"/>
  <c r="P750" i="12"/>
  <c r="I750" i="12"/>
  <c r="P749" i="12"/>
  <c r="I749" i="12"/>
  <c r="P748" i="12"/>
  <c r="I748" i="12"/>
  <c r="P747" i="12"/>
  <c r="I747" i="12"/>
  <c r="P746" i="12"/>
  <c r="I746" i="12"/>
  <c r="P745" i="12"/>
  <c r="I745" i="12"/>
  <c r="P744" i="12"/>
  <c r="I744" i="12"/>
  <c r="P743" i="12"/>
  <c r="I743" i="12"/>
  <c r="P742" i="12"/>
  <c r="I742" i="12"/>
  <c r="P741" i="12"/>
  <c r="I741" i="12"/>
  <c r="P740" i="12"/>
  <c r="I740" i="12"/>
  <c r="P739" i="12"/>
  <c r="I739" i="12"/>
  <c r="P738" i="12"/>
  <c r="I738" i="12"/>
  <c r="P737" i="12"/>
  <c r="I737" i="12"/>
  <c r="P736" i="12"/>
  <c r="I736" i="12"/>
  <c r="P735" i="12"/>
  <c r="I735" i="12"/>
  <c r="P734" i="12"/>
  <c r="I734" i="12"/>
  <c r="P733" i="12"/>
  <c r="I733" i="12"/>
  <c r="P732" i="12"/>
  <c r="I732" i="12"/>
  <c r="P731" i="12"/>
  <c r="I731" i="12"/>
  <c r="P730" i="12"/>
  <c r="I730" i="12"/>
  <c r="P729" i="12"/>
  <c r="I729" i="12"/>
  <c r="P728" i="12"/>
  <c r="I728" i="12"/>
  <c r="P727" i="12"/>
  <c r="I727" i="12"/>
  <c r="P726" i="12"/>
  <c r="I726" i="12"/>
  <c r="P725" i="12"/>
  <c r="I725" i="12"/>
  <c r="P724" i="12"/>
  <c r="I724" i="12"/>
  <c r="P723" i="12"/>
  <c r="I723" i="12"/>
  <c r="P722" i="12"/>
  <c r="I722" i="12"/>
  <c r="P721" i="12"/>
  <c r="I721" i="12"/>
  <c r="P720" i="12"/>
  <c r="I720" i="12"/>
  <c r="P719" i="12"/>
  <c r="I719" i="12"/>
  <c r="P718" i="12"/>
  <c r="I718" i="12"/>
  <c r="P717" i="12"/>
  <c r="I717" i="12"/>
  <c r="P716" i="12"/>
  <c r="I716" i="12"/>
  <c r="P715" i="12"/>
  <c r="I715" i="12"/>
  <c r="P714" i="12"/>
  <c r="I714" i="12"/>
  <c r="P713" i="12"/>
  <c r="I713" i="12"/>
  <c r="P712" i="12"/>
  <c r="I712" i="12"/>
  <c r="P711" i="12"/>
  <c r="I711" i="12"/>
  <c r="P710" i="12"/>
  <c r="I710" i="12"/>
  <c r="P709" i="12"/>
  <c r="I709" i="12"/>
  <c r="P708" i="12"/>
  <c r="I708" i="12"/>
  <c r="P707" i="12"/>
  <c r="I707" i="12"/>
  <c r="P706" i="12"/>
  <c r="I706" i="12"/>
  <c r="P705" i="12"/>
  <c r="I705" i="12"/>
  <c r="P704" i="12"/>
  <c r="I704" i="12"/>
  <c r="P703" i="12"/>
  <c r="I703" i="12"/>
  <c r="P702" i="12"/>
  <c r="I702" i="12"/>
  <c r="P701" i="12"/>
  <c r="I701" i="12"/>
  <c r="P700" i="12"/>
  <c r="I700" i="12"/>
  <c r="P699" i="12"/>
  <c r="I699" i="12"/>
  <c r="P698" i="12"/>
  <c r="I698" i="12"/>
  <c r="P697" i="12"/>
  <c r="I697" i="12"/>
  <c r="P696" i="12"/>
  <c r="I696" i="12"/>
  <c r="P695" i="12"/>
  <c r="I695" i="12"/>
  <c r="P694" i="12"/>
  <c r="I694" i="12"/>
  <c r="P693" i="12"/>
  <c r="I693" i="12"/>
  <c r="P692" i="12"/>
  <c r="I692" i="12"/>
  <c r="P691" i="12"/>
  <c r="I691" i="12"/>
  <c r="P690" i="12"/>
  <c r="I690" i="12"/>
  <c r="P689" i="12"/>
  <c r="I689" i="12"/>
  <c r="P688" i="12"/>
  <c r="I688" i="12"/>
  <c r="P687" i="12"/>
  <c r="I687" i="12"/>
  <c r="P686" i="12"/>
  <c r="I686" i="12"/>
  <c r="P685" i="12"/>
  <c r="I685" i="12"/>
  <c r="P684" i="12"/>
  <c r="I684" i="12"/>
  <c r="P683" i="12"/>
  <c r="I683" i="12"/>
  <c r="P682" i="12"/>
  <c r="I682" i="12"/>
  <c r="P681" i="12"/>
  <c r="I681" i="12"/>
  <c r="P680" i="12"/>
  <c r="I680" i="12"/>
  <c r="P679" i="12"/>
  <c r="I679" i="12"/>
  <c r="P678" i="12"/>
  <c r="I678" i="12"/>
  <c r="P677" i="12"/>
  <c r="I677" i="12"/>
  <c r="P676" i="12"/>
  <c r="I676" i="12"/>
  <c r="P675" i="12"/>
  <c r="I675" i="12"/>
  <c r="P674" i="12"/>
  <c r="I674" i="12"/>
  <c r="P673" i="12"/>
  <c r="I673" i="12"/>
  <c r="P672" i="12"/>
  <c r="I672" i="12"/>
  <c r="P671" i="12"/>
  <c r="I671" i="12"/>
  <c r="P670" i="12"/>
  <c r="I670" i="12"/>
  <c r="P669" i="12"/>
  <c r="I669" i="12"/>
  <c r="P668" i="12"/>
  <c r="I668" i="12"/>
  <c r="P667" i="12"/>
  <c r="I667" i="12"/>
  <c r="P666" i="12"/>
  <c r="I666" i="12"/>
  <c r="P665" i="12"/>
  <c r="I665" i="12"/>
  <c r="P664" i="12"/>
  <c r="I664" i="12"/>
  <c r="P663" i="12"/>
  <c r="I663" i="12"/>
  <c r="P662" i="12"/>
  <c r="I662" i="12"/>
  <c r="P661" i="12"/>
  <c r="I661" i="12"/>
  <c r="P660" i="12"/>
  <c r="I660" i="12"/>
  <c r="P659" i="12"/>
  <c r="I659" i="12"/>
  <c r="P658" i="12"/>
  <c r="I658" i="12"/>
  <c r="P657" i="12"/>
  <c r="I657" i="12"/>
  <c r="P656" i="12"/>
  <c r="I656" i="12"/>
  <c r="P655" i="12"/>
  <c r="I655" i="12"/>
  <c r="P654" i="12"/>
  <c r="I654" i="12"/>
  <c r="P653" i="12"/>
  <c r="I653" i="12"/>
  <c r="P652" i="12"/>
  <c r="I652" i="12"/>
  <c r="P651" i="12"/>
  <c r="I651" i="12"/>
  <c r="P650" i="12"/>
  <c r="I650" i="12"/>
  <c r="P649" i="12"/>
  <c r="I649" i="12"/>
  <c r="P648" i="12"/>
  <c r="I648" i="12"/>
  <c r="P647" i="12"/>
  <c r="I647" i="12"/>
  <c r="P646" i="12"/>
  <c r="I646" i="12"/>
  <c r="P645" i="12"/>
  <c r="I645" i="12"/>
  <c r="P644" i="12"/>
  <c r="I644" i="12"/>
  <c r="P643" i="12"/>
  <c r="I643" i="12"/>
  <c r="P642" i="12"/>
  <c r="I642" i="12"/>
  <c r="P641" i="12"/>
  <c r="I641" i="12"/>
  <c r="P640" i="12"/>
  <c r="I640" i="12"/>
  <c r="P639" i="12"/>
  <c r="I639" i="12"/>
  <c r="P638" i="12"/>
  <c r="I638" i="12"/>
  <c r="P637" i="12"/>
  <c r="I637" i="12"/>
  <c r="P636" i="12"/>
  <c r="I636" i="12"/>
  <c r="P635" i="12"/>
  <c r="I635" i="12"/>
  <c r="P634" i="12"/>
  <c r="I634" i="12"/>
  <c r="P633" i="12"/>
  <c r="I633" i="12"/>
  <c r="P632" i="12"/>
  <c r="I632" i="12"/>
  <c r="P631" i="12"/>
  <c r="I631" i="12"/>
  <c r="P630" i="12"/>
  <c r="I630" i="12"/>
  <c r="P629" i="12"/>
  <c r="I629" i="12"/>
  <c r="P628" i="12"/>
  <c r="I628" i="12"/>
  <c r="P627" i="12"/>
  <c r="I627" i="12"/>
  <c r="P626" i="12"/>
  <c r="I626" i="12"/>
  <c r="P625" i="12"/>
  <c r="I625" i="12"/>
  <c r="P624" i="12"/>
  <c r="I624" i="12"/>
  <c r="P623" i="12"/>
  <c r="I623" i="12"/>
  <c r="P622" i="12"/>
  <c r="I622" i="12"/>
  <c r="P621" i="12"/>
  <c r="I621" i="12"/>
  <c r="P620" i="12"/>
  <c r="I620" i="12"/>
  <c r="P619" i="12"/>
  <c r="I619" i="12"/>
  <c r="P618" i="12"/>
  <c r="I618" i="12"/>
  <c r="P617" i="12"/>
  <c r="I617" i="12"/>
  <c r="P616" i="12"/>
  <c r="I616" i="12"/>
  <c r="P615" i="12"/>
  <c r="I615" i="12"/>
  <c r="P614" i="12"/>
  <c r="I614" i="12"/>
  <c r="P613" i="12"/>
  <c r="I613" i="12"/>
  <c r="P612" i="12"/>
  <c r="I612" i="12"/>
  <c r="P611" i="12"/>
  <c r="I611" i="12"/>
  <c r="P610" i="12"/>
  <c r="I610" i="12"/>
  <c r="P609" i="12"/>
  <c r="I609" i="12"/>
  <c r="P608" i="12"/>
  <c r="I608" i="12"/>
  <c r="P607" i="12"/>
  <c r="I607" i="12"/>
  <c r="P606" i="12"/>
  <c r="I606" i="12"/>
  <c r="P605" i="12"/>
  <c r="I605" i="12"/>
  <c r="P604" i="12"/>
  <c r="I604" i="12"/>
  <c r="P603" i="12"/>
  <c r="I603" i="12"/>
  <c r="P602" i="12"/>
  <c r="I602" i="12"/>
  <c r="P601" i="12"/>
  <c r="I601" i="12"/>
  <c r="P600" i="12"/>
  <c r="I600" i="12"/>
  <c r="P599" i="12"/>
  <c r="I599" i="12"/>
  <c r="P598" i="12"/>
  <c r="I598" i="12"/>
  <c r="P597" i="12"/>
  <c r="I597" i="12"/>
  <c r="P596" i="12"/>
  <c r="I596" i="12"/>
  <c r="P595" i="12"/>
  <c r="I595" i="12"/>
  <c r="P594" i="12"/>
  <c r="I594" i="12"/>
  <c r="P593" i="12"/>
  <c r="I593" i="12"/>
  <c r="P592" i="12"/>
  <c r="I592" i="12"/>
  <c r="P591" i="12"/>
  <c r="I591" i="12"/>
  <c r="P590" i="12"/>
  <c r="I590" i="12"/>
  <c r="P589" i="12"/>
  <c r="I589" i="12"/>
  <c r="P588" i="12"/>
  <c r="I588" i="12"/>
  <c r="P587" i="12"/>
  <c r="I587" i="12"/>
  <c r="P586" i="12"/>
  <c r="I586" i="12"/>
  <c r="P585" i="12"/>
  <c r="I585" i="12"/>
  <c r="P584" i="12"/>
  <c r="I584" i="12"/>
  <c r="P583" i="12"/>
  <c r="I583" i="12"/>
  <c r="P582" i="12"/>
  <c r="I582" i="12"/>
  <c r="P581" i="12"/>
  <c r="I581" i="12"/>
  <c r="P580" i="12"/>
  <c r="I580" i="12"/>
  <c r="P579" i="12"/>
  <c r="I579" i="12"/>
  <c r="P578" i="12"/>
  <c r="I578" i="12"/>
  <c r="P577" i="12"/>
  <c r="I577" i="12"/>
  <c r="P576" i="12"/>
  <c r="I576" i="12"/>
  <c r="P575" i="12"/>
  <c r="I575" i="12"/>
  <c r="P574" i="12"/>
  <c r="I574" i="12"/>
  <c r="P573" i="12"/>
  <c r="I573" i="12"/>
  <c r="P572" i="12"/>
  <c r="I572" i="12"/>
  <c r="P571" i="12"/>
  <c r="I571" i="12"/>
  <c r="P570" i="12"/>
  <c r="I570" i="12"/>
  <c r="P569" i="12"/>
  <c r="I569" i="12"/>
  <c r="P568" i="12"/>
  <c r="I568" i="12"/>
  <c r="P567" i="12"/>
  <c r="I567" i="12"/>
  <c r="P566" i="12"/>
  <c r="I566" i="12"/>
  <c r="P565" i="12"/>
  <c r="I565" i="12"/>
  <c r="P564" i="12"/>
  <c r="I564" i="12"/>
  <c r="P563" i="12"/>
  <c r="I563" i="12"/>
  <c r="P562" i="12"/>
  <c r="I562" i="12"/>
  <c r="P561" i="12"/>
  <c r="I561" i="12"/>
  <c r="P560" i="12"/>
  <c r="I560" i="12"/>
  <c r="P559" i="12"/>
  <c r="I559" i="12"/>
  <c r="P558" i="12"/>
  <c r="I558" i="12"/>
  <c r="P557" i="12"/>
  <c r="I557" i="12"/>
  <c r="P556" i="12"/>
  <c r="I556" i="12"/>
  <c r="P555" i="12"/>
  <c r="I555" i="12"/>
  <c r="P554" i="12"/>
  <c r="I554" i="12"/>
  <c r="P553" i="12"/>
  <c r="I553" i="12"/>
  <c r="P552" i="12"/>
  <c r="I552" i="12"/>
  <c r="P551" i="12"/>
  <c r="I551" i="12"/>
  <c r="P550" i="12"/>
  <c r="I550" i="12"/>
  <c r="P549" i="12"/>
  <c r="I549" i="12"/>
  <c r="P548" i="12"/>
  <c r="I548" i="12"/>
  <c r="P547" i="12"/>
  <c r="I547" i="12"/>
  <c r="P546" i="12"/>
  <c r="I546" i="12"/>
  <c r="P545" i="12"/>
  <c r="I545" i="12"/>
  <c r="P544" i="12"/>
  <c r="I544" i="12"/>
  <c r="P543" i="12"/>
  <c r="I543" i="12"/>
  <c r="P542" i="12"/>
  <c r="I542" i="12"/>
  <c r="P541" i="12"/>
  <c r="I541" i="12"/>
  <c r="P540" i="12"/>
  <c r="I540" i="12"/>
  <c r="P539" i="12"/>
  <c r="I539" i="12"/>
  <c r="P538" i="12"/>
  <c r="I538" i="12"/>
  <c r="P537" i="12"/>
  <c r="I537" i="12"/>
  <c r="P536" i="12"/>
  <c r="I536" i="12"/>
  <c r="P535" i="12"/>
  <c r="I535" i="12"/>
  <c r="P534" i="12"/>
  <c r="I534" i="12"/>
  <c r="P533" i="12"/>
  <c r="I533" i="12"/>
  <c r="P532" i="12"/>
  <c r="I532" i="12"/>
  <c r="P531" i="12"/>
  <c r="I531" i="12"/>
  <c r="P530" i="12"/>
  <c r="I530" i="12"/>
  <c r="P529" i="12"/>
  <c r="I529" i="12"/>
  <c r="P528" i="12"/>
  <c r="I528" i="12"/>
  <c r="P527" i="12"/>
  <c r="I527" i="12"/>
  <c r="P526" i="12"/>
  <c r="I526" i="12"/>
  <c r="P525" i="12"/>
  <c r="I525" i="12"/>
  <c r="P524" i="12"/>
  <c r="I524" i="12"/>
  <c r="P523" i="12"/>
  <c r="I523" i="12"/>
  <c r="P522" i="12"/>
  <c r="I522" i="12"/>
  <c r="P521" i="12"/>
  <c r="I521" i="12"/>
  <c r="P520" i="12"/>
  <c r="I520" i="12"/>
  <c r="P519" i="12"/>
  <c r="I519" i="12"/>
  <c r="P518" i="12"/>
  <c r="I518" i="12"/>
  <c r="P517" i="12"/>
  <c r="I517" i="12"/>
  <c r="P516" i="12"/>
  <c r="I516" i="12"/>
  <c r="P515" i="12"/>
  <c r="I515" i="12"/>
  <c r="P514" i="12"/>
  <c r="I514" i="12"/>
  <c r="P513" i="12"/>
  <c r="I513" i="12"/>
  <c r="P512" i="12"/>
  <c r="I512" i="12"/>
  <c r="P511" i="12"/>
  <c r="I511" i="12"/>
  <c r="P510" i="12"/>
  <c r="I510" i="12"/>
  <c r="P509" i="12"/>
  <c r="I509" i="12"/>
  <c r="P508" i="12"/>
  <c r="I508" i="12"/>
  <c r="P507" i="12"/>
  <c r="I507" i="12"/>
  <c r="P506" i="12"/>
  <c r="I506" i="12"/>
  <c r="P505" i="12"/>
  <c r="I505" i="12"/>
  <c r="P504" i="12"/>
  <c r="I504" i="12"/>
  <c r="P503" i="12"/>
  <c r="I503" i="12"/>
  <c r="P502" i="12"/>
  <c r="I502" i="12"/>
  <c r="P501" i="12"/>
  <c r="I501" i="12"/>
  <c r="P500" i="12"/>
  <c r="I500" i="12"/>
  <c r="P499" i="12"/>
  <c r="I499" i="12"/>
  <c r="P498" i="12"/>
  <c r="I498" i="12"/>
  <c r="P497" i="12"/>
  <c r="I497" i="12"/>
  <c r="P496" i="12"/>
  <c r="I496" i="12"/>
  <c r="P495" i="12"/>
  <c r="I495" i="12"/>
  <c r="P494" i="12"/>
  <c r="I494" i="12"/>
  <c r="P493" i="12"/>
  <c r="I493" i="12"/>
  <c r="P492" i="12"/>
  <c r="I492" i="12"/>
  <c r="P491" i="12"/>
  <c r="I491" i="12"/>
  <c r="P490" i="12"/>
  <c r="I490" i="12"/>
  <c r="P489" i="12"/>
  <c r="I489" i="12"/>
  <c r="P488" i="12"/>
  <c r="I488" i="12"/>
  <c r="P487" i="12"/>
  <c r="I487" i="12"/>
  <c r="P486" i="12"/>
  <c r="I486" i="12"/>
  <c r="P485" i="12"/>
  <c r="I485" i="12"/>
  <c r="P484" i="12"/>
  <c r="I484" i="12"/>
  <c r="P483" i="12"/>
  <c r="I483" i="12"/>
  <c r="P482" i="12"/>
  <c r="I482" i="12"/>
  <c r="P481" i="12"/>
  <c r="I481" i="12"/>
  <c r="P480" i="12"/>
  <c r="I480" i="12"/>
  <c r="P479" i="12"/>
  <c r="I479" i="12"/>
  <c r="P478" i="12"/>
  <c r="I478" i="12"/>
  <c r="P477" i="12"/>
  <c r="I477" i="12"/>
  <c r="P476" i="12"/>
  <c r="I476" i="12"/>
  <c r="P475" i="12"/>
  <c r="I475" i="12"/>
  <c r="P474" i="12"/>
  <c r="I474" i="12"/>
  <c r="P473" i="12"/>
  <c r="I473" i="12"/>
  <c r="P472" i="12"/>
  <c r="I472" i="12"/>
  <c r="P471" i="12"/>
  <c r="I471" i="12"/>
  <c r="P470" i="12"/>
  <c r="I470" i="12"/>
  <c r="P469" i="12"/>
  <c r="I469" i="12"/>
  <c r="P468" i="12"/>
  <c r="I468" i="12"/>
  <c r="P467" i="12"/>
  <c r="I467" i="12"/>
  <c r="P466" i="12"/>
  <c r="I466" i="12"/>
  <c r="P465" i="12"/>
  <c r="I465" i="12"/>
  <c r="P464" i="12"/>
  <c r="I464" i="12"/>
  <c r="P463" i="12"/>
  <c r="I463" i="12"/>
  <c r="P462" i="12"/>
  <c r="I462" i="12"/>
  <c r="P461" i="12"/>
  <c r="I461" i="12"/>
  <c r="P460" i="12"/>
  <c r="I460" i="12"/>
  <c r="P459" i="12"/>
  <c r="I459" i="12"/>
  <c r="P458" i="12"/>
  <c r="I458" i="12"/>
  <c r="P457" i="12"/>
  <c r="I457" i="12"/>
  <c r="P456" i="12"/>
  <c r="I456" i="12"/>
  <c r="P455" i="12"/>
  <c r="I455" i="12"/>
  <c r="P454" i="12"/>
  <c r="I454" i="12"/>
  <c r="P453" i="12"/>
  <c r="I453" i="12"/>
  <c r="P452" i="12"/>
  <c r="I452" i="12"/>
  <c r="P451" i="12"/>
  <c r="I451" i="12"/>
  <c r="P450" i="12"/>
  <c r="I450" i="12"/>
  <c r="P449" i="12"/>
  <c r="I449" i="12"/>
  <c r="P448" i="12"/>
  <c r="I448" i="12"/>
  <c r="P447" i="12"/>
  <c r="I447" i="12"/>
  <c r="P446" i="12"/>
  <c r="I446" i="12"/>
  <c r="P445" i="12"/>
  <c r="I445" i="12"/>
  <c r="P444" i="12"/>
  <c r="I444" i="12"/>
  <c r="P443" i="12"/>
  <c r="I443" i="12"/>
  <c r="P442" i="12"/>
  <c r="I442" i="12"/>
  <c r="P441" i="12"/>
  <c r="I441" i="12"/>
  <c r="P440" i="12"/>
  <c r="I440" i="12"/>
  <c r="P439" i="12"/>
  <c r="I439" i="12"/>
  <c r="P438" i="12"/>
  <c r="I438" i="12"/>
  <c r="P437" i="12"/>
  <c r="I437" i="12"/>
  <c r="P436" i="12"/>
  <c r="I436" i="12"/>
  <c r="P435" i="12"/>
  <c r="I435" i="12"/>
  <c r="P434" i="12"/>
  <c r="I434" i="12"/>
  <c r="P433" i="12"/>
  <c r="I433" i="12"/>
  <c r="P432" i="12"/>
  <c r="I432" i="12"/>
  <c r="P431" i="12"/>
  <c r="I431" i="12"/>
  <c r="P430" i="12"/>
  <c r="I430" i="12"/>
  <c r="P429" i="12"/>
  <c r="I429" i="12"/>
  <c r="P428" i="12"/>
  <c r="I428" i="12"/>
  <c r="P427" i="12"/>
  <c r="I427" i="12"/>
  <c r="P426" i="12"/>
  <c r="I426" i="12"/>
  <c r="P425" i="12"/>
  <c r="I425" i="12"/>
  <c r="P424" i="12"/>
  <c r="I424" i="12"/>
  <c r="P423" i="12"/>
  <c r="I423" i="12"/>
  <c r="P422" i="12"/>
  <c r="I422" i="12"/>
  <c r="P421" i="12"/>
  <c r="I421" i="12"/>
  <c r="P420" i="12"/>
  <c r="I420" i="12"/>
  <c r="P419" i="12"/>
  <c r="I419" i="12"/>
  <c r="P418" i="12"/>
  <c r="I418" i="12"/>
  <c r="P417" i="12"/>
  <c r="I417" i="12"/>
  <c r="P416" i="12"/>
  <c r="I416" i="12"/>
  <c r="P415" i="12"/>
  <c r="I415" i="12"/>
  <c r="P414" i="12"/>
  <c r="I414" i="12"/>
  <c r="P413" i="12"/>
  <c r="I413" i="12"/>
  <c r="P412" i="12"/>
  <c r="I412" i="12"/>
  <c r="P411" i="12"/>
  <c r="I411" i="12"/>
  <c r="P410" i="12"/>
  <c r="I410" i="12"/>
  <c r="P409" i="12"/>
  <c r="I409" i="12"/>
  <c r="P408" i="12"/>
  <c r="I408" i="12"/>
  <c r="P407" i="12"/>
  <c r="I407" i="12"/>
  <c r="P406" i="12"/>
  <c r="I406" i="12"/>
  <c r="P405" i="12"/>
  <c r="I405" i="12"/>
  <c r="P404" i="12"/>
  <c r="I404" i="12"/>
  <c r="P403" i="12"/>
  <c r="I403" i="12"/>
  <c r="P402" i="12"/>
  <c r="I402" i="12"/>
  <c r="P401" i="12"/>
  <c r="I401" i="12"/>
  <c r="P400" i="12"/>
  <c r="I400" i="12"/>
  <c r="P399" i="12"/>
  <c r="I399" i="12"/>
  <c r="P398" i="12"/>
  <c r="I398" i="12"/>
  <c r="P397" i="12"/>
  <c r="I397" i="12"/>
  <c r="P396" i="12"/>
  <c r="I396" i="12"/>
  <c r="P395" i="12"/>
  <c r="I395" i="12"/>
  <c r="P394" i="12"/>
  <c r="I394" i="12"/>
  <c r="P393" i="12"/>
  <c r="I393" i="12"/>
  <c r="P392" i="12"/>
  <c r="I392" i="12"/>
  <c r="P391" i="12"/>
  <c r="I391" i="12"/>
  <c r="P390" i="12"/>
  <c r="I390" i="12"/>
  <c r="P389" i="12"/>
  <c r="I389" i="12"/>
  <c r="P388" i="12"/>
  <c r="I388" i="12"/>
  <c r="P387" i="12"/>
  <c r="I387" i="12"/>
  <c r="P386" i="12"/>
  <c r="I386" i="12"/>
  <c r="P385" i="12"/>
  <c r="I385" i="12"/>
  <c r="P384" i="12"/>
  <c r="I384" i="12"/>
  <c r="P383" i="12"/>
  <c r="I383" i="12"/>
  <c r="P382" i="12"/>
  <c r="I382" i="12"/>
  <c r="P381" i="12"/>
  <c r="I381" i="12"/>
  <c r="P380" i="12"/>
  <c r="I380" i="12"/>
  <c r="P379" i="12"/>
  <c r="I379" i="12"/>
  <c r="P378" i="12"/>
  <c r="I378" i="12"/>
  <c r="P377" i="12"/>
  <c r="I377" i="12"/>
  <c r="P376" i="12"/>
  <c r="I376" i="12"/>
  <c r="P375" i="12"/>
  <c r="I375" i="12"/>
  <c r="P374" i="12"/>
  <c r="I374" i="12"/>
  <c r="P373" i="12"/>
  <c r="I373" i="12"/>
  <c r="P372" i="12"/>
  <c r="I372" i="12"/>
  <c r="P371" i="12"/>
  <c r="I371" i="12"/>
  <c r="P370" i="12"/>
  <c r="I370" i="12"/>
  <c r="P369" i="12"/>
  <c r="I369" i="12"/>
  <c r="P368" i="12"/>
  <c r="I368" i="12"/>
  <c r="P367" i="12"/>
  <c r="I367" i="12"/>
  <c r="P366" i="12"/>
  <c r="I366" i="12"/>
  <c r="P365" i="12"/>
  <c r="I365" i="12"/>
  <c r="P364" i="12"/>
  <c r="I364" i="12"/>
  <c r="P363" i="12"/>
  <c r="I363" i="12"/>
  <c r="P362" i="12"/>
  <c r="I362" i="12"/>
  <c r="P361" i="12"/>
  <c r="I361" i="12"/>
  <c r="P360" i="12"/>
  <c r="I360" i="12"/>
  <c r="P359" i="12"/>
  <c r="I359" i="12"/>
  <c r="P358" i="12"/>
  <c r="I358" i="12"/>
  <c r="P357" i="12"/>
  <c r="I357" i="12"/>
  <c r="P356" i="12"/>
  <c r="I356" i="12"/>
  <c r="P355" i="12"/>
  <c r="I355" i="12"/>
  <c r="P354" i="12"/>
  <c r="I354" i="12"/>
  <c r="P353" i="12"/>
  <c r="I353" i="12"/>
  <c r="P352" i="12"/>
  <c r="I352" i="12"/>
  <c r="P351" i="12"/>
  <c r="I351" i="12"/>
  <c r="P350" i="12"/>
  <c r="I350" i="12"/>
  <c r="P349" i="12"/>
  <c r="I349" i="12"/>
  <c r="P348" i="12"/>
  <c r="I348" i="12"/>
  <c r="P347" i="12"/>
  <c r="I347" i="12"/>
  <c r="P346" i="12"/>
  <c r="I346" i="12"/>
  <c r="P345" i="12"/>
  <c r="I345" i="12"/>
  <c r="P344" i="12"/>
  <c r="I344" i="12"/>
  <c r="P343" i="12"/>
  <c r="I343" i="12"/>
  <c r="P342" i="12"/>
  <c r="I342" i="12"/>
  <c r="P341" i="12"/>
  <c r="I341" i="12"/>
  <c r="P340" i="12"/>
  <c r="I340" i="12"/>
  <c r="P339" i="12"/>
  <c r="I339" i="12"/>
  <c r="P338" i="12"/>
  <c r="I338" i="12"/>
  <c r="P337" i="12"/>
  <c r="I337" i="12"/>
  <c r="P336" i="12"/>
  <c r="I336" i="12"/>
  <c r="P335" i="12"/>
  <c r="I335" i="12"/>
  <c r="P334" i="12"/>
  <c r="I334" i="12"/>
  <c r="P333" i="12"/>
  <c r="I333" i="12"/>
  <c r="P332" i="12"/>
  <c r="I332" i="12"/>
  <c r="P331" i="12"/>
  <c r="I331" i="12"/>
  <c r="P330" i="12"/>
  <c r="I330" i="12"/>
  <c r="P329" i="12"/>
  <c r="I329" i="12"/>
  <c r="P328" i="12"/>
  <c r="I328" i="12"/>
  <c r="P327" i="12"/>
  <c r="I327" i="12"/>
  <c r="P326" i="12"/>
  <c r="I326" i="12"/>
  <c r="P325" i="12"/>
  <c r="I325" i="12"/>
  <c r="P324" i="12"/>
  <c r="I324" i="12"/>
  <c r="P323" i="12"/>
  <c r="I323" i="12"/>
  <c r="P322" i="12"/>
  <c r="I322" i="12"/>
  <c r="P321" i="12"/>
  <c r="I321" i="12"/>
  <c r="P320" i="12"/>
  <c r="I320" i="12"/>
  <c r="P319" i="12"/>
  <c r="I319" i="12"/>
  <c r="P318" i="12"/>
  <c r="I318" i="12"/>
  <c r="P317" i="12"/>
  <c r="I317" i="12"/>
  <c r="P316" i="12"/>
  <c r="I316" i="12"/>
  <c r="P315" i="12"/>
  <c r="I315" i="12"/>
  <c r="P314" i="12"/>
  <c r="I314" i="12"/>
  <c r="P313" i="12"/>
  <c r="I313" i="12"/>
  <c r="P312" i="12"/>
  <c r="I312" i="12"/>
  <c r="P311" i="12"/>
  <c r="I311" i="12"/>
  <c r="P310" i="12"/>
  <c r="I310" i="12"/>
  <c r="P309" i="12"/>
  <c r="I309" i="12"/>
  <c r="P308" i="12"/>
  <c r="I308" i="12"/>
  <c r="P307" i="12"/>
  <c r="I307" i="12"/>
  <c r="P306" i="12"/>
  <c r="I306" i="12"/>
  <c r="P305" i="12"/>
  <c r="I305" i="12"/>
  <c r="P304" i="12"/>
  <c r="I304" i="12"/>
  <c r="P303" i="12"/>
  <c r="I303" i="12"/>
  <c r="P302" i="12"/>
  <c r="I302" i="12"/>
  <c r="P301" i="12"/>
  <c r="I301" i="12"/>
  <c r="P300" i="12"/>
  <c r="I300" i="12"/>
  <c r="P299" i="12"/>
  <c r="I299" i="12"/>
  <c r="P298" i="12"/>
  <c r="I298" i="12"/>
  <c r="P297" i="12"/>
  <c r="I297" i="12"/>
  <c r="P296" i="12"/>
  <c r="I296" i="12"/>
  <c r="P295" i="12"/>
  <c r="I295" i="12"/>
  <c r="P294" i="12"/>
  <c r="I294" i="12"/>
  <c r="P293" i="12"/>
  <c r="I293" i="12"/>
  <c r="P292" i="12"/>
  <c r="I292" i="12"/>
  <c r="P291" i="12"/>
  <c r="I291" i="12"/>
  <c r="P290" i="12"/>
  <c r="I290" i="12"/>
  <c r="P289" i="12"/>
  <c r="I289" i="12"/>
  <c r="P288" i="12"/>
  <c r="I288" i="12"/>
  <c r="P287" i="12"/>
  <c r="I287" i="12"/>
  <c r="P286" i="12"/>
  <c r="I286" i="12"/>
  <c r="P285" i="12"/>
  <c r="I285" i="12"/>
  <c r="P284" i="12"/>
  <c r="I284" i="12"/>
  <c r="P283" i="12"/>
  <c r="I283" i="12"/>
  <c r="P282" i="12"/>
  <c r="I282" i="12"/>
  <c r="P281" i="12"/>
  <c r="I281" i="12"/>
  <c r="P280" i="12"/>
  <c r="I280" i="12"/>
  <c r="P279" i="12"/>
  <c r="I279" i="12"/>
  <c r="P278" i="12"/>
  <c r="I278" i="12"/>
  <c r="P277" i="12"/>
  <c r="I277" i="12"/>
  <c r="P276" i="12"/>
  <c r="I276" i="12"/>
  <c r="P275" i="12"/>
  <c r="I275" i="12"/>
  <c r="P274" i="12"/>
  <c r="I274" i="12"/>
  <c r="P273" i="12"/>
  <c r="I273" i="12"/>
  <c r="P272" i="12"/>
  <c r="I272" i="12"/>
  <c r="P271" i="12"/>
  <c r="I271" i="12"/>
  <c r="P270" i="12"/>
  <c r="I270" i="12"/>
  <c r="P269" i="12"/>
  <c r="I269" i="12"/>
  <c r="P268" i="12"/>
  <c r="I268" i="12"/>
  <c r="P267" i="12"/>
  <c r="I267" i="12"/>
  <c r="P266" i="12"/>
  <c r="I266" i="12"/>
  <c r="P265" i="12"/>
  <c r="I265" i="12"/>
  <c r="P264" i="12"/>
  <c r="I264" i="12"/>
  <c r="P263" i="12"/>
  <c r="I263" i="12"/>
  <c r="P262" i="12"/>
  <c r="I262" i="12"/>
  <c r="P261" i="12"/>
  <c r="I261" i="12"/>
  <c r="P260" i="12"/>
  <c r="I260" i="12"/>
  <c r="P259" i="12"/>
  <c r="I259" i="12"/>
  <c r="P258" i="12"/>
  <c r="I258" i="12"/>
  <c r="P257" i="12"/>
  <c r="I257" i="12"/>
  <c r="P256" i="12"/>
  <c r="I256" i="12"/>
  <c r="P255" i="12"/>
  <c r="I255" i="12"/>
  <c r="P254" i="12"/>
  <c r="I254" i="12"/>
  <c r="P253" i="12"/>
  <c r="I253" i="12"/>
  <c r="P252" i="12"/>
  <c r="I252" i="12"/>
  <c r="P251" i="12"/>
  <c r="I251" i="12"/>
  <c r="P250" i="12"/>
  <c r="I250" i="12"/>
  <c r="P249" i="12"/>
  <c r="I249" i="12"/>
  <c r="P248" i="12"/>
  <c r="I248" i="12"/>
  <c r="P247" i="12"/>
  <c r="I247" i="12"/>
  <c r="P246" i="12"/>
  <c r="I246" i="12"/>
  <c r="P245" i="12"/>
  <c r="I245" i="12"/>
  <c r="P244" i="12"/>
  <c r="I244" i="12"/>
  <c r="P243" i="12"/>
  <c r="I243" i="12"/>
  <c r="P242" i="12"/>
  <c r="I242" i="12"/>
  <c r="P241" i="12"/>
  <c r="I241" i="12"/>
  <c r="P240" i="12"/>
  <c r="I240" i="12"/>
  <c r="P239" i="12"/>
  <c r="I239" i="12"/>
  <c r="P238" i="12"/>
  <c r="I238" i="12"/>
  <c r="P237" i="12"/>
  <c r="I237" i="12"/>
  <c r="P236" i="12"/>
  <c r="I236" i="12"/>
  <c r="P235" i="12"/>
  <c r="I235" i="12"/>
  <c r="P234" i="12"/>
  <c r="I234" i="12"/>
  <c r="P233" i="12"/>
  <c r="I233" i="12"/>
  <c r="P232" i="12"/>
  <c r="I232" i="12"/>
  <c r="P231" i="12"/>
  <c r="I231" i="12"/>
  <c r="P230" i="12"/>
  <c r="I230" i="12"/>
  <c r="P229" i="12"/>
  <c r="I229" i="12"/>
  <c r="P228" i="12"/>
  <c r="I228" i="12"/>
  <c r="P227" i="12"/>
  <c r="I227" i="12"/>
  <c r="P226" i="12"/>
  <c r="I226" i="12"/>
  <c r="P225" i="12"/>
  <c r="I225" i="12"/>
  <c r="P224" i="12"/>
  <c r="I224" i="12"/>
  <c r="P223" i="12"/>
  <c r="I223" i="12"/>
  <c r="P222" i="12"/>
  <c r="I222" i="12"/>
  <c r="P221" i="12"/>
  <c r="I221" i="12"/>
  <c r="P220" i="12"/>
  <c r="I220" i="12"/>
  <c r="P219" i="12"/>
  <c r="I219" i="12"/>
  <c r="P218" i="12"/>
  <c r="I218" i="12"/>
  <c r="P217" i="12"/>
  <c r="I217" i="12"/>
  <c r="P216" i="12"/>
  <c r="I216" i="12"/>
  <c r="P215" i="12"/>
  <c r="I215" i="12"/>
  <c r="P214" i="12"/>
  <c r="I214" i="12"/>
  <c r="P213" i="12"/>
  <c r="I213" i="12"/>
  <c r="P212" i="12"/>
  <c r="I212" i="12"/>
  <c r="P211" i="12"/>
  <c r="I211" i="12"/>
  <c r="P210" i="12"/>
  <c r="I210" i="12"/>
  <c r="P209" i="12"/>
  <c r="I209" i="12"/>
  <c r="P208" i="12"/>
  <c r="I208" i="12"/>
  <c r="P207" i="12"/>
  <c r="I207" i="12"/>
  <c r="P206" i="12"/>
  <c r="I206" i="12"/>
  <c r="P205" i="12"/>
  <c r="I205" i="12"/>
  <c r="P204" i="12"/>
  <c r="I204" i="12"/>
  <c r="P203" i="12"/>
  <c r="I203" i="12"/>
  <c r="P202" i="12"/>
  <c r="I202" i="12"/>
  <c r="P201" i="12"/>
  <c r="I201" i="12"/>
  <c r="P200" i="12"/>
  <c r="I200" i="12"/>
  <c r="P199" i="12"/>
  <c r="I199" i="12"/>
  <c r="P198" i="12"/>
  <c r="I198" i="12"/>
  <c r="P197" i="12"/>
  <c r="I197" i="12"/>
  <c r="P196" i="12"/>
  <c r="I196" i="12"/>
  <c r="P195" i="12"/>
  <c r="I195" i="12"/>
  <c r="P194" i="12"/>
  <c r="I194" i="12"/>
  <c r="P193" i="12"/>
  <c r="I193" i="12"/>
  <c r="P192" i="12"/>
  <c r="I192" i="12"/>
  <c r="P191" i="12"/>
  <c r="I191" i="12"/>
  <c r="P190" i="12"/>
  <c r="I190" i="12"/>
  <c r="P189" i="12"/>
  <c r="I189" i="12"/>
  <c r="P188" i="12"/>
  <c r="I188" i="12"/>
  <c r="P187" i="12"/>
  <c r="I187" i="12"/>
  <c r="P186" i="12"/>
  <c r="I186" i="12"/>
  <c r="P185" i="12"/>
  <c r="I185" i="12"/>
  <c r="P184" i="12"/>
  <c r="I184" i="12"/>
  <c r="P183" i="12"/>
  <c r="I183" i="12"/>
  <c r="P182" i="12"/>
  <c r="I182" i="12"/>
  <c r="P181" i="12"/>
  <c r="I181" i="12"/>
  <c r="P180" i="12"/>
  <c r="I180" i="12"/>
  <c r="P179" i="12"/>
  <c r="I179" i="12"/>
  <c r="P178" i="12"/>
  <c r="I178" i="12"/>
  <c r="P177" i="12"/>
  <c r="I177" i="12"/>
  <c r="P176" i="12"/>
  <c r="I176" i="12"/>
  <c r="P175" i="12"/>
  <c r="I175" i="12"/>
  <c r="P174" i="12"/>
  <c r="I174" i="12"/>
  <c r="P173" i="12"/>
  <c r="I173" i="12"/>
  <c r="P172" i="12"/>
  <c r="I172" i="12"/>
  <c r="P171" i="12"/>
  <c r="I171" i="12"/>
  <c r="P170" i="12"/>
  <c r="I170" i="12"/>
  <c r="P169" i="12"/>
  <c r="I169" i="12"/>
  <c r="P168" i="12"/>
  <c r="I168" i="12"/>
  <c r="P167" i="12"/>
  <c r="I167" i="12"/>
  <c r="P166" i="12"/>
  <c r="I166" i="12"/>
  <c r="P165" i="12"/>
  <c r="I165" i="12"/>
  <c r="P164" i="12"/>
  <c r="I164" i="12"/>
  <c r="P163" i="12"/>
  <c r="I163" i="12"/>
  <c r="P162" i="12"/>
  <c r="I162" i="12"/>
  <c r="P161" i="12"/>
  <c r="I161" i="12"/>
  <c r="P160" i="12"/>
  <c r="I160" i="12"/>
  <c r="P159" i="12"/>
  <c r="I159" i="12"/>
  <c r="P158" i="12"/>
  <c r="I158" i="12"/>
  <c r="P157" i="12"/>
  <c r="I157" i="12"/>
  <c r="P156" i="12"/>
  <c r="I156" i="12"/>
  <c r="P155" i="12"/>
  <c r="I155" i="12"/>
  <c r="P154" i="12"/>
  <c r="I154" i="12"/>
  <c r="P153" i="12"/>
  <c r="I153" i="12"/>
  <c r="P152" i="12"/>
  <c r="I152" i="12"/>
  <c r="P151" i="12"/>
  <c r="I151" i="12"/>
  <c r="P150" i="12"/>
  <c r="I150" i="12"/>
  <c r="P149" i="12"/>
  <c r="I149" i="12"/>
  <c r="P148" i="12"/>
  <c r="I148" i="12"/>
  <c r="P147" i="12"/>
  <c r="I147" i="12"/>
  <c r="P146" i="12"/>
  <c r="I146" i="12"/>
  <c r="P145" i="12"/>
  <c r="I145" i="12"/>
  <c r="P144" i="12"/>
  <c r="I144" i="12"/>
  <c r="P143" i="12"/>
  <c r="I143" i="12"/>
  <c r="P142" i="12"/>
  <c r="I142" i="12"/>
  <c r="P141" i="12"/>
  <c r="I141" i="12"/>
  <c r="P140" i="12"/>
  <c r="I140" i="12"/>
  <c r="P139" i="12"/>
  <c r="I139" i="12"/>
  <c r="P138" i="12"/>
  <c r="I138" i="12"/>
  <c r="P137" i="12"/>
  <c r="I137" i="12"/>
  <c r="P136" i="12"/>
  <c r="I136" i="12"/>
  <c r="P135" i="12"/>
  <c r="I135" i="12"/>
  <c r="P134" i="12"/>
  <c r="I134" i="12"/>
  <c r="P133" i="12"/>
  <c r="I133" i="12"/>
  <c r="P132" i="12"/>
  <c r="I132" i="12"/>
  <c r="P131" i="12"/>
  <c r="I131" i="12"/>
  <c r="P130" i="12"/>
  <c r="I130" i="12"/>
  <c r="P129" i="12"/>
  <c r="I129" i="12"/>
  <c r="P128" i="12"/>
  <c r="I128" i="12"/>
  <c r="P127" i="12"/>
  <c r="I127" i="12"/>
  <c r="P126" i="12"/>
  <c r="I126" i="12"/>
  <c r="P125" i="12"/>
  <c r="I125" i="12"/>
  <c r="P124" i="12"/>
  <c r="I124" i="12"/>
  <c r="P123" i="12"/>
  <c r="I123" i="12"/>
  <c r="P122" i="12"/>
  <c r="I122" i="12"/>
  <c r="P121" i="12"/>
  <c r="I121" i="12"/>
  <c r="P120" i="12"/>
  <c r="I120" i="12"/>
  <c r="P119" i="12"/>
  <c r="I119" i="12"/>
  <c r="P118" i="12"/>
  <c r="I118" i="12"/>
  <c r="P117" i="12"/>
  <c r="I117" i="12"/>
  <c r="P116" i="12"/>
  <c r="I116" i="12"/>
  <c r="P115" i="12"/>
  <c r="I115" i="12"/>
  <c r="P114" i="12"/>
  <c r="I114" i="12"/>
  <c r="P113" i="12"/>
  <c r="I113" i="12"/>
  <c r="P112" i="12"/>
  <c r="I112" i="12"/>
  <c r="P111" i="12"/>
  <c r="I111" i="12"/>
  <c r="P110" i="12"/>
  <c r="I110" i="12"/>
  <c r="P109" i="12"/>
  <c r="I109" i="12"/>
  <c r="P108" i="12"/>
  <c r="I108" i="12"/>
  <c r="P107" i="12"/>
  <c r="I107" i="12"/>
  <c r="P106" i="12"/>
  <c r="I106" i="12"/>
  <c r="P105" i="12"/>
  <c r="I105" i="12"/>
  <c r="P104" i="12"/>
  <c r="I104" i="12"/>
  <c r="P103" i="12"/>
  <c r="I103" i="12"/>
  <c r="P102" i="12"/>
  <c r="I102" i="12"/>
  <c r="P101" i="12"/>
  <c r="I101" i="12"/>
  <c r="P100" i="12"/>
  <c r="I100" i="12"/>
  <c r="P99" i="12"/>
  <c r="I99" i="12"/>
  <c r="P98" i="12"/>
  <c r="I98" i="12"/>
  <c r="P97" i="12"/>
  <c r="I97" i="12"/>
  <c r="P96" i="12"/>
  <c r="I96" i="12"/>
  <c r="P95" i="12"/>
  <c r="I95" i="12"/>
  <c r="P94" i="12"/>
  <c r="I94" i="12"/>
  <c r="P93" i="12"/>
  <c r="I93" i="12"/>
  <c r="P92" i="12"/>
  <c r="I92" i="12"/>
  <c r="P91" i="12"/>
  <c r="I91" i="12"/>
  <c r="P90" i="12"/>
  <c r="I90" i="12"/>
  <c r="P89" i="12"/>
  <c r="I89" i="12"/>
  <c r="P88" i="12"/>
  <c r="I88" i="12"/>
  <c r="P87" i="12"/>
  <c r="I87" i="12"/>
  <c r="P86" i="12"/>
  <c r="I86" i="12"/>
  <c r="P85" i="12"/>
  <c r="I85" i="12"/>
  <c r="P84" i="12"/>
  <c r="I84" i="12"/>
  <c r="P83" i="12"/>
  <c r="I83" i="12"/>
  <c r="P82" i="12"/>
  <c r="I82" i="12"/>
  <c r="P81" i="12"/>
  <c r="I81" i="12"/>
  <c r="P80" i="12"/>
  <c r="I80" i="12"/>
  <c r="P79" i="12"/>
  <c r="I79" i="12"/>
  <c r="P78" i="12"/>
  <c r="I78" i="12"/>
  <c r="P77" i="12"/>
  <c r="I77" i="12"/>
  <c r="P76" i="12"/>
  <c r="I76" i="12"/>
  <c r="P75" i="12"/>
  <c r="I75" i="12"/>
  <c r="P74" i="12"/>
  <c r="I74" i="12"/>
  <c r="P73" i="12"/>
  <c r="I73" i="12"/>
  <c r="P72" i="12"/>
  <c r="I72" i="12"/>
  <c r="P71" i="12"/>
  <c r="I71" i="12"/>
  <c r="P70" i="12"/>
  <c r="I70" i="12"/>
  <c r="P69" i="12"/>
  <c r="I69" i="12"/>
  <c r="P68" i="12"/>
  <c r="I68" i="12"/>
  <c r="P67" i="12"/>
  <c r="I67" i="12"/>
  <c r="P66" i="12"/>
  <c r="I66" i="12"/>
  <c r="P65" i="12"/>
  <c r="I65" i="12"/>
  <c r="P64" i="12"/>
  <c r="I64" i="12"/>
  <c r="P63" i="12"/>
  <c r="I63" i="12"/>
  <c r="P62" i="12"/>
  <c r="I62" i="12"/>
  <c r="P61" i="12"/>
  <c r="I61" i="12"/>
  <c r="P60" i="12"/>
  <c r="I60" i="12"/>
  <c r="P59" i="12"/>
  <c r="I59" i="12"/>
  <c r="P58" i="12"/>
  <c r="I58" i="12"/>
  <c r="P57" i="12"/>
  <c r="I57" i="12"/>
  <c r="P56" i="12"/>
  <c r="I56" i="12"/>
  <c r="P55" i="12"/>
  <c r="I55" i="12"/>
  <c r="P54" i="12"/>
  <c r="I54" i="12"/>
  <c r="P53" i="12"/>
  <c r="I53" i="12"/>
  <c r="P52" i="12"/>
  <c r="I52" i="12"/>
  <c r="P51" i="12"/>
  <c r="I51" i="12"/>
  <c r="P50" i="12"/>
  <c r="I50" i="12"/>
  <c r="P49" i="12"/>
  <c r="I49" i="12"/>
  <c r="P48" i="12"/>
  <c r="I48" i="12"/>
  <c r="P47" i="12"/>
  <c r="I47" i="12"/>
  <c r="P46" i="12"/>
  <c r="I46" i="12"/>
  <c r="P45" i="12"/>
  <c r="I45" i="12"/>
  <c r="P44" i="12"/>
  <c r="I44" i="12"/>
  <c r="P43" i="12"/>
  <c r="I43" i="12"/>
  <c r="P42" i="12"/>
  <c r="I42" i="12"/>
  <c r="P41" i="12"/>
  <c r="I41" i="12"/>
  <c r="P40" i="12"/>
  <c r="I40" i="12"/>
  <c r="P39" i="12"/>
  <c r="I39" i="12"/>
  <c r="P38" i="12"/>
  <c r="I38" i="12"/>
  <c r="P37" i="12"/>
  <c r="I37" i="12"/>
  <c r="P36" i="12"/>
  <c r="I36" i="12"/>
  <c r="P35" i="12"/>
  <c r="I35" i="12"/>
  <c r="P34" i="12"/>
  <c r="I34" i="12"/>
  <c r="P33" i="12"/>
  <c r="I33" i="12"/>
  <c r="P32" i="12"/>
  <c r="I32" i="12"/>
  <c r="P31" i="12"/>
  <c r="I31" i="12"/>
  <c r="P30" i="12"/>
  <c r="I30" i="12"/>
  <c r="P29" i="12"/>
  <c r="I29" i="12"/>
  <c r="P28" i="12"/>
  <c r="I28" i="12"/>
  <c r="P27" i="12"/>
  <c r="I27" i="12"/>
  <c r="P26" i="12"/>
  <c r="I26" i="12"/>
  <c r="P25" i="12"/>
  <c r="I25" i="12"/>
  <c r="P24" i="12"/>
  <c r="I24" i="12"/>
  <c r="P23" i="12"/>
  <c r="I23" i="12"/>
  <c r="P22" i="12"/>
  <c r="I22" i="12"/>
  <c r="P21" i="12"/>
  <c r="I21" i="12"/>
  <c r="P20" i="12"/>
  <c r="I20" i="12"/>
  <c r="P19" i="12"/>
  <c r="I19" i="12"/>
  <c r="P18" i="12"/>
  <c r="I18" i="12"/>
  <c r="P17" i="12"/>
  <c r="I17" i="12"/>
  <c r="P16" i="12"/>
  <c r="I16" i="12"/>
  <c r="P15" i="12"/>
  <c r="I15" i="12"/>
  <c r="P14" i="12"/>
  <c r="I14" i="12"/>
  <c r="P13" i="12"/>
  <c r="I13" i="12"/>
  <c r="A34" i="14" l="1"/>
  <c r="D5" i="12"/>
  <c r="D4" i="12"/>
  <c r="D6" i="12" l="1"/>
  <c r="C43" i="7" l="1"/>
  <c r="D8" i="12" s="1"/>
  <c r="Y3" i="6"/>
  <c r="Y4" i="6"/>
  <c r="Y5" i="6"/>
  <c r="Y6" i="6"/>
  <c r="Y7" i="6"/>
  <c r="Y8" i="6"/>
  <c r="Y9" i="6"/>
  <c r="Y10" i="6"/>
  <c r="Y11" i="6"/>
  <c r="Y12" i="6"/>
  <c r="Y13" i="6"/>
  <c r="Y14" i="6"/>
  <c r="Y15" i="6"/>
  <c r="Y16" i="6"/>
  <c r="Y17" i="6"/>
  <c r="Y18" i="6"/>
  <c r="Y19" i="6"/>
  <c r="Y20" i="6"/>
  <c r="Y21" i="6"/>
  <c r="Y22" i="6"/>
  <c r="Y23" i="6"/>
  <c r="Y24" i="6"/>
  <c r="Y25" i="6"/>
  <c r="Y26" i="6"/>
  <c r="Y27" i="6"/>
  <c r="Y28" i="6"/>
  <c r="Y29" i="6"/>
  <c r="Y30" i="6"/>
  <c r="Y31" i="6"/>
  <c r="Y32" i="6"/>
  <c r="Y33" i="6"/>
  <c r="Y34" i="6"/>
  <c r="Y35" i="6"/>
  <c r="Y36" i="6"/>
  <c r="Y37" i="6"/>
  <c r="Y38" i="6"/>
  <c r="Y39" i="6"/>
  <c r="Y40" i="6"/>
  <c r="Y41" i="6"/>
  <c r="Y42" i="6"/>
  <c r="Y43" i="6"/>
  <c r="Y44" i="6"/>
  <c r="Y45" i="6"/>
  <c r="Y46" i="6"/>
  <c r="Y47" i="6"/>
  <c r="Y48" i="6"/>
  <c r="Y49" i="6"/>
  <c r="Y50" i="6"/>
  <c r="Y51" i="6"/>
  <c r="Y52" i="6"/>
  <c r="Y53" i="6"/>
  <c r="Y54" i="6"/>
  <c r="Y55" i="6"/>
  <c r="Y56" i="6"/>
  <c r="Y57" i="6"/>
  <c r="Y58" i="6"/>
  <c r="Y59" i="6"/>
  <c r="Y60" i="6"/>
  <c r="Y61" i="6"/>
  <c r="Y62" i="6"/>
  <c r="Y63" i="6"/>
  <c r="Y64" i="6"/>
  <c r="Y65" i="6"/>
  <c r="Y66" i="6"/>
  <c r="Y67" i="6"/>
  <c r="Y68" i="6"/>
  <c r="Y69" i="6"/>
  <c r="Y70" i="6"/>
  <c r="Y71" i="6"/>
  <c r="Y72" i="6"/>
  <c r="Y73" i="6"/>
  <c r="Y74" i="6"/>
  <c r="Y75" i="6"/>
  <c r="Y76" i="6"/>
  <c r="Y77" i="6"/>
  <c r="Y78" i="6"/>
  <c r="Y79" i="6"/>
  <c r="Y80" i="6"/>
  <c r="Y81" i="6"/>
  <c r="Y82" i="6"/>
  <c r="Y83" i="6"/>
  <c r="Y84" i="6"/>
  <c r="Y85" i="6"/>
  <c r="Y86" i="6"/>
  <c r="Y87" i="6"/>
  <c r="Y88" i="6"/>
  <c r="Y89" i="6"/>
  <c r="Y90" i="6"/>
  <c r="Y91" i="6"/>
  <c r="Y92" i="6"/>
  <c r="Y93" i="6"/>
  <c r="Y94" i="6"/>
  <c r="Y95" i="6"/>
  <c r="Y96" i="6"/>
  <c r="Y97" i="6"/>
  <c r="Y98" i="6"/>
  <c r="Y99" i="6"/>
  <c r="Y100" i="6"/>
  <c r="Y101" i="6"/>
  <c r="Y102" i="6"/>
  <c r="Y103" i="6"/>
  <c r="Y104" i="6"/>
  <c r="Y105" i="6"/>
  <c r="Y106" i="6"/>
  <c r="Y107" i="6"/>
  <c r="Y108" i="6"/>
  <c r="Y109" i="6"/>
  <c r="Y110" i="6"/>
  <c r="Y111" i="6"/>
  <c r="Y112" i="6"/>
  <c r="Y113" i="6"/>
  <c r="Y114" i="6"/>
  <c r="Y115" i="6"/>
  <c r="Y116" i="6"/>
  <c r="Y117" i="6"/>
  <c r="Y118" i="6"/>
  <c r="Y119" i="6"/>
  <c r="Y120" i="6"/>
  <c r="Y121" i="6"/>
  <c r="Y122" i="6"/>
  <c r="Y123" i="6"/>
  <c r="Y124" i="6"/>
  <c r="Y125" i="6"/>
  <c r="Y126" i="6"/>
  <c r="Y127" i="6"/>
  <c r="Y128" i="6"/>
  <c r="Y129" i="6"/>
  <c r="Y130" i="6"/>
  <c r="Y131" i="6"/>
  <c r="Y132" i="6"/>
  <c r="Y133" i="6"/>
  <c r="Y134" i="6"/>
  <c r="Y135" i="6"/>
  <c r="Y136" i="6"/>
  <c r="Y137" i="6"/>
  <c r="Y138" i="6"/>
  <c r="Y139" i="6"/>
  <c r="Y140" i="6"/>
  <c r="Y141" i="6"/>
  <c r="Y142" i="6"/>
  <c r="Y143" i="6"/>
  <c r="Y144" i="6"/>
  <c r="Y145" i="6"/>
  <c r="Y146" i="6"/>
  <c r="Y147" i="6"/>
  <c r="Y148" i="6"/>
  <c r="Y149" i="6"/>
  <c r="Y150" i="6"/>
  <c r="Y151" i="6"/>
  <c r="Y152" i="6"/>
  <c r="Y153" i="6"/>
  <c r="Y154" i="6"/>
  <c r="Y155" i="6"/>
  <c r="Y156" i="6"/>
  <c r="Y157" i="6"/>
  <c r="Y158" i="6"/>
  <c r="Y159" i="6"/>
  <c r="Y160" i="6"/>
  <c r="Y161" i="6"/>
  <c r="Y162" i="6"/>
  <c r="Y163" i="6"/>
  <c r="Y164" i="6"/>
  <c r="Y165" i="6"/>
  <c r="Y166" i="6"/>
  <c r="Y167" i="6"/>
  <c r="Y168" i="6"/>
  <c r="Y169" i="6"/>
  <c r="Y170" i="6"/>
  <c r="Y171" i="6"/>
  <c r="Y172" i="6"/>
  <c r="Y173" i="6"/>
  <c r="Y174" i="6"/>
  <c r="Y175" i="6"/>
  <c r="Y176" i="6"/>
  <c r="Y177" i="6"/>
  <c r="Y178" i="6"/>
  <c r="Y179" i="6"/>
  <c r="Y180" i="6"/>
  <c r="Y181" i="6"/>
  <c r="Y182" i="6"/>
  <c r="Y183" i="6"/>
  <c r="Y184" i="6"/>
  <c r="Y185" i="6"/>
  <c r="Y186" i="6"/>
  <c r="Y187" i="6"/>
  <c r="Y188" i="6"/>
  <c r="Y189" i="6"/>
  <c r="Y190" i="6"/>
  <c r="Y191" i="6"/>
  <c r="Y192" i="6"/>
  <c r="Y193" i="6"/>
  <c r="Y194" i="6"/>
  <c r="Y195" i="6"/>
  <c r="Y196" i="6"/>
  <c r="Y197" i="6"/>
  <c r="Y198" i="6"/>
  <c r="Y199" i="6"/>
  <c r="Y200" i="6"/>
  <c r="Y201" i="6"/>
  <c r="Y202" i="6"/>
  <c r="Y203" i="6"/>
  <c r="Y204" i="6"/>
  <c r="Y205" i="6"/>
  <c r="Y206" i="6"/>
  <c r="Y207" i="6"/>
  <c r="Y208" i="6"/>
  <c r="Y209" i="6"/>
  <c r="Y210" i="6"/>
  <c r="Y211" i="6"/>
  <c r="Y212" i="6"/>
  <c r="Y213" i="6"/>
  <c r="Y214" i="6"/>
  <c r="Y215" i="6"/>
  <c r="Y216" i="6"/>
  <c r="Y217" i="6"/>
  <c r="Y218" i="6"/>
  <c r="Y219" i="6"/>
  <c r="Y220" i="6"/>
  <c r="Y221" i="6"/>
  <c r="Y222" i="6"/>
  <c r="Y223" i="6"/>
  <c r="Y224" i="6"/>
  <c r="Y225" i="6"/>
  <c r="Y226" i="6"/>
  <c r="Y227" i="6"/>
  <c r="Y228" i="6"/>
  <c r="Y229" i="6"/>
  <c r="Y230" i="6"/>
  <c r="Y231" i="6"/>
  <c r="Y232" i="6"/>
  <c r="Y233" i="6"/>
  <c r="Y234" i="6"/>
  <c r="Y235" i="6"/>
  <c r="Y236" i="6"/>
  <c r="Y237" i="6"/>
  <c r="Y238" i="6"/>
  <c r="Y239" i="6"/>
  <c r="Y240" i="6"/>
  <c r="Y241" i="6"/>
  <c r="Y242" i="6"/>
  <c r="Y243" i="6"/>
  <c r="Y244" i="6"/>
  <c r="Y245" i="6"/>
  <c r="Y246" i="6"/>
  <c r="Y247" i="6"/>
  <c r="Y248" i="6"/>
  <c r="Y249" i="6"/>
  <c r="Y250" i="6"/>
  <c r="Y251" i="6"/>
  <c r="Y252" i="6"/>
  <c r="Y253" i="6"/>
  <c r="Y254" i="6"/>
  <c r="Y255" i="6"/>
  <c r="Y256" i="6"/>
  <c r="Y257" i="6"/>
  <c r="Y258" i="6"/>
  <c r="Y259" i="6"/>
  <c r="Y260" i="6"/>
  <c r="Y261" i="6"/>
  <c r="Y1104" i="6"/>
  <c r="Y1105" i="6"/>
  <c r="Y1106" i="6"/>
  <c r="Y1107" i="6"/>
  <c r="Y1108" i="6"/>
  <c r="Y1109" i="6"/>
  <c r="Y1110" i="6"/>
  <c r="Y1111" i="6"/>
  <c r="Y1112" i="6"/>
  <c r="Y1113" i="6"/>
  <c r="Y1114" i="6"/>
  <c r="Y1115" i="6"/>
  <c r="Y1116" i="6"/>
  <c r="Y1117" i="6"/>
  <c r="Y1118" i="6"/>
  <c r="Y1119" i="6"/>
  <c r="Y1120" i="6"/>
  <c r="Y1121" i="6"/>
  <c r="Y1122" i="6"/>
  <c r="Y1123" i="6"/>
  <c r="Y1124" i="6"/>
  <c r="Y1125" i="6"/>
  <c r="Y1126" i="6"/>
  <c r="Y1127" i="6"/>
  <c r="Y1128" i="6"/>
  <c r="Y1129" i="6"/>
  <c r="Y1130" i="6"/>
  <c r="Y1131" i="6"/>
  <c r="Y1132" i="6"/>
  <c r="Y1133" i="6"/>
  <c r="Y1134" i="6"/>
  <c r="Y1135" i="6"/>
  <c r="Y1136" i="6"/>
  <c r="Y1137" i="6"/>
  <c r="Y1138" i="6"/>
  <c r="Y1139" i="6"/>
  <c r="Y1140" i="6"/>
  <c r="Y1141" i="6"/>
  <c r="Y1142" i="6"/>
  <c r="Y1143" i="6"/>
  <c r="Y1144" i="6"/>
  <c r="Y1145" i="6"/>
  <c r="Y1146" i="6"/>
  <c r="Y1147" i="6"/>
  <c r="Y1148" i="6"/>
  <c r="Y1149" i="6"/>
  <c r="Y1150" i="6"/>
  <c r="Y1151" i="6"/>
  <c r="Y1152" i="6"/>
  <c r="Y1153" i="6"/>
  <c r="Y1154" i="6"/>
  <c r="Y1155" i="6"/>
  <c r="Y1156" i="6"/>
  <c r="Y1157" i="6"/>
  <c r="Y1158" i="6"/>
  <c r="Y1159" i="6"/>
  <c r="Y1160" i="6"/>
  <c r="Y1161" i="6"/>
  <c r="Y1162" i="6"/>
  <c r="Y1163" i="6"/>
  <c r="Y1164" i="6"/>
  <c r="Y1165" i="6"/>
  <c r="Y1166" i="6"/>
  <c r="Y1167" i="6"/>
  <c r="Y1168" i="6"/>
  <c r="Y1169" i="6"/>
  <c r="Y1170" i="6"/>
  <c r="Y1171" i="6"/>
  <c r="Y1172" i="6"/>
  <c r="Y1173" i="6"/>
  <c r="Y1174" i="6"/>
  <c r="Y1175" i="6"/>
  <c r="Y1176" i="6"/>
  <c r="Y1177" i="6"/>
  <c r="Y1178" i="6"/>
  <c r="Y1179" i="6"/>
  <c r="Y1180" i="6"/>
  <c r="Y1181" i="6"/>
  <c r="Y1182" i="6"/>
  <c r="Y1183" i="6"/>
  <c r="Y1184" i="6"/>
  <c r="Y1185" i="6"/>
  <c r="Y1186" i="6"/>
  <c r="Y1187" i="6"/>
  <c r="Y1188" i="6"/>
  <c r="Y1189" i="6"/>
  <c r="Y1190" i="6"/>
  <c r="Y1191" i="6"/>
  <c r="Y1192" i="6"/>
  <c r="Y1193" i="6"/>
  <c r="Y1194" i="6"/>
  <c r="Y1195" i="6"/>
  <c r="Y1196" i="6"/>
  <c r="Y1197" i="6"/>
  <c r="Y1198" i="6"/>
  <c r="Y1199" i="6"/>
  <c r="Y1200" i="6"/>
  <c r="Y1201" i="6"/>
  <c r="Y1202" i="6"/>
  <c r="Y1203" i="6"/>
  <c r="Y1204" i="6"/>
  <c r="Y1205" i="6"/>
  <c r="Y1206" i="6"/>
  <c r="Y1207" i="6"/>
  <c r="Y1208" i="6"/>
  <c r="Y1209" i="6"/>
  <c r="Y1210" i="6"/>
  <c r="Y1211" i="6"/>
  <c r="Y1212" i="6"/>
  <c r="Y1213" i="6"/>
  <c r="Y1214" i="6"/>
  <c r="Y1215" i="6"/>
  <c r="Y1216" i="6"/>
  <c r="Y1217" i="6"/>
  <c r="Y1218" i="6"/>
  <c r="Y1219" i="6"/>
  <c r="Y1220" i="6"/>
  <c r="Y1221" i="6"/>
  <c r="Y1222" i="6"/>
  <c r="Y1223" i="6"/>
  <c r="Y1224" i="6"/>
  <c r="Y1225" i="6"/>
  <c r="Y1226" i="6"/>
  <c r="Y1227" i="6"/>
  <c r="Y1228" i="6"/>
  <c r="Y1229" i="6"/>
  <c r="Y1230" i="6"/>
  <c r="Y1231" i="6"/>
  <c r="Y1232" i="6"/>
  <c r="Y1233" i="6"/>
  <c r="Y1234" i="6"/>
  <c r="Y1235" i="6"/>
  <c r="Y1236" i="6"/>
  <c r="Y1237" i="6"/>
  <c r="Y1238" i="6"/>
  <c r="Y1239" i="6"/>
  <c r="Y1240" i="6"/>
  <c r="Y1241" i="6"/>
  <c r="Y1242" i="6"/>
  <c r="Y1243" i="6"/>
  <c r="Y1244" i="6"/>
  <c r="Y1245" i="6"/>
  <c r="Y1246" i="6"/>
  <c r="Y1247" i="6"/>
  <c r="Y1248" i="6"/>
  <c r="Y1249" i="6"/>
  <c r="Y1250" i="6"/>
  <c r="Y1251" i="6"/>
  <c r="Y1252" i="6"/>
  <c r="Y1253" i="6"/>
  <c r="Y1254" i="6"/>
  <c r="Y1255" i="6"/>
  <c r="Y1256" i="6"/>
  <c r="Y1257" i="6"/>
  <c r="Y1258" i="6"/>
  <c r="Y1259" i="6"/>
  <c r="Y1260" i="6"/>
  <c r="Y1261" i="6"/>
  <c r="Y1262" i="6"/>
  <c r="Y1263" i="6"/>
  <c r="Y1264" i="6"/>
  <c r="Y1265" i="6"/>
  <c r="Y1266" i="6"/>
  <c r="Y1267" i="6"/>
  <c r="Y1268" i="6"/>
  <c r="Y1269" i="6"/>
  <c r="Y1270" i="6"/>
  <c r="Y1271" i="6"/>
  <c r="Y1272" i="6"/>
  <c r="Y1273" i="6"/>
  <c r="Y1274" i="6"/>
  <c r="Y1275" i="6"/>
  <c r="Y1276" i="6"/>
  <c r="Y1277" i="6"/>
  <c r="Y1278" i="6"/>
  <c r="Y1279" i="6"/>
  <c r="Y1280" i="6"/>
  <c r="Y1281" i="6"/>
  <c r="Y1282" i="6"/>
  <c r="Y1283" i="6"/>
  <c r="Y1284" i="6"/>
  <c r="Y1285" i="6"/>
  <c r="Y1286" i="6"/>
  <c r="Y1287" i="6"/>
  <c r="Y1288" i="6"/>
  <c r="Y1289" i="6"/>
  <c r="Y1290" i="6"/>
  <c r="Y1291" i="6"/>
  <c r="Y1292" i="6"/>
  <c r="Y1293" i="6"/>
  <c r="Y1294" i="6"/>
  <c r="Y1295" i="6"/>
  <c r="Y1296" i="6"/>
  <c r="Y1297" i="6"/>
  <c r="Y1298" i="6"/>
  <c r="Y1299" i="6"/>
  <c r="Y1300" i="6"/>
  <c r="Y1301" i="6"/>
  <c r="Y1302" i="6"/>
  <c r="Y1303" i="6"/>
  <c r="Y1304" i="6"/>
  <c r="Y1305" i="6"/>
  <c r="Y1306" i="6"/>
  <c r="Y1307" i="6"/>
  <c r="Y1308" i="6"/>
  <c r="Y1309" i="6"/>
  <c r="Y1310" i="6"/>
  <c r="Y1311" i="6"/>
  <c r="Y1312" i="6"/>
  <c r="Y1313" i="6"/>
  <c r="Y1314" i="6"/>
  <c r="Y1315" i="6"/>
  <c r="Y1316" i="6"/>
  <c r="Y1317" i="6"/>
  <c r="Y1318" i="6"/>
  <c r="Y1319" i="6"/>
  <c r="Y1320" i="6"/>
  <c r="Y1321" i="6"/>
  <c r="Y1322" i="6"/>
  <c r="Y1323" i="6"/>
  <c r="Y1324" i="6"/>
  <c r="Y1325" i="6"/>
  <c r="Y1326" i="6"/>
  <c r="Y1327" i="6"/>
  <c r="Y1328" i="6"/>
  <c r="Y1329" i="6"/>
  <c r="Y1330" i="6"/>
  <c r="Y1331" i="6"/>
  <c r="Y1332" i="6"/>
  <c r="Y1333" i="6"/>
  <c r="Y1334" i="6"/>
  <c r="Y1335" i="6"/>
  <c r="Y1336" i="6"/>
  <c r="Y1337" i="6"/>
  <c r="Y1338" i="6"/>
  <c r="Y1339" i="6"/>
  <c r="Y1340" i="6"/>
  <c r="Y1341" i="6"/>
  <c r="Y1342" i="6"/>
  <c r="Y1343" i="6"/>
  <c r="Y1344" i="6"/>
  <c r="Y1345" i="6"/>
  <c r="Y1346" i="6"/>
  <c r="Y1347" i="6"/>
  <c r="Y1348" i="6"/>
  <c r="Y1349" i="6"/>
  <c r="Y1350" i="6"/>
  <c r="Y1351" i="6"/>
  <c r="Y1352" i="6"/>
  <c r="Y1353" i="6"/>
  <c r="Y1354" i="6"/>
  <c r="Y1355" i="6"/>
  <c r="Y1356" i="6"/>
  <c r="Y1357" i="6"/>
  <c r="Y1358" i="6"/>
  <c r="Y1359" i="6"/>
  <c r="Y1360" i="6"/>
  <c r="Y1361" i="6"/>
  <c r="Y1362" i="6"/>
  <c r="Y1363" i="6"/>
  <c r="Y1364" i="6"/>
  <c r="Y1365" i="6"/>
  <c r="Y1366" i="6"/>
  <c r="Y1367" i="6"/>
  <c r="Y1368" i="6"/>
  <c r="Y1369" i="6"/>
  <c r="Y1370" i="6"/>
  <c r="Y1371" i="6"/>
  <c r="Y1372" i="6"/>
  <c r="Y1373" i="6"/>
  <c r="Y1374" i="6"/>
  <c r="Y1375" i="6"/>
  <c r="Y1376" i="6"/>
  <c r="Y1377" i="6"/>
  <c r="Y1378" i="6"/>
  <c r="Y1379" i="6"/>
  <c r="Y1380" i="6"/>
  <c r="Y1381" i="6"/>
  <c r="Y1382" i="6"/>
  <c r="Y1383" i="6"/>
  <c r="Y1384" i="6"/>
  <c r="Y1385" i="6"/>
  <c r="Y1386" i="6"/>
  <c r="Y1387" i="6"/>
  <c r="Y1388" i="6"/>
  <c r="Y1389" i="6"/>
  <c r="Y1390" i="6"/>
  <c r="Y1391" i="6"/>
  <c r="Y1392" i="6"/>
  <c r="Y1393" i="6"/>
  <c r="Y1394" i="6"/>
  <c r="Y1395" i="6"/>
  <c r="Y1396" i="6"/>
  <c r="Y1397" i="6"/>
  <c r="Y1398" i="6"/>
  <c r="Y1399" i="6"/>
  <c r="Y1400" i="6"/>
  <c r="Y1401" i="6"/>
  <c r="Y1402" i="6"/>
  <c r="Y1403" i="6"/>
  <c r="Y1404" i="6"/>
  <c r="Y1405" i="6"/>
  <c r="Y1406" i="6"/>
  <c r="Y1407" i="6"/>
  <c r="Y1408" i="6"/>
  <c r="Y1409" i="6"/>
  <c r="Y1410" i="6"/>
  <c r="Y1411" i="6"/>
  <c r="Y1412" i="6"/>
  <c r="Y1413" i="6"/>
  <c r="Y1414" i="6"/>
  <c r="Y1415" i="6"/>
  <c r="Y1416" i="6"/>
  <c r="Y1417" i="6"/>
  <c r="Y1418" i="6"/>
  <c r="Y1419" i="6"/>
  <c r="Y1420" i="6"/>
  <c r="Y1421" i="6"/>
  <c r="Y1422" i="6"/>
  <c r="Y1423" i="6"/>
  <c r="Y1424" i="6"/>
  <c r="Y1425" i="6"/>
  <c r="Y1426" i="6"/>
  <c r="Y1427" i="6"/>
  <c r="Y1428" i="6"/>
  <c r="Y1429" i="6"/>
  <c r="Y1430" i="6"/>
  <c r="Y1431" i="6"/>
  <c r="Y1432" i="6"/>
  <c r="Y1433" i="6"/>
  <c r="Y1434" i="6"/>
  <c r="Y1435" i="6"/>
  <c r="Y1436" i="6"/>
  <c r="Y1437" i="6"/>
  <c r="Y1438" i="6"/>
  <c r="Y1439" i="6"/>
  <c r="Y1440" i="6"/>
  <c r="Y1441" i="6"/>
  <c r="Y1442" i="6"/>
  <c r="Y1443" i="6"/>
  <c r="Y1444" i="6"/>
  <c r="Y1445" i="6"/>
  <c r="Y1446" i="6"/>
  <c r="Y1447" i="6"/>
  <c r="Y1448" i="6"/>
  <c r="Y1449" i="6"/>
  <c r="Y1450" i="6"/>
  <c r="Y1451" i="6"/>
  <c r="Y1452" i="6"/>
  <c r="Y1453" i="6"/>
  <c r="Y1454" i="6"/>
  <c r="Y1455" i="6"/>
  <c r="Y1456" i="6"/>
  <c r="Y1457" i="6"/>
  <c r="Y1458" i="6"/>
  <c r="Y1459" i="6"/>
  <c r="Y1460" i="6"/>
  <c r="Y1461" i="6"/>
  <c r="Y1462" i="6"/>
  <c r="Y1463" i="6"/>
  <c r="Y1464" i="6"/>
  <c r="Y1465" i="6"/>
  <c r="Y1466" i="6"/>
  <c r="Y1467" i="6"/>
  <c r="Y1468" i="6"/>
  <c r="Y1469" i="6"/>
  <c r="Y1470" i="6"/>
  <c r="Y262" i="6"/>
  <c r="Y263" i="6"/>
  <c r="Y264" i="6"/>
  <c r="Y265" i="6"/>
  <c r="Y266" i="6"/>
  <c r="Y267" i="6"/>
  <c r="Y268" i="6"/>
  <c r="Y269" i="6"/>
  <c r="Y270" i="6"/>
  <c r="Y271" i="6"/>
  <c r="Y272" i="6"/>
  <c r="Y273" i="6"/>
  <c r="Y274" i="6"/>
  <c r="Y275" i="6"/>
  <c r="Y276" i="6"/>
  <c r="Y277" i="6"/>
  <c r="Y278" i="6"/>
  <c r="Y279" i="6"/>
  <c r="Y280" i="6"/>
  <c r="Y281" i="6"/>
  <c r="Y282" i="6"/>
  <c r="Y283" i="6"/>
  <c r="Y284" i="6"/>
  <c r="Y285" i="6"/>
  <c r="Y286" i="6"/>
  <c r="Y287" i="6"/>
  <c r="Y288" i="6"/>
  <c r="Y289" i="6"/>
  <c r="Y290" i="6"/>
  <c r="Y291" i="6"/>
  <c r="Y292" i="6"/>
  <c r="Y293" i="6"/>
  <c r="Y294" i="6"/>
  <c r="Y295" i="6"/>
  <c r="Y296" i="6"/>
  <c r="Y297" i="6"/>
  <c r="Y298" i="6"/>
  <c r="Y299" i="6"/>
  <c r="Y300" i="6"/>
  <c r="Y301" i="6"/>
  <c r="Y302" i="6"/>
  <c r="Y303" i="6"/>
  <c r="Y304" i="6"/>
  <c r="Y305" i="6"/>
  <c r="Y306" i="6"/>
  <c r="Y307" i="6"/>
  <c r="Y308" i="6"/>
  <c r="Y309" i="6"/>
  <c r="Y310" i="6"/>
  <c r="Y311" i="6"/>
  <c r="Y312" i="6"/>
  <c r="Y313" i="6"/>
  <c r="Y314" i="6"/>
  <c r="Y315" i="6"/>
  <c r="Y316" i="6"/>
  <c r="Y317" i="6"/>
  <c r="Y318" i="6"/>
  <c r="Y319" i="6"/>
  <c r="Y320" i="6"/>
  <c r="Y321" i="6"/>
  <c r="Y322" i="6"/>
  <c r="Y323" i="6"/>
  <c r="Y324" i="6"/>
  <c r="Y325" i="6"/>
  <c r="Y326" i="6"/>
  <c r="Y327" i="6"/>
  <c r="Y328" i="6"/>
  <c r="Y329" i="6"/>
  <c r="Y330" i="6"/>
  <c r="Y331" i="6"/>
  <c r="Y332" i="6"/>
  <c r="Y333" i="6"/>
  <c r="Y334" i="6"/>
  <c r="Y335" i="6"/>
  <c r="Y336" i="6"/>
  <c r="Y337" i="6"/>
  <c r="Y338" i="6"/>
  <c r="Y339" i="6"/>
  <c r="Y340" i="6"/>
  <c r="Y341" i="6"/>
  <c r="Y342" i="6"/>
  <c r="Y343" i="6"/>
  <c r="Y344" i="6"/>
  <c r="Y345" i="6"/>
  <c r="Y346" i="6"/>
  <c r="Y347" i="6"/>
  <c r="Y348" i="6"/>
  <c r="Y349" i="6"/>
  <c r="Y350" i="6"/>
  <c r="Y351" i="6"/>
  <c r="Y352" i="6"/>
  <c r="Y353" i="6"/>
  <c r="Y354" i="6"/>
  <c r="Y355" i="6"/>
  <c r="Y356" i="6"/>
  <c r="Y357" i="6"/>
  <c r="Y358" i="6"/>
  <c r="Y359" i="6"/>
  <c r="Y360" i="6"/>
  <c r="Y361" i="6"/>
  <c r="Y362" i="6"/>
  <c r="Y363" i="6"/>
  <c r="Y364" i="6"/>
  <c r="Y365" i="6"/>
  <c r="Y366" i="6"/>
  <c r="Y367" i="6"/>
  <c r="Y368" i="6"/>
  <c r="Y369" i="6"/>
  <c r="Y370" i="6"/>
  <c r="Y371" i="6"/>
  <c r="Y372" i="6"/>
  <c r="Y373" i="6"/>
  <c r="Y374" i="6"/>
  <c r="Y375" i="6"/>
  <c r="Y376" i="6"/>
  <c r="Y377" i="6"/>
  <c r="Y378" i="6"/>
  <c r="Y379" i="6"/>
  <c r="Y380" i="6"/>
  <c r="Y381" i="6"/>
  <c r="Y382" i="6"/>
  <c r="Y383" i="6"/>
  <c r="Y384" i="6"/>
  <c r="Y385" i="6"/>
  <c r="Y386" i="6"/>
  <c r="Y387" i="6"/>
  <c r="Y388" i="6"/>
  <c r="Y389" i="6"/>
  <c r="Y390" i="6"/>
  <c r="Y391" i="6"/>
  <c r="Y392" i="6"/>
  <c r="Y393" i="6"/>
  <c r="Y394" i="6"/>
  <c r="Y395" i="6"/>
  <c r="Y396" i="6"/>
  <c r="Y397" i="6"/>
  <c r="Y398" i="6"/>
  <c r="Y399" i="6"/>
  <c r="Y400" i="6"/>
  <c r="Y401" i="6"/>
  <c r="Y402" i="6"/>
  <c r="Y403" i="6"/>
  <c r="Y404" i="6"/>
  <c r="Y405" i="6"/>
  <c r="Y406" i="6"/>
  <c r="Y407" i="6"/>
  <c r="Y408" i="6"/>
  <c r="Y409" i="6"/>
  <c r="Y410" i="6"/>
  <c r="Y411" i="6"/>
  <c r="Y412" i="6"/>
  <c r="Y413" i="6"/>
  <c r="Y414" i="6"/>
  <c r="Y415" i="6"/>
  <c r="Y416" i="6"/>
  <c r="Y417" i="6"/>
  <c r="Y418" i="6"/>
  <c r="Y419" i="6"/>
  <c r="Y420" i="6"/>
  <c r="Y421" i="6"/>
  <c r="Y422" i="6"/>
  <c r="Y423" i="6"/>
  <c r="Y424" i="6"/>
  <c r="Y425" i="6"/>
  <c r="Y426" i="6"/>
  <c r="Y427" i="6"/>
  <c r="Y428" i="6"/>
  <c r="Y429" i="6"/>
  <c r="Y430" i="6"/>
  <c r="Y431" i="6"/>
  <c r="Y432" i="6"/>
  <c r="Y433" i="6"/>
  <c r="Y434" i="6"/>
  <c r="Y435" i="6"/>
  <c r="Y436" i="6"/>
  <c r="Y437" i="6"/>
  <c r="Y438" i="6"/>
  <c r="Y439" i="6"/>
  <c r="Y440" i="6"/>
  <c r="Y441" i="6"/>
  <c r="Y442" i="6"/>
  <c r="Y443" i="6"/>
  <c r="Y444" i="6"/>
  <c r="Y445" i="6"/>
  <c r="Y446" i="6"/>
  <c r="Y447" i="6"/>
  <c r="Y448" i="6"/>
  <c r="Y449" i="6"/>
  <c r="Y450" i="6"/>
  <c r="Y451" i="6"/>
  <c r="Y452" i="6"/>
  <c r="Y453" i="6"/>
  <c r="Y454" i="6"/>
  <c r="Y455" i="6"/>
  <c r="Y456" i="6"/>
  <c r="Y457" i="6"/>
  <c r="Y458" i="6"/>
  <c r="Y459" i="6"/>
  <c r="Y460" i="6"/>
  <c r="Y461" i="6"/>
  <c r="Y462" i="6"/>
  <c r="Y463" i="6"/>
  <c r="Y464" i="6"/>
  <c r="Y465" i="6"/>
  <c r="Y466" i="6"/>
  <c r="Y467" i="6"/>
  <c r="Y468" i="6"/>
  <c r="Y469" i="6"/>
  <c r="Y470" i="6"/>
  <c r="Y471" i="6"/>
  <c r="Y472" i="6"/>
  <c r="Y473" i="6"/>
  <c r="Y474" i="6"/>
  <c r="Y475" i="6"/>
  <c r="Y476" i="6"/>
  <c r="Y477" i="6"/>
  <c r="Y478" i="6"/>
  <c r="Y479" i="6"/>
  <c r="Y480" i="6"/>
  <c r="Y481" i="6"/>
  <c r="Y482" i="6"/>
  <c r="Y483" i="6"/>
  <c r="Y484" i="6"/>
  <c r="Y485" i="6"/>
  <c r="Y486" i="6"/>
  <c r="Y487" i="6"/>
  <c r="Y488" i="6"/>
  <c r="Y489" i="6"/>
  <c r="Y490" i="6"/>
  <c r="Y491" i="6"/>
  <c r="Y492" i="6"/>
  <c r="Y493" i="6"/>
  <c r="Y494" i="6"/>
  <c r="Y495" i="6"/>
  <c r="Y496" i="6"/>
  <c r="Y497" i="6"/>
  <c r="Y498" i="6"/>
  <c r="Y499" i="6"/>
  <c r="Y500" i="6"/>
  <c r="Y501" i="6"/>
  <c r="Y502" i="6"/>
  <c r="Y503" i="6"/>
  <c r="Y504" i="6"/>
  <c r="Y505" i="6"/>
  <c r="Y506" i="6"/>
  <c r="Y507" i="6"/>
  <c r="Y508" i="6"/>
  <c r="Y509" i="6"/>
  <c r="Y510" i="6"/>
  <c r="Y511" i="6"/>
  <c r="Y512" i="6"/>
  <c r="Y513" i="6"/>
  <c r="Y514" i="6"/>
  <c r="Y515" i="6"/>
  <c r="Y516" i="6"/>
  <c r="Y517" i="6"/>
  <c r="Y518" i="6"/>
  <c r="Y519" i="6"/>
  <c r="Y520" i="6"/>
  <c r="Y521" i="6"/>
  <c r="Y522" i="6"/>
  <c r="Y523" i="6"/>
  <c r="Y524" i="6"/>
  <c r="Y525" i="6"/>
  <c r="Y526" i="6"/>
  <c r="Y527" i="6"/>
  <c r="Y528" i="6"/>
  <c r="Y529" i="6"/>
  <c r="Y530" i="6"/>
  <c r="Y531" i="6"/>
  <c r="Y532" i="6"/>
  <c r="Y533" i="6"/>
  <c r="Y534" i="6"/>
  <c r="Y535" i="6"/>
  <c r="Y536" i="6"/>
  <c r="Y537" i="6"/>
  <c r="Y538" i="6"/>
  <c r="Y539" i="6"/>
  <c r="Y540" i="6"/>
  <c r="Y541" i="6"/>
  <c r="Y542" i="6"/>
  <c r="Y543" i="6"/>
  <c r="Y544" i="6"/>
  <c r="Y545" i="6"/>
  <c r="Y546" i="6"/>
  <c r="Y547" i="6"/>
  <c r="Y548" i="6"/>
  <c r="Y549" i="6"/>
  <c r="Y550" i="6"/>
  <c r="Y551" i="6"/>
  <c r="Y552" i="6"/>
  <c r="Y553" i="6"/>
  <c r="Y554" i="6"/>
  <c r="Y555" i="6"/>
  <c r="Y556" i="6"/>
  <c r="Y557" i="6"/>
  <c r="Y558" i="6"/>
  <c r="Y559" i="6"/>
  <c r="Y560" i="6"/>
  <c r="Y561" i="6"/>
  <c r="Y562" i="6"/>
  <c r="Y563" i="6"/>
  <c r="Y564" i="6"/>
  <c r="Y565" i="6"/>
  <c r="Y566" i="6"/>
  <c r="Y567" i="6"/>
  <c r="Y568" i="6"/>
  <c r="Y569" i="6"/>
  <c r="Y570" i="6"/>
  <c r="Y571" i="6"/>
  <c r="Y572" i="6"/>
  <c r="Y573" i="6"/>
  <c r="Y574" i="6"/>
  <c r="Y575" i="6"/>
  <c r="Y576" i="6"/>
  <c r="Y577" i="6"/>
  <c r="Y578" i="6"/>
  <c r="Y579" i="6"/>
  <c r="Y580" i="6"/>
  <c r="Y581" i="6"/>
  <c r="Y582" i="6"/>
  <c r="Y583" i="6"/>
  <c r="Y584" i="6"/>
  <c r="Y585" i="6"/>
  <c r="Y586" i="6"/>
  <c r="Y587" i="6"/>
  <c r="Y588" i="6"/>
  <c r="Y589" i="6"/>
  <c r="Y590" i="6"/>
  <c r="Y591" i="6"/>
  <c r="Y592" i="6"/>
  <c r="Y593" i="6"/>
  <c r="Y594" i="6"/>
  <c r="Y595" i="6"/>
  <c r="Y596" i="6"/>
  <c r="Y597" i="6"/>
  <c r="Y598" i="6"/>
  <c r="Y599" i="6"/>
  <c r="Y600" i="6"/>
  <c r="Y601" i="6"/>
  <c r="Y602" i="6"/>
  <c r="Y603" i="6"/>
  <c r="Y604" i="6"/>
  <c r="Y605" i="6"/>
  <c r="Y606" i="6"/>
  <c r="Y607" i="6"/>
  <c r="Y608" i="6"/>
  <c r="Y609" i="6"/>
  <c r="Y610" i="6"/>
  <c r="Y611" i="6"/>
  <c r="Y612" i="6"/>
  <c r="Y613" i="6"/>
  <c r="Y614" i="6"/>
  <c r="Y615" i="6"/>
  <c r="Y616" i="6"/>
  <c r="Y617" i="6"/>
  <c r="Y618" i="6"/>
  <c r="Y619" i="6"/>
  <c r="Y620" i="6"/>
  <c r="Y621" i="6"/>
  <c r="Y622" i="6"/>
  <c r="Y623" i="6"/>
  <c r="Y624" i="6"/>
  <c r="Y625" i="6"/>
  <c r="Y626" i="6"/>
  <c r="Y627" i="6"/>
  <c r="Y628" i="6"/>
  <c r="Y629" i="6"/>
  <c r="Y630" i="6"/>
  <c r="Y631" i="6"/>
  <c r="Y632" i="6"/>
  <c r="Y633" i="6"/>
  <c r="Y634" i="6"/>
  <c r="Y635" i="6"/>
  <c r="Y636" i="6"/>
  <c r="Y637" i="6"/>
  <c r="Y638" i="6"/>
  <c r="Y639" i="6"/>
  <c r="Y640" i="6"/>
  <c r="Y641" i="6"/>
  <c r="Y642" i="6"/>
  <c r="Y643" i="6"/>
  <c r="Y644" i="6"/>
  <c r="Y645" i="6"/>
  <c r="Y646" i="6"/>
  <c r="Y647" i="6"/>
  <c r="Y648" i="6"/>
  <c r="Y649" i="6"/>
  <c r="Y650" i="6"/>
  <c r="Y651" i="6"/>
  <c r="Y652" i="6"/>
  <c r="Y653" i="6"/>
  <c r="Y654" i="6"/>
  <c r="Y655" i="6"/>
  <c r="Y656" i="6"/>
  <c r="Y657" i="6"/>
  <c r="Y658" i="6"/>
  <c r="Y659" i="6"/>
  <c r="Y660" i="6"/>
  <c r="Y661" i="6"/>
  <c r="Y662" i="6"/>
  <c r="Y663" i="6"/>
  <c r="Y664" i="6"/>
  <c r="Y665" i="6"/>
  <c r="Y666" i="6"/>
  <c r="Y667" i="6"/>
  <c r="Y668" i="6"/>
  <c r="Y669" i="6"/>
  <c r="Y670" i="6"/>
  <c r="Y671" i="6"/>
  <c r="Y672" i="6"/>
  <c r="Y673" i="6"/>
  <c r="Y674" i="6"/>
  <c r="Y675" i="6"/>
  <c r="Y676" i="6"/>
  <c r="Y677" i="6"/>
  <c r="Y678" i="6"/>
  <c r="Y679" i="6"/>
  <c r="Y680" i="6"/>
  <c r="Y681" i="6"/>
  <c r="Y682" i="6"/>
  <c r="Y683" i="6"/>
  <c r="Y684" i="6"/>
  <c r="Y685" i="6"/>
  <c r="Y686" i="6"/>
  <c r="Y687" i="6"/>
  <c r="Y688" i="6"/>
  <c r="Y689" i="6"/>
  <c r="Y690" i="6"/>
  <c r="Y691" i="6"/>
  <c r="Y692" i="6"/>
  <c r="Y693" i="6"/>
  <c r="Y694" i="6"/>
  <c r="Y695" i="6"/>
  <c r="Y696" i="6"/>
  <c r="Y697" i="6"/>
  <c r="Y698" i="6"/>
  <c r="Y699" i="6"/>
  <c r="Y700" i="6"/>
  <c r="Y701" i="6"/>
  <c r="Y702" i="6"/>
  <c r="Y703" i="6"/>
  <c r="Y704" i="6"/>
  <c r="Y705" i="6"/>
  <c r="Y706" i="6"/>
  <c r="Y707" i="6"/>
  <c r="Y708" i="6"/>
  <c r="Y709" i="6"/>
  <c r="Y710" i="6"/>
  <c r="Y711" i="6"/>
  <c r="Y712" i="6"/>
  <c r="Y713" i="6"/>
  <c r="Y714" i="6"/>
  <c r="Y715" i="6"/>
  <c r="Y716" i="6"/>
  <c r="Y717" i="6"/>
  <c r="Y718" i="6"/>
  <c r="Y719" i="6"/>
  <c r="Y720" i="6"/>
  <c r="Y721" i="6"/>
  <c r="Y722" i="6"/>
  <c r="Y723" i="6"/>
  <c r="Y724" i="6"/>
  <c r="Y725" i="6"/>
  <c r="Y726" i="6"/>
  <c r="Y727" i="6"/>
  <c r="Y728" i="6"/>
  <c r="Y729" i="6"/>
  <c r="Y730" i="6"/>
  <c r="Y731" i="6"/>
  <c r="Y732" i="6"/>
  <c r="Y733" i="6"/>
  <c r="Y734" i="6"/>
  <c r="Y735" i="6"/>
  <c r="Y736" i="6"/>
  <c r="Y737" i="6"/>
  <c r="Y738" i="6"/>
  <c r="Y739" i="6"/>
  <c r="Y740" i="6"/>
  <c r="Y741" i="6"/>
  <c r="Y742" i="6"/>
  <c r="Y743" i="6"/>
  <c r="Y744" i="6"/>
  <c r="Y745" i="6"/>
  <c r="Y746" i="6"/>
  <c r="Y747" i="6"/>
  <c r="Y748" i="6"/>
  <c r="Y749" i="6"/>
  <c r="Y750" i="6"/>
  <c r="Y751" i="6"/>
  <c r="Y752" i="6"/>
  <c r="Y753" i="6"/>
  <c r="Y754" i="6"/>
  <c r="Y755" i="6"/>
  <c r="Y756" i="6"/>
  <c r="Y757" i="6"/>
  <c r="Y758" i="6"/>
  <c r="Y759" i="6"/>
  <c r="Y760" i="6"/>
  <c r="Y761" i="6"/>
  <c r="Y762" i="6"/>
  <c r="Y763" i="6"/>
  <c r="Y764" i="6"/>
  <c r="Y765" i="6"/>
  <c r="Y766" i="6"/>
  <c r="Y767" i="6"/>
  <c r="Y768" i="6"/>
  <c r="Y769" i="6"/>
  <c r="Y770" i="6"/>
  <c r="Y771" i="6"/>
  <c r="Y772" i="6"/>
  <c r="Y773" i="6"/>
  <c r="Y774" i="6"/>
  <c r="Y775" i="6"/>
  <c r="Y776" i="6"/>
  <c r="Y777" i="6"/>
  <c r="Y778" i="6"/>
  <c r="Y779" i="6"/>
  <c r="Y780" i="6"/>
  <c r="Y781" i="6"/>
  <c r="Y782" i="6"/>
  <c r="Y783" i="6"/>
  <c r="Y784" i="6"/>
  <c r="Y785" i="6"/>
  <c r="Y786" i="6"/>
  <c r="Y787" i="6"/>
  <c r="Y788" i="6"/>
  <c r="Y789" i="6"/>
  <c r="Y790" i="6"/>
  <c r="Y791" i="6"/>
  <c r="Y792" i="6"/>
  <c r="Y793" i="6"/>
  <c r="Y794" i="6"/>
  <c r="Y795" i="6"/>
  <c r="Y796" i="6"/>
  <c r="Y797" i="6"/>
  <c r="Y798" i="6"/>
  <c r="Y799" i="6"/>
  <c r="Y800" i="6"/>
  <c r="Y801" i="6"/>
  <c r="Y802" i="6"/>
  <c r="Y803" i="6"/>
  <c r="Y804" i="6"/>
  <c r="Y805" i="6"/>
  <c r="Y806" i="6"/>
  <c r="Y807" i="6"/>
  <c r="Y808" i="6"/>
  <c r="Y809" i="6"/>
  <c r="Y810" i="6"/>
  <c r="Y811" i="6"/>
  <c r="Y812" i="6"/>
  <c r="Y813" i="6"/>
  <c r="Y814" i="6"/>
  <c r="Y815" i="6"/>
  <c r="Y816" i="6"/>
  <c r="Y817" i="6"/>
  <c r="Y818" i="6"/>
  <c r="Y819" i="6"/>
  <c r="Y820" i="6"/>
  <c r="Y821" i="6"/>
  <c r="Y822" i="6"/>
  <c r="Y823" i="6"/>
  <c r="Y824" i="6"/>
  <c r="Y825" i="6"/>
  <c r="Y826" i="6"/>
  <c r="Y827" i="6"/>
  <c r="Y828" i="6"/>
  <c r="Y829" i="6"/>
  <c r="Y830" i="6"/>
  <c r="Y831" i="6"/>
  <c r="Y832" i="6"/>
  <c r="Y833" i="6"/>
  <c r="Y834" i="6"/>
  <c r="Y835" i="6"/>
  <c r="Y836" i="6"/>
  <c r="Y837" i="6"/>
  <c r="Y838" i="6"/>
  <c r="Y839" i="6"/>
  <c r="Y840" i="6"/>
  <c r="Y841" i="6"/>
  <c r="Y842" i="6"/>
  <c r="Y843" i="6"/>
  <c r="Y844" i="6"/>
  <c r="Y845" i="6"/>
  <c r="Y846" i="6"/>
  <c r="Y847" i="6"/>
  <c r="Y848" i="6"/>
  <c r="Y849" i="6"/>
  <c r="Y850" i="6"/>
  <c r="Y851" i="6"/>
  <c r="Y852" i="6"/>
  <c r="Y853" i="6"/>
  <c r="Y854" i="6"/>
  <c r="Y855" i="6"/>
  <c r="Y856" i="6"/>
  <c r="Y857" i="6"/>
  <c r="Y858" i="6"/>
  <c r="Y859" i="6"/>
  <c r="Y860" i="6"/>
  <c r="Y861" i="6"/>
  <c r="Y862" i="6"/>
  <c r="Y863" i="6"/>
  <c r="Y864" i="6"/>
  <c r="Y865" i="6"/>
  <c r="Y866" i="6"/>
  <c r="Y867" i="6"/>
  <c r="Y868" i="6"/>
  <c r="Y869" i="6"/>
  <c r="Y870" i="6"/>
  <c r="Y871" i="6"/>
  <c r="Y872" i="6"/>
  <c r="Y873" i="6"/>
  <c r="Y874" i="6"/>
  <c r="Y875" i="6"/>
  <c r="Y876" i="6"/>
  <c r="Y877" i="6"/>
  <c r="Y878" i="6"/>
  <c r="Y879" i="6"/>
  <c r="Y880" i="6"/>
  <c r="Y881" i="6"/>
  <c r="Y882" i="6"/>
  <c r="Y883" i="6"/>
  <c r="Y884" i="6"/>
  <c r="Y885" i="6"/>
  <c r="Y886" i="6"/>
  <c r="Y887" i="6"/>
  <c r="Y888" i="6"/>
  <c r="Y889" i="6"/>
  <c r="Y890" i="6"/>
  <c r="Y891" i="6"/>
  <c r="Y892" i="6"/>
  <c r="Y893" i="6"/>
  <c r="Y894" i="6"/>
  <c r="Y895" i="6"/>
  <c r="Y896" i="6"/>
  <c r="Y897" i="6"/>
  <c r="Y898" i="6"/>
  <c r="Y899" i="6"/>
  <c r="Y900" i="6"/>
  <c r="Y901" i="6"/>
  <c r="Y902" i="6"/>
  <c r="Y903" i="6"/>
  <c r="Y904" i="6"/>
  <c r="Y905" i="6"/>
  <c r="Y906" i="6"/>
  <c r="Y907" i="6"/>
  <c r="Y908" i="6"/>
  <c r="Y909" i="6"/>
  <c r="Y910" i="6"/>
  <c r="Y911" i="6"/>
  <c r="Y912" i="6"/>
  <c r="Y913" i="6"/>
  <c r="Y914" i="6"/>
  <c r="Y915" i="6"/>
  <c r="Y916" i="6"/>
  <c r="Y917" i="6"/>
  <c r="Y918" i="6"/>
  <c r="Y919" i="6"/>
  <c r="Y920" i="6"/>
  <c r="Y921" i="6"/>
  <c r="Y922" i="6"/>
  <c r="Y923" i="6"/>
  <c r="Y924" i="6"/>
  <c r="Y925" i="6"/>
  <c r="Y926" i="6"/>
  <c r="Y927" i="6"/>
  <c r="Y928" i="6"/>
  <c r="Y929" i="6"/>
  <c r="Y930" i="6"/>
  <c r="Y931" i="6"/>
  <c r="Y932" i="6"/>
  <c r="Y933" i="6"/>
  <c r="Y934" i="6"/>
  <c r="Y935" i="6"/>
  <c r="Y936" i="6"/>
  <c r="Y937" i="6"/>
  <c r="Y938" i="6"/>
  <c r="Y939" i="6"/>
  <c r="Y940" i="6"/>
  <c r="Y941" i="6"/>
  <c r="Y942" i="6"/>
  <c r="Y943" i="6"/>
  <c r="Y944" i="6"/>
  <c r="Y945" i="6"/>
  <c r="Y946" i="6"/>
  <c r="Y947" i="6"/>
  <c r="Y948" i="6"/>
  <c r="Y949" i="6"/>
  <c r="Y950" i="6"/>
  <c r="Y951" i="6"/>
  <c r="Y952" i="6"/>
  <c r="Y953" i="6"/>
  <c r="Y954" i="6"/>
  <c r="Y955" i="6"/>
  <c r="Y956" i="6"/>
  <c r="Y957" i="6"/>
  <c r="Y958" i="6"/>
  <c r="Y959" i="6"/>
  <c r="Y960" i="6"/>
  <c r="Y961" i="6"/>
  <c r="Y962" i="6"/>
  <c r="Y963" i="6"/>
  <c r="Y964" i="6"/>
  <c r="Y965" i="6"/>
  <c r="Y966" i="6"/>
  <c r="Y967" i="6"/>
  <c r="Y968" i="6"/>
  <c r="Y969" i="6"/>
  <c r="Y970" i="6"/>
  <c r="Y971" i="6"/>
  <c r="Y972" i="6"/>
  <c r="Y973" i="6"/>
  <c r="Y974" i="6"/>
  <c r="Y975" i="6"/>
  <c r="Y976" i="6"/>
  <c r="Y977" i="6"/>
  <c r="Y978" i="6"/>
  <c r="Y979" i="6"/>
  <c r="Y980" i="6"/>
  <c r="Y981" i="6"/>
  <c r="Y982" i="6"/>
  <c r="Y983" i="6"/>
  <c r="Y984" i="6"/>
  <c r="Y985" i="6"/>
  <c r="Y986" i="6"/>
  <c r="Y987" i="6"/>
  <c r="Y988" i="6"/>
  <c r="Y989" i="6"/>
  <c r="Y990" i="6"/>
  <c r="Y991" i="6"/>
  <c r="Y992" i="6"/>
  <c r="Y993" i="6"/>
  <c r="Y994" i="6"/>
  <c r="Y995" i="6"/>
  <c r="Y996" i="6"/>
  <c r="Y997" i="6"/>
  <c r="Y998" i="6"/>
  <c r="Y999" i="6"/>
  <c r="Y1000" i="6"/>
  <c r="Y1001" i="6"/>
  <c r="Y1002" i="6"/>
  <c r="Y1003" i="6"/>
  <c r="Y1004" i="6"/>
  <c r="Y1005" i="6"/>
  <c r="Y1006" i="6"/>
  <c r="Y1007" i="6"/>
  <c r="Y1008" i="6"/>
  <c r="Y1009" i="6"/>
  <c r="Y1010" i="6"/>
  <c r="Y1011" i="6"/>
  <c r="Y1012" i="6"/>
  <c r="Y1013" i="6"/>
  <c r="Y1014" i="6"/>
  <c r="Y1015" i="6"/>
  <c r="Y1016" i="6"/>
  <c r="Y1017" i="6"/>
  <c r="Y1018" i="6"/>
  <c r="Y1019" i="6"/>
  <c r="Y1020" i="6"/>
  <c r="Y1021" i="6"/>
  <c r="Y1022" i="6"/>
  <c r="Y1023" i="6"/>
  <c r="Y1024" i="6"/>
  <c r="Y1025" i="6"/>
  <c r="Y1026" i="6"/>
  <c r="Y1027" i="6"/>
  <c r="Y1028" i="6"/>
  <c r="Y1029" i="6"/>
  <c r="Y1030" i="6"/>
  <c r="Y1031" i="6"/>
  <c r="Y1032" i="6"/>
  <c r="Y1033" i="6"/>
  <c r="Y1034" i="6"/>
  <c r="Y1035" i="6"/>
  <c r="Y1036" i="6"/>
  <c r="Y1037" i="6"/>
  <c r="Y1038" i="6"/>
  <c r="Y1039" i="6"/>
  <c r="Y1040" i="6"/>
  <c r="Y1041" i="6"/>
  <c r="Y1042" i="6"/>
  <c r="Y1043" i="6"/>
  <c r="Y1044" i="6"/>
  <c r="Y1045" i="6"/>
  <c r="Y1046" i="6"/>
  <c r="Y1047" i="6"/>
  <c r="Y1048" i="6"/>
  <c r="Y1049" i="6"/>
  <c r="Y1050" i="6"/>
  <c r="Y1051" i="6"/>
  <c r="Y1052" i="6"/>
  <c r="Y1053" i="6"/>
  <c r="Y1054" i="6"/>
  <c r="Y1055" i="6"/>
  <c r="Y1056" i="6"/>
  <c r="Y1057" i="6"/>
  <c r="Y1058" i="6"/>
  <c r="Y1059" i="6"/>
  <c r="Y1060" i="6"/>
  <c r="Y1061" i="6"/>
  <c r="Y1062" i="6"/>
  <c r="Y1063" i="6"/>
  <c r="Y1064" i="6"/>
  <c r="Y1065" i="6"/>
  <c r="Y1066" i="6"/>
  <c r="Y1067" i="6"/>
  <c r="Y1068" i="6"/>
  <c r="Y1069" i="6"/>
  <c r="Y1070" i="6"/>
  <c r="Y1071" i="6"/>
  <c r="Y1072" i="6"/>
  <c r="Y1073" i="6"/>
  <c r="Y1074" i="6"/>
  <c r="Y1075" i="6"/>
  <c r="Y1076" i="6"/>
  <c r="Y1077" i="6"/>
  <c r="Y1078" i="6"/>
  <c r="Y1079" i="6"/>
  <c r="Y1080" i="6"/>
  <c r="Y1081" i="6"/>
  <c r="Y1082" i="6"/>
  <c r="Y1083" i="6"/>
  <c r="Y1084" i="6"/>
  <c r="Y1085" i="6"/>
  <c r="Y1086" i="6"/>
  <c r="Y1087" i="6"/>
  <c r="Y1088" i="6"/>
  <c r="Y1089" i="6"/>
  <c r="Y1090" i="6"/>
  <c r="Y1091" i="6"/>
  <c r="Y1092" i="6"/>
  <c r="Y1093" i="6"/>
  <c r="Y1094" i="6"/>
  <c r="Y1095" i="6"/>
  <c r="Y1096" i="6"/>
  <c r="Y1097" i="6"/>
  <c r="Y1098" i="6"/>
  <c r="Y1099" i="6"/>
  <c r="Y1100" i="6"/>
  <c r="Y1101" i="6"/>
  <c r="Y1102" i="6"/>
  <c r="Y1103" i="6"/>
  <c r="Y1471" i="6"/>
  <c r="Y1472" i="6"/>
  <c r="Y1473" i="6"/>
  <c r="Y1474" i="6"/>
  <c r="Y1475" i="6"/>
  <c r="Y1476" i="6"/>
  <c r="Y1477" i="6"/>
  <c r="Y1478" i="6"/>
  <c r="Y1479" i="6"/>
  <c r="Y1480" i="6"/>
  <c r="Y1481" i="6"/>
  <c r="Y1482" i="6"/>
  <c r="Y1483" i="6"/>
  <c r="Y1484" i="6"/>
  <c r="Y1485" i="6"/>
  <c r="Y1486" i="6"/>
  <c r="Y1487" i="6"/>
  <c r="Y1488" i="6"/>
  <c r="Y1489" i="6"/>
  <c r="Y1490" i="6"/>
  <c r="Y1491" i="6"/>
  <c r="Y1492" i="6"/>
  <c r="Y1493" i="6"/>
  <c r="Y1494" i="6"/>
  <c r="Y1495" i="6"/>
  <c r="Y1496" i="6"/>
  <c r="Y1497" i="6"/>
  <c r="Y1498" i="6"/>
  <c r="Y1499" i="6"/>
  <c r="Y1500" i="6"/>
  <c r="Y1501" i="6"/>
  <c r="Y1502" i="6"/>
  <c r="Y1503" i="6"/>
  <c r="Y1504" i="6"/>
  <c r="Y1505" i="6"/>
  <c r="Y1506" i="6"/>
  <c r="Y1507" i="6"/>
  <c r="Y1508" i="6"/>
  <c r="Y1509" i="6"/>
  <c r="Y1510" i="6"/>
  <c r="Y1511" i="6"/>
  <c r="Y1512" i="6"/>
  <c r="Y1513" i="6"/>
  <c r="Y1514" i="6"/>
  <c r="Y1515" i="6"/>
  <c r="Y1516" i="6"/>
  <c r="Y1517" i="6"/>
  <c r="Y1518" i="6"/>
  <c r="Y1519" i="6"/>
  <c r="Y1520" i="6"/>
  <c r="Y1521" i="6"/>
  <c r="Y1522" i="6"/>
  <c r="Y1523" i="6"/>
  <c r="Y1524" i="6"/>
  <c r="Y1525" i="6"/>
  <c r="Y1526" i="6"/>
  <c r="Y1527" i="6"/>
  <c r="Y1528" i="6"/>
  <c r="Y1529" i="6"/>
  <c r="Y1530" i="6"/>
  <c r="Y1531" i="6"/>
  <c r="Y1532" i="6"/>
  <c r="Y1533" i="6"/>
  <c r="Y1534" i="6"/>
  <c r="Y1535" i="6"/>
  <c r="Y1536" i="6"/>
  <c r="Y1537" i="6"/>
  <c r="Y1538" i="6"/>
  <c r="Y1539" i="6"/>
  <c r="Y1540" i="6"/>
  <c r="Y1541" i="6"/>
  <c r="Y1542" i="6"/>
  <c r="Y1543" i="6"/>
  <c r="Y1544" i="6"/>
  <c r="Y1545" i="6"/>
  <c r="Y1546" i="6"/>
  <c r="Y1547" i="6"/>
  <c r="Y1548" i="6"/>
  <c r="Y1549" i="6"/>
  <c r="Y1550" i="6"/>
  <c r="Y1551" i="6"/>
  <c r="Y1552" i="6"/>
  <c r="Y1553" i="6"/>
  <c r="Y1554" i="6"/>
  <c r="Y1555" i="6"/>
  <c r="Y1556" i="6"/>
  <c r="Y1557" i="6"/>
  <c r="Y1558" i="6"/>
  <c r="Y1559" i="6"/>
  <c r="Y1560" i="6"/>
  <c r="Y1561" i="6"/>
  <c r="Y1562" i="6"/>
  <c r="Y1563" i="6"/>
  <c r="Y1564" i="6"/>
  <c r="Y1565" i="6"/>
  <c r="Y1566" i="6"/>
  <c r="Y1567" i="6"/>
  <c r="Y1568" i="6"/>
  <c r="Y1569" i="6"/>
  <c r="Y1570" i="6"/>
  <c r="Y1571" i="6"/>
  <c r="Y1572" i="6"/>
  <c r="Y1573" i="6"/>
  <c r="Y1574" i="6"/>
  <c r="Y1575" i="6"/>
  <c r="Y1576" i="6"/>
  <c r="Y1577" i="6"/>
  <c r="Y1578" i="6"/>
  <c r="Y1579" i="6"/>
  <c r="Y1580" i="6"/>
  <c r="Y1581" i="6"/>
  <c r="Y1582" i="6"/>
  <c r="Y1583" i="6"/>
  <c r="Y1584" i="6"/>
  <c r="Y1585" i="6"/>
  <c r="Y1586" i="6"/>
  <c r="Y1587" i="6"/>
  <c r="Y1588" i="6"/>
  <c r="Y1589" i="6"/>
  <c r="Y1590" i="6"/>
  <c r="Y1591" i="6"/>
  <c r="Y1592" i="6"/>
  <c r="Y1593" i="6"/>
  <c r="Y1594" i="6"/>
  <c r="Y1595" i="6"/>
  <c r="Y1596" i="6"/>
  <c r="Y1597" i="6"/>
  <c r="Y1598" i="6"/>
  <c r="Y1599" i="6"/>
  <c r="Y1600" i="6"/>
  <c r="Y1601" i="6"/>
  <c r="Y1602" i="6"/>
  <c r="Y1603" i="6"/>
  <c r="Y1604" i="6"/>
  <c r="Y1605" i="6"/>
  <c r="Y1606" i="6"/>
  <c r="Y1607" i="6"/>
  <c r="Y1608" i="6"/>
  <c r="Y1609" i="6"/>
  <c r="Y1610" i="6"/>
  <c r="Y1611" i="6"/>
  <c r="Y1612" i="6"/>
  <c r="Y1613" i="6"/>
  <c r="Y1614" i="6"/>
  <c r="Y1615" i="6"/>
  <c r="Y1616" i="6"/>
  <c r="Y1617" i="6"/>
  <c r="Y1618" i="6"/>
  <c r="Y1619" i="6"/>
  <c r="Y1620" i="6"/>
  <c r="Y1621" i="6"/>
  <c r="Y1622" i="6"/>
  <c r="Y1623" i="6"/>
  <c r="Y1624" i="6"/>
  <c r="Y1625" i="6"/>
  <c r="Y1626" i="6"/>
  <c r="Y1627" i="6"/>
  <c r="Y1628" i="6"/>
  <c r="Y1629" i="6"/>
  <c r="Y1630" i="6"/>
  <c r="Y1631" i="6"/>
  <c r="Y1632" i="6"/>
  <c r="Y1633" i="6"/>
  <c r="Y1634" i="6"/>
  <c r="Y1635" i="6"/>
  <c r="Y1636" i="6"/>
  <c r="Y1637" i="6"/>
  <c r="Y1638" i="6"/>
  <c r="Y1639" i="6"/>
  <c r="Y1640" i="6"/>
  <c r="Y1641" i="6"/>
  <c r="Y1642" i="6"/>
  <c r="Y1643" i="6"/>
  <c r="Y1644" i="6"/>
  <c r="Y1645" i="6"/>
  <c r="Y1646" i="6"/>
  <c r="Y1647" i="6"/>
  <c r="Y1648" i="6"/>
  <c r="Y1649" i="6"/>
  <c r="Y1650" i="6"/>
  <c r="Y1651" i="6"/>
  <c r="Y1652" i="6"/>
  <c r="Y1653" i="6"/>
  <c r="Y1654" i="6"/>
  <c r="Y1655" i="6"/>
  <c r="Y1656" i="6"/>
  <c r="Y1657" i="6"/>
  <c r="Y1658" i="6"/>
  <c r="Y1659" i="6"/>
  <c r="Y1660" i="6"/>
  <c r="Y1661" i="6"/>
  <c r="Y1662" i="6"/>
  <c r="Y1663" i="6"/>
  <c r="Y1664" i="6"/>
  <c r="Y1665" i="6"/>
  <c r="Y1666" i="6"/>
  <c r="Y1667" i="6"/>
  <c r="Y1668" i="6"/>
  <c r="Y1669" i="6"/>
  <c r="Y1670" i="6"/>
  <c r="Y1671" i="6"/>
  <c r="Y1672" i="6"/>
  <c r="Y1673" i="6"/>
  <c r="Y1674" i="6"/>
  <c r="Y1675" i="6"/>
  <c r="Y1676" i="6"/>
  <c r="Y1677" i="6"/>
  <c r="Y1678" i="6"/>
  <c r="Y1679" i="6"/>
  <c r="Y1680" i="6"/>
  <c r="Y1681" i="6"/>
  <c r="Y1682" i="6"/>
  <c r="Y1683" i="6"/>
  <c r="Y1684" i="6"/>
  <c r="Y1685" i="6"/>
  <c r="Y1686" i="6"/>
  <c r="Y1687" i="6"/>
  <c r="Y1688" i="6"/>
  <c r="Y1689" i="6"/>
  <c r="Y1690" i="6"/>
  <c r="Y1691" i="6"/>
  <c r="Y1692" i="6"/>
  <c r="Y1693" i="6"/>
  <c r="Y1694" i="6"/>
  <c r="Y1695" i="6"/>
  <c r="Y1696" i="6"/>
  <c r="Y1697" i="6"/>
  <c r="Y1698" i="6"/>
  <c r="Y1699" i="6"/>
  <c r="Y1700" i="6"/>
  <c r="Y1701" i="6"/>
  <c r="Y1702" i="6"/>
  <c r="Y1703" i="6"/>
  <c r="Y1704" i="6"/>
  <c r="Y1705" i="6"/>
  <c r="Y1706" i="6"/>
  <c r="Y1707" i="6"/>
  <c r="Y1708" i="6"/>
  <c r="Y1709" i="6"/>
  <c r="Y1710" i="6"/>
  <c r="Y1711" i="6"/>
  <c r="Y1712" i="6"/>
  <c r="Y1713" i="6"/>
  <c r="Y1714" i="6"/>
  <c r="Y1715" i="6"/>
  <c r="Y1716" i="6"/>
  <c r="Y1717" i="6"/>
  <c r="Y1718" i="6"/>
  <c r="Y1719" i="6"/>
  <c r="Y1720" i="6"/>
  <c r="Y1721" i="6"/>
  <c r="Y1722" i="6"/>
  <c r="Y1723" i="6"/>
  <c r="Y1724" i="6"/>
  <c r="Y1725" i="6"/>
  <c r="Y1726" i="6"/>
  <c r="Y1727" i="6"/>
  <c r="Y1728" i="6"/>
  <c r="Y1729" i="6"/>
  <c r="Y1730" i="6"/>
  <c r="Y1731" i="6"/>
  <c r="Y1732" i="6"/>
  <c r="Y1733" i="6"/>
  <c r="Y1734" i="6"/>
  <c r="Y1735" i="6"/>
  <c r="Y1736" i="6"/>
  <c r="Y1737" i="6"/>
  <c r="Y1738" i="6"/>
  <c r="Y1739" i="6"/>
  <c r="Y1740" i="6"/>
  <c r="Y1741" i="6"/>
  <c r="Y1742" i="6"/>
  <c r="Y1743" i="6"/>
  <c r="Y1744" i="6"/>
  <c r="Y1745" i="6"/>
  <c r="Y1746" i="6"/>
  <c r="Y1747" i="6"/>
  <c r="Y1748" i="6"/>
  <c r="Y1749" i="6"/>
  <c r="Y1750" i="6"/>
  <c r="Y1751" i="6"/>
  <c r="Y1752" i="6"/>
  <c r="Y1753" i="6"/>
  <c r="Y1754" i="6"/>
  <c r="Y1755" i="6"/>
  <c r="Y1756" i="6"/>
  <c r="Y1757" i="6"/>
  <c r="Y1758" i="6"/>
  <c r="Y1759" i="6"/>
  <c r="Y1760" i="6"/>
  <c r="Y1761" i="6"/>
  <c r="Y1762" i="6"/>
  <c r="Y1763" i="6"/>
  <c r="Y1764" i="6"/>
  <c r="Y1765" i="6"/>
  <c r="Y1766" i="6"/>
  <c r="Y1767" i="6"/>
  <c r="Y1768" i="6"/>
  <c r="Y1769" i="6"/>
  <c r="Y1770" i="6"/>
  <c r="Y1771" i="6"/>
  <c r="Y1772" i="6"/>
  <c r="Y1773" i="6"/>
  <c r="Y1774" i="6"/>
  <c r="Y1775" i="6"/>
  <c r="Y1776" i="6"/>
  <c r="Y1777" i="6"/>
  <c r="Y1778" i="6"/>
  <c r="Y1779" i="6"/>
  <c r="Y1780" i="6"/>
  <c r="Y1781" i="6"/>
  <c r="Y1782" i="6"/>
  <c r="Y1783" i="6"/>
  <c r="Y1784" i="6"/>
  <c r="Y1785" i="6"/>
  <c r="Y1786" i="6"/>
  <c r="Y1787" i="6"/>
  <c r="Y1788" i="6"/>
  <c r="Y1789" i="6"/>
  <c r="Y1790" i="6"/>
  <c r="Y1791" i="6"/>
  <c r="Y1792" i="6"/>
  <c r="Y1793" i="6"/>
  <c r="Y1794" i="6"/>
  <c r="Y1795" i="6"/>
  <c r="Y1796" i="6"/>
  <c r="Y1797" i="6"/>
  <c r="Y1798" i="6"/>
  <c r="Y1799" i="6"/>
  <c r="Y1800" i="6"/>
  <c r="Y1801" i="6"/>
  <c r="Y1802" i="6"/>
  <c r="Y1803" i="6"/>
  <c r="Y1804" i="6"/>
  <c r="Y1805" i="6"/>
  <c r="Y1806" i="6"/>
  <c r="Y1807" i="6"/>
  <c r="Y1808" i="6"/>
  <c r="Y1809" i="6"/>
  <c r="Y1810" i="6"/>
  <c r="Y1811" i="6"/>
  <c r="Y1812" i="6"/>
  <c r="Y1813" i="6"/>
  <c r="Y1814" i="6"/>
  <c r="Y1815" i="6"/>
  <c r="Y1816" i="6"/>
  <c r="Y1817" i="6"/>
  <c r="Y1818" i="6"/>
  <c r="Y1819" i="6"/>
  <c r="Y1820" i="6"/>
  <c r="Y1821" i="6"/>
  <c r="Y1822" i="6"/>
  <c r="Y1823" i="6"/>
  <c r="Y1824" i="6"/>
  <c r="Y1825" i="6"/>
  <c r="Y1826" i="6"/>
  <c r="Y1827" i="6"/>
  <c r="Y1828" i="6"/>
  <c r="Y1829" i="6"/>
  <c r="Y1830" i="6"/>
  <c r="Y1831" i="6"/>
  <c r="Y1832" i="6"/>
  <c r="Y1833" i="6"/>
  <c r="Y1834" i="6"/>
  <c r="Y1835" i="6"/>
  <c r="Y1836" i="6"/>
  <c r="Y1837" i="6"/>
  <c r="Y1838" i="6"/>
  <c r="Y1839" i="6"/>
  <c r="Y1840" i="6"/>
  <c r="Y1841" i="6"/>
  <c r="Y1842" i="6"/>
  <c r="Y1843" i="6"/>
  <c r="Y1844" i="6"/>
  <c r="Y1845" i="6"/>
  <c r="Y1846" i="6"/>
  <c r="Y1847" i="6"/>
  <c r="Y1848" i="6"/>
  <c r="Y1849" i="6"/>
  <c r="Y1850" i="6"/>
  <c r="Y1851" i="6"/>
  <c r="Y1852" i="6"/>
  <c r="Y1853" i="6"/>
  <c r="Y1854" i="6"/>
  <c r="Y1855" i="6"/>
  <c r="Y1856" i="6"/>
  <c r="Y1857" i="6"/>
  <c r="Y1858" i="6"/>
  <c r="Y1859" i="6"/>
  <c r="Y1860" i="6"/>
  <c r="Y1861" i="6"/>
  <c r="Y1862" i="6"/>
  <c r="Y1863" i="6"/>
  <c r="Y1864" i="6"/>
  <c r="Y1865" i="6"/>
  <c r="Y1866" i="6"/>
  <c r="Y1867" i="6"/>
  <c r="Y1868" i="6"/>
  <c r="Y1869" i="6"/>
  <c r="Y1870" i="6"/>
  <c r="Y1871" i="6"/>
  <c r="Y1872" i="6"/>
  <c r="Y1873" i="6"/>
  <c r="Y1874" i="6"/>
  <c r="Y1875" i="6"/>
  <c r="Y1876" i="6"/>
  <c r="Y1877" i="6"/>
  <c r="Y1878" i="6"/>
  <c r="Y1879" i="6"/>
  <c r="Y1880" i="6"/>
  <c r="Y1881" i="6"/>
  <c r="Y1882" i="6"/>
  <c r="Y1883" i="6"/>
  <c r="Y1884" i="6"/>
  <c r="Y1885" i="6"/>
  <c r="Y1886" i="6"/>
  <c r="Y1887" i="6"/>
  <c r="Y1888" i="6"/>
  <c r="Y1889" i="6"/>
  <c r="Y1890" i="6"/>
  <c r="Y1891" i="6"/>
  <c r="Y1892" i="6"/>
  <c r="Y1893" i="6"/>
  <c r="Y1894" i="6"/>
  <c r="Y1895" i="6"/>
  <c r="Y1896" i="6"/>
  <c r="Y1897" i="6"/>
  <c r="Y1898" i="6"/>
  <c r="Y1899" i="6"/>
  <c r="Y1900" i="6"/>
  <c r="Y1901" i="6"/>
  <c r="Y1902" i="6"/>
  <c r="Y1903" i="6"/>
  <c r="Y1904" i="6"/>
  <c r="Y1905" i="6"/>
  <c r="Y1906" i="6"/>
  <c r="Y1907" i="6"/>
  <c r="Y1908" i="6"/>
  <c r="Y1909" i="6"/>
  <c r="Y1910" i="6"/>
  <c r="Y1911" i="6"/>
  <c r="Y1912" i="6"/>
  <c r="Y1913" i="6"/>
  <c r="Y1914" i="6"/>
  <c r="Y1915" i="6"/>
  <c r="Y1916" i="6"/>
  <c r="Y1917" i="6"/>
  <c r="Y1918" i="6"/>
  <c r="Y1919" i="6"/>
  <c r="Y1920" i="6"/>
  <c r="Y1921" i="6"/>
  <c r="Y1922" i="6"/>
  <c r="Y1923" i="6"/>
  <c r="Y1924" i="6"/>
  <c r="Y1925" i="6"/>
  <c r="Y1926" i="6"/>
  <c r="Y1927" i="6"/>
  <c r="Y1928" i="6"/>
  <c r="Y1929" i="6"/>
  <c r="Y1930" i="6"/>
  <c r="Y1931" i="6"/>
  <c r="Y1932" i="6"/>
  <c r="Y1933" i="6"/>
  <c r="Y1934" i="6"/>
  <c r="Y1935" i="6"/>
  <c r="Y1936" i="6"/>
  <c r="Y1937" i="6"/>
  <c r="Y1938" i="6"/>
  <c r="Y1939" i="6"/>
  <c r="Y1940" i="6"/>
  <c r="Y1941" i="6"/>
  <c r="Y1942" i="6"/>
  <c r="Y1943" i="6"/>
  <c r="Y1944" i="6"/>
  <c r="Y1945" i="6"/>
  <c r="Y1946" i="6"/>
  <c r="Y1947" i="6"/>
  <c r="Y1948" i="6"/>
  <c r="Y1949" i="6"/>
  <c r="Y1950" i="6"/>
  <c r="Y1951" i="6"/>
  <c r="Y1952" i="6"/>
  <c r="Y1953" i="6"/>
  <c r="Y1954" i="6"/>
  <c r="Y1955" i="6"/>
  <c r="Y1956" i="6"/>
  <c r="Y1957" i="6"/>
  <c r="Y1958" i="6"/>
  <c r="Y1959" i="6"/>
  <c r="Y1960" i="6"/>
  <c r="Y1961" i="6"/>
  <c r="Y1962" i="6"/>
  <c r="Y1963" i="6"/>
  <c r="Y1964" i="6"/>
  <c r="Y1965" i="6"/>
  <c r="Y1966" i="6"/>
  <c r="Y1967" i="6"/>
  <c r="Y1968" i="6"/>
  <c r="Y1969" i="6"/>
  <c r="Y1970" i="6"/>
  <c r="Y1971" i="6"/>
  <c r="Y1972" i="6"/>
  <c r="Y1973" i="6"/>
  <c r="Y1974" i="6"/>
  <c r="Y1975" i="6"/>
  <c r="Y1976" i="6"/>
  <c r="Y1977" i="6"/>
  <c r="Y1978" i="6"/>
  <c r="Y1979" i="6"/>
  <c r="Y1980" i="6"/>
  <c r="Y1981" i="6"/>
  <c r="Y1982" i="6"/>
  <c r="Y1983" i="6"/>
  <c r="Y1984" i="6"/>
  <c r="Y1985" i="6"/>
  <c r="Y1986" i="6"/>
  <c r="Y1987" i="6"/>
  <c r="Y1988" i="6"/>
  <c r="Y1989" i="6"/>
  <c r="Y1990" i="6"/>
  <c r="Y1991" i="6"/>
  <c r="Y1992" i="6"/>
  <c r="Y1993" i="6"/>
  <c r="Y1994" i="6"/>
  <c r="Y1995" i="6"/>
  <c r="Y1996" i="6"/>
  <c r="Y1997" i="6"/>
  <c r="Y1998" i="6"/>
  <c r="Y1999" i="6"/>
  <c r="B1602" i="6"/>
  <c r="B1603" i="6"/>
  <c r="B1604" i="6"/>
  <c r="B1605" i="6"/>
  <c r="B1606" i="6"/>
  <c r="B1607" i="6"/>
  <c r="B1608" i="6"/>
  <c r="B1609" i="6"/>
  <c r="B1610" i="6"/>
  <c r="B1611" i="6"/>
  <c r="B1612" i="6"/>
  <c r="B1613" i="6"/>
  <c r="B1614" i="6"/>
  <c r="B1615" i="6"/>
  <c r="B1616" i="6"/>
  <c r="B1617" i="6"/>
  <c r="B1618" i="6"/>
  <c r="B1619" i="6"/>
  <c r="B1620" i="6"/>
  <c r="B1621" i="6"/>
  <c r="B1622" i="6"/>
  <c r="B1623" i="6"/>
  <c r="B1624" i="6"/>
  <c r="B1625" i="6"/>
  <c r="B1626" i="6"/>
  <c r="B1627" i="6"/>
  <c r="B1628" i="6"/>
  <c r="B1629" i="6"/>
  <c r="B1630" i="6"/>
  <c r="B1631" i="6"/>
  <c r="B1632" i="6"/>
  <c r="B1633" i="6"/>
  <c r="B1634" i="6"/>
  <c r="B1635" i="6"/>
  <c r="B1636" i="6"/>
  <c r="B1637" i="6"/>
  <c r="B1638" i="6"/>
  <c r="B1639" i="6"/>
  <c r="B1640" i="6"/>
  <c r="B1641" i="6"/>
  <c r="B1642" i="6"/>
  <c r="B1643" i="6"/>
  <c r="B1644" i="6"/>
  <c r="B1645" i="6"/>
  <c r="B1646" i="6"/>
  <c r="B1647" i="6"/>
  <c r="B1648" i="6"/>
  <c r="B1649" i="6"/>
  <c r="B1650" i="6"/>
  <c r="B1651" i="6"/>
  <c r="B1652" i="6"/>
  <c r="B1653" i="6"/>
  <c r="B1654" i="6"/>
  <c r="B1655" i="6"/>
  <c r="B1656" i="6"/>
  <c r="B1657" i="6"/>
  <c r="B1658" i="6"/>
  <c r="B1659" i="6"/>
  <c r="B1660" i="6"/>
  <c r="B1661" i="6"/>
  <c r="B1662" i="6"/>
  <c r="B1663" i="6"/>
  <c r="B1664" i="6"/>
  <c r="B1665" i="6"/>
  <c r="B1666" i="6"/>
  <c r="B1667" i="6"/>
  <c r="B1668" i="6"/>
  <c r="B1669" i="6"/>
  <c r="B1670" i="6"/>
  <c r="B1671" i="6"/>
  <c r="B1672" i="6"/>
  <c r="B1673" i="6"/>
  <c r="B1674" i="6"/>
  <c r="B1675" i="6"/>
  <c r="B1676" i="6"/>
  <c r="B1677" i="6"/>
  <c r="B1678" i="6"/>
  <c r="B1679" i="6"/>
  <c r="B1680" i="6"/>
  <c r="B1681" i="6"/>
  <c r="B1682" i="6"/>
  <c r="B1683" i="6"/>
  <c r="B1684" i="6"/>
  <c r="B1685" i="6"/>
  <c r="B1686" i="6"/>
  <c r="B1687" i="6"/>
  <c r="B1688" i="6"/>
  <c r="B1689" i="6"/>
  <c r="B1690" i="6"/>
  <c r="B1691" i="6"/>
  <c r="B1692" i="6"/>
  <c r="B1693" i="6"/>
  <c r="B1694" i="6"/>
  <c r="B1695" i="6"/>
  <c r="B1696" i="6"/>
  <c r="B1697" i="6"/>
  <c r="B1698" i="6"/>
  <c r="B1699" i="6"/>
  <c r="B1700" i="6"/>
  <c r="B1701" i="6"/>
  <c r="B1702" i="6"/>
  <c r="B1703" i="6"/>
  <c r="B1704" i="6"/>
  <c r="B1705" i="6"/>
  <c r="B1706" i="6"/>
  <c r="B1707" i="6"/>
  <c r="B1708" i="6"/>
  <c r="B1709" i="6"/>
  <c r="B1710" i="6"/>
  <c r="B1711" i="6"/>
  <c r="B1712" i="6"/>
  <c r="B1713" i="6"/>
  <c r="B1714" i="6"/>
  <c r="B1715" i="6"/>
  <c r="B1716" i="6"/>
  <c r="B1717" i="6"/>
  <c r="B1718" i="6"/>
  <c r="B1719" i="6"/>
  <c r="B1720" i="6"/>
  <c r="B1721" i="6"/>
  <c r="B1722" i="6"/>
  <c r="B1723" i="6"/>
  <c r="B1724" i="6"/>
  <c r="B1725" i="6"/>
  <c r="B1726" i="6"/>
  <c r="B1727" i="6"/>
  <c r="B1728" i="6"/>
  <c r="B1729" i="6"/>
  <c r="B1730" i="6"/>
  <c r="B1731" i="6"/>
  <c r="B1732" i="6"/>
  <c r="B1733" i="6"/>
  <c r="B1734" i="6"/>
  <c r="B1735" i="6"/>
  <c r="B1736" i="6"/>
  <c r="B1737" i="6"/>
  <c r="B1738" i="6"/>
  <c r="B1739" i="6"/>
  <c r="B1740" i="6"/>
  <c r="B1741" i="6"/>
  <c r="B1742" i="6"/>
  <c r="B1743" i="6"/>
  <c r="B1744" i="6"/>
  <c r="B1745" i="6"/>
  <c r="B1746" i="6"/>
  <c r="B1747" i="6"/>
  <c r="B1748" i="6"/>
  <c r="B1749" i="6"/>
  <c r="B1750" i="6"/>
  <c r="B1751" i="6"/>
  <c r="B1752" i="6"/>
  <c r="B1753" i="6"/>
  <c r="B1754" i="6"/>
  <c r="B1755" i="6"/>
  <c r="B1756" i="6"/>
  <c r="B1757" i="6"/>
  <c r="B1758" i="6"/>
  <c r="B1759" i="6"/>
  <c r="B1760" i="6"/>
  <c r="B1761" i="6"/>
  <c r="B1762" i="6"/>
  <c r="B1763" i="6"/>
  <c r="B1764" i="6"/>
  <c r="B1765" i="6"/>
  <c r="B1766" i="6"/>
  <c r="B1767" i="6"/>
  <c r="B1768" i="6"/>
  <c r="B1769" i="6"/>
  <c r="B1770" i="6"/>
  <c r="B1771" i="6"/>
  <c r="B1772" i="6"/>
  <c r="B1773" i="6"/>
  <c r="B1774" i="6"/>
  <c r="B1775" i="6"/>
  <c r="B1776" i="6"/>
  <c r="B1777" i="6"/>
  <c r="B1778" i="6"/>
  <c r="B1779" i="6"/>
  <c r="B1780" i="6"/>
  <c r="B1781" i="6"/>
  <c r="B1782" i="6"/>
  <c r="B1783" i="6"/>
  <c r="B1784" i="6"/>
  <c r="B1785" i="6"/>
  <c r="B1786" i="6"/>
  <c r="B1787" i="6"/>
  <c r="B1788" i="6"/>
  <c r="B1789" i="6"/>
  <c r="B1790" i="6"/>
  <c r="B1791" i="6"/>
  <c r="B1792" i="6"/>
  <c r="B1793" i="6"/>
  <c r="B1794" i="6"/>
  <c r="B1795" i="6"/>
  <c r="B1796" i="6"/>
  <c r="B1797" i="6"/>
  <c r="B1798" i="6"/>
  <c r="B1799" i="6"/>
  <c r="B1800" i="6"/>
  <c r="B1801" i="6"/>
  <c r="B1802" i="6"/>
  <c r="B1803" i="6"/>
  <c r="B1804" i="6"/>
  <c r="B1805" i="6"/>
  <c r="B1806" i="6"/>
  <c r="B1807" i="6"/>
  <c r="B1808" i="6"/>
  <c r="B1809" i="6"/>
  <c r="B1810" i="6"/>
  <c r="B1811" i="6"/>
  <c r="B1812" i="6"/>
  <c r="B1813" i="6"/>
  <c r="B1814" i="6"/>
  <c r="B1815" i="6"/>
  <c r="B1816" i="6"/>
  <c r="B1817" i="6"/>
  <c r="B1818" i="6"/>
  <c r="B1819" i="6"/>
  <c r="B1820" i="6"/>
  <c r="B1821" i="6"/>
  <c r="B1822" i="6"/>
  <c r="B1823" i="6"/>
  <c r="B1824" i="6"/>
  <c r="B1825" i="6"/>
  <c r="B1826" i="6"/>
  <c r="B1827" i="6"/>
  <c r="B1828" i="6"/>
  <c r="B1829" i="6"/>
  <c r="B1830" i="6"/>
  <c r="B1831" i="6"/>
  <c r="B1832" i="6"/>
  <c r="B1833" i="6"/>
  <c r="B1834" i="6"/>
  <c r="B1835" i="6"/>
  <c r="B1836" i="6"/>
  <c r="B1837" i="6"/>
  <c r="B1838" i="6"/>
  <c r="B1839" i="6"/>
  <c r="B1840" i="6"/>
  <c r="B1841" i="6"/>
  <c r="B1842" i="6"/>
  <c r="B1843" i="6"/>
  <c r="B1844" i="6"/>
  <c r="B1845" i="6"/>
  <c r="B1846" i="6"/>
  <c r="B1847" i="6"/>
  <c r="B1848" i="6"/>
  <c r="B1849" i="6"/>
  <c r="B1850" i="6"/>
  <c r="B1851" i="6"/>
  <c r="B1852" i="6"/>
  <c r="B1853" i="6"/>
  <c r="B1854" i="6"/>
  <c r="B1855" i="6"/>
  <c r="B1856" i="6"/>
  <c r="B1857" i="6"/>
  <c r="B1858" i="6"/>
  <c r="B1859" i="6"/>
  <c r="B1860" i="6"/>
  <c r="B1861" i="6"/>
  <c r="B1862" i="6"/>
  <c r="B1863" i="6"/>
  <c r="B1864" i="6"/>
  <c r="B1865" i="6"/>
  <c r="B1866" i="6"/>
  <c r="B1867" i="6"/>
  <c r="B1868" i="6"/>
  <c r="B1869" i="6"/>
  <c r="B1870" i="6"/>
  <c r="B1871" i="6"/>
  <c r="B1872" i="6"/>
  <c r="B1873" i="6"/>
  <c r="B1874" i="6"/>
  <c r="B1875" i="6"/>
  <c r="B1876" i="6"/>
  <c r="B1877" i="6"/>
  <c r="B1878" i="6"/>
  <c r="B1879" i="6"/>
  <c r="B1880" i="6"/>
  <c r="B1881" i="6"/>
  <c r="B1882" i="6"/>
  <c r="B1883" i="6"/>
  <c r="B1884" i="6"/>
  <c r="B1885" i="6"/>
  <c r="B1886" i="6"/>
  <c r="B1887" i="6"/>
  <c r="B1888" i="6"/>
  <c r="B1889" i="6"/>
  <c r="B1890" i="6"/>
  <c r="B1891" i="6"/>
  <c r="B1892" i="6"/>
  <c r="B1893" i="6"/>
  <c r="B1894" i="6"/>
  <c r="B1895" i="6"/>
  <c r="B1896" i="6"/>
  <c r="B1897" i="6"/>
  <c r="B1898" i="6"/>
  <c r="B1899" i="6"/>
  <c r="B1900" i="6"/>
  <c r="B1901" i="6"/>
  <c r="B1902" i="6"/>
  <c r="B1903" i="6"/>
  <c r="B1904" i="6"/>
  <c r="B1905" i="6"/>
  <c r="B1906" i="6"/>
  <c r="B1907" i="6"/>
  <c r="B1908" i="6"/>
  <c r="B1909" i="6"/>
  <c r="B1910" i="6"/>
  <c r="B1911" i="6"/>
  <c r="B1912" i="6"/>
  <c r="B1913" i="6"/>
  <c r="B1914" i="6"/>
  <c r="B1915" i="6"/>
  <c r="B1916" i="6"/>
  <c r="B1917" i="6"/>
  <c r="B1918" i="6"/>
  <c r="B1919" i="6"/>
  <c r="B1920" i="6"/>
  <c r="B1921" i="6"/>
  <c r="B1922" i="6"/>
  <c r="B1923" i="6"/>
  <c r="B1924" i="6"/>
  <c r="B1925" i="6"/>
  <c r="B1926" i="6"/>
  <c r="B1927" i="6"/>
  <c r="B1928" i="6"/>
  <c r="B1929" i="6"/>
  <c r="B1930" i="6"/>
  <c r="B1931" i="6"/>
  <c r="B1932" i="6"/>
  <c r="B1933" i="6"/>
  <c r="B1934" i="6"/>
  <c r="B1935" i="6"/>
  <c r="B1936" i="6"/>
  <c r="B1937" i="6"/>
  <c r="B1938" i="6"/>
  <c r="B1939" i="6"/>
  <c r="B1940" i="6"/>
  <c r="B1941" i="6"/>
  <c r="B1942" i="6"/>
  <c r="B1943" i="6"/>
  <c r="B1944" i="6"/>
  <c r="B1945" i="6"/>
  <c r="B1946" i="6"/>
  <c r="B1947" i="6"/>
  <c r="B1948" i="6"/>
  <c r="B1949" i="6"/>
  <c r="B1950" i="6"/>
  <c r="B1951" i="6"/>
  <c r="B1952" i="6"/>
  <c r="B1953" i="6"/>
  <c r="B1954" i="6"/>
  <c r="B1955" i="6"/>
  <c r="B1956" i="6"/>
  <c r="B1957" i="6"/>
  <c r="B1958" i="6"/>
  <c r="B1959" i="6"/>
  <c r="B1960" i="6"/>
  <c r="B1961" i="6"/>
  <c r="B1962" i="6"/>
  <c r="B1963" i="6"/>
  <c r="B1964" i="6"/>
  <c r="B1965" i="6"/>
  <c r="B1966" i="6"/>
  <c r="B1967" i="6"/>
  <c r="B1968" i="6"/>
  <c r="B1969" i="6"/>
  <c r="B1970" i="6"/>
  <c r="B1971" i="6"/>
  <c r="B1972" i="6"/>
  <c r="B1973" i="6"/>
  <c r="B1974" i="6"/>
  <c r="B1975" i="6"/>
  <c r="B1976" i="6"/>
  <c r="B1977" i="6"/>
  <c r="B1978" i="6"/>
  <c r="B1979" i="6"/>
  <c r="B1980" i="6"/>
  <c r="B1981" i="6"/>
  <c r="B1982" i="6"/>
  <c r="B1983" i="6"/>
  <c r="B1984" i="6"/>
  <c r="B1985" i="6"/>
  <c r="B1986" i="6"/>
  <c r="B1987" i="6"/>
  <c r="B1988" i="6"/>
  <c r="B1989" i="6"/>
  <c r="B1990" i="6"/>
  <c r="B1991" i="6"/>
  <c r="B1992" i="6"/>
  <c r="B1993" i="6"/>
  <c r="B1994" i="6"/>
  <c r="B1995" i="6"/>
  <c r="B1996" i="6"/>
  <c r="B1997" i="6"/>
  <c r="B1998" i="6"/>
  <c r="B1999" i="6"/>
  <c r="O1602" i="6"/>
  <c r="O1603" i="6"/>
  <c r="O1604" i="6"/>
  <c r="O1605" i="6"/>
  <c r="O1606" i="6"/>
  <c r="O1607" i="6"/>
  <c r="O1608" i="6"/>
  <c r="O1609" i="6"/>
  <c r="O1610" i="6"/>
  <c r="O1611" i="6"/>
  <c r="O1612" i="6"/>
  <c r="O1613" i="6"/>
  <c r="O1614" i="6"/>
  <c r="O1615" i="6"/>
  <c r="O1616" i="6"/>
  <c r="O1617" i="6"/>
  <c r="O1618" i="6"/>
  <c r="O1619" i="6"/>
  <c r="O1620" i="6"/>
  <c r="O1621" i="6"/>
  <c r="O1622" i="6"/>
  <c r="O1623" i="6"/>
  <c r="O1624" i="6"/>
  <c r="O1625" i="6"/>
  <c r="O1626" i="6"/>
  <c r="O1627" i="6"/>
  <c r="O1628" i="6"/>
  <c r="O1629" i="6"/>
  <c r="O1630" i="6"/>
  <c r="O1631" i="6"/>
  <c r="O1632" i="6"/>
  <c r="O1633" i="6"/>
  <c r="O1634" i="6"/>
  <c r="O1635" i="6"/>
  <c r="O1636" i="6"/>
  <c r="O1637" i="6"/>
  <c r="O1638" i="6"/>
  <c r="O1639" i="6"/>
  <c r="O1640" i="6"/>
  <c r="O1641" i="6"/>
  <c r="O1642" i="6"/>
  <c r="O1643" i="6"/>
  <c r="O1644" i="6"/>
  <c r="O1645" i="6"/>
  <c r="O1646" i="6"/>
  <c r="O1647" i="6"/>
  <c r="O1648" i="6"/>
  <c r="O1649" i="6"/>
  <c r="O1650" i="6"/>
  <c r="O1651" i="6"/>
  <c r="O1652" i="6"/>
  <c r="O1653" i="6"/>
  <c r="O1654" i="6"/>
  <c r="O1655" i="6"/>
  <c r="O1656" i="6"/>
  <c r="O1657" i="6"/>
  <c r="O1658" i="6"/>
  <c r="O1659" i="6"/>
  <c r="O1660" i="6"/>
  <c r="O1661" i="6"/>
  <c r="O1662" i="6"/>
  <c r="O1663" i="6"/>
  <c r="O1664" i="6"/>
  <c r="O1665" i="6"/>
  <c r="O1666" i="6"/>
  <c r="O1667" i="6"/>
  <c r="O1668" i="6"/>
  <c r="O1669" i="6"/>
  <c r="O1670" i="6"/>
  <c r="O1671" i="6"/>
  <c r="O1672" i="6"/>
  <c r="O1673" i="6"/>
  <c r="O1674" i="6"/>
  <c r="O1675" i="6"/>
  <c r="O1676" i="6"/>
  <c r="O1677" i="6"/>
  <c r="O1678" i="6"/>
  <c r="O1679" i="6"/>
  <c r="O1680" i="6"/>
  <c r="O1681" i="6"/>
  <c r="O1682" i="6"/>
  <c r="O1683" i="6"/>
  <c r="O1684" i="6"/>
  <c r="O1685" i="6"/>
  <c r="O1686" i="6"/>
  <c r="O1687" i="6"/>
  <c r="O1688" i="6"/>
  <c r="O1689" i="6"/>
  <c r="O1690" i="6"/>
  <c r="O1691" i="6"/>
  <c r="O1692" i="6"/>
  <c r="O1693" i="6"/>
  <c r="O1694" i="6"/>
  <c r="O1695" i="6"/>
  <c r="O1696" i="6"/>
  <c r="O1697" i="6"/>
  <c r="O1698" i="6"/>
  <c r="O1699" i="6"/>
  <c r="O1700" i="6"/>
  <c r="O1701" i="6"/>
  <c r="O1702" i="6"/>
  <c r="O1703" i="6"/>
  <c r="O1704" i="6"/>
  <c r="O1705" i="6"/>
  <c r="O1706" i="6"/>
  <c r="O1707" i="6"/>
  <c r="O1708" i="6"/>
  <c r="O1709" i="6"/>
  <c r="O1710" i="6"/>
  <c r="O1711" i="6"/>
  <c r="O1712" i="6"/>
  <c r="O1713" i="6"/>
  <c r="O1714" i="6"/>
  <c r="O1715" i="6"/>
  <c r="O1716" i="6"/>
  <c r="O1717" i="6"/>
  <c r="O1718" i="6"/>
  <c r="O1719" i="6"/>
  <c r="O1720" i="6"/>
  <c r="O1721" i="6"/>
  <c r="O1722" i="6"/>
  <c r="O1723" i="6"/>
  <c r="O1724" i="6"/>
  <c r="O1725" i="6"/>
  <c r="O1726" i="6"/>
  <c r="O1727" i="6"/>
  <c r="O1728" i="6"/>
  <c r="O1729" i="6"/>
  <c r="O1730" i="6"/>
  <c r="O1731" i="6"/>
  <c r="O1732" i="6"/>
  <c r="O1733" i="6"/>
  <c r="O1734" i="6"/>
  <c r="O1735" i="6"/>
  <c r="O1736" i="6"/>
  <c r="O1737" i="6"/>
  <c r="O1738" i="6"/>
  <c r="O1739" i="6"/>
  <c r="O1740" i="6"/>
  <c r="O1741" i="6"/>
  <c r="O1742" i="6"/>
  <c r="O1743" i="6"/>
  <c r="O1744" i="6"/>
  <c r="O1745" i="6"/>
  <c r="O1746" i="6"/>
  <c r="O1747" i="6"/>
  <c r="O1748" i="6"/>
  <c r="O1749" i="6"/>
  <c r="O1750" i="6"/>
  <c r="O1751" i="6"/>
  <c r="O1752" i="6"/>
  <c r="O1753" i="6"/>
  <c r="O1754" i="6"/>
  <c r="O1755" i="6"/>
  <c r="O1756" i="6"/>
  <c r="O1757" i="6"/>
  <c r="O1758" i="6"/>
  <c r="O1759" i="6"/>
  <c r="O1760" i="6"/>
  <c r="O1761" i="6"/>
  <c r="O1762" i="6"/>
  <c r="O1763" i="6"/>
  <c r="O1764" i="6"/>
  <c r="O1765" i="6"/>
  <c r="O1766" i="6"/>
  <c r="O1767" i="6"/>
  <c r="O1768" i="6"/>
  <c r="O1769" i="6"/>
  <c r="O1770" i="6"/>
  <c r="O1771" i="6"/>
  <c r="O1772" i="6"/>
  <c r="O1773" i="6"/>
  <c r="O1774" i="6"/>
  <c r="O1775" i="6"/>
  <c r="O1776" i="6"/>
  <c r="O1777" i="6"/>
  <c r="O1778" i="6"/>
  <c r="O1779" i="6"/>
  <c r="O1780" i="6"/>
  <c r="O1781" i="6"/>
  <c r="O1782" i="6"/>
  <c r="O1783" i="6"/>
  <c r="O1784" i="6"/>
  <c r="O1785" i="6"/>
  <c r="O1786" i="6"/>
  <c r="O1787" i="6"/>
  <c r="O1788" i="6"/>
  <c r="O1789" i="6"/>
  <c r="O1790" i="6"/>
  <c r="O1791" i="6"/>
  <c r="O1792" i="6"/>
  <c r="O1793" i="6"/>
  <c r="O1794" i="6"/>
  <c r="O1795" i="6"/>
  <c r="O1796" i="6"/>
  <c r="O1797" i="6"/>
  <c r="O1798" i="6"/>
  <c r="O1799" i="6"/>
  <c r="O1800" i="6"/>
  <c r="O1801" i="6"/>
  <c r="O1802" i="6"/>
  <c r="O1803" i="6"/>
  <c r="O1804" i="6"/>
  <c r="O1805" i="6"/>
  <c r="O1806" i="6"/>
  <c r="O1807" i="6"/>
  <c r="O1808" i="6"/>
  <c r="O1809" i="6"/>
  <c r="O1810" i="6"/>
  <c r="O1811" i="6"/>
  <c r="O1812" i="6"/>
  <c r="O1813" i="6"/>
  <c r="O1814" i="6"/>
  <c r="O1815" i="6"/>
  <c r="O1816" i="6"/>
  <c r="O1817" i="6"/>
  <c r="O1818" i="6"/>
  <c r="O1819" i="6"/>
  <c r="O1820" i="6"/>
  <c r="O1821" i="6"/>
  <c r="O1822" i="6"/>
  <c r="O1823" i="6"/>
  <c r="O1824" i="6"/>
  <c r="O1825" i="6"/>
  <c r="O1826" i="6"/>
  <c r="O1827" i="6"/>
  <c r="O1828" i="6"/>
  <c r="O1829" i="6"/>
  <c r="O1830" i="6"/>
  <c r="O1831" i="6"/>
  <c r="O1832" i="6"/>
  <c r="O1833" i="6"/>
  <c r="O1834" i="6"/>
  <c r="O1835" i="6"/>
  <c r="O1836" i="6"/>
  <c r="O1837" i="6"/>
  <c r="O1838" i="6"/>
  <c r="O1839" i="6"/>
  <c r="O1840" i="6"/>
  <c r="O1841" i="6"/>
  <c r="O1842" i="6"/>
  <c r="O1843" i="6"/>
  <c r="O1844" i="6"/>
  <c r="O1845" i="6"/>
  <c r="O1846" i="6"/>
  <c r="O1847" i="6"/>
  <c r="O1848" i="6"/>
  <c r="O1849" i="6"/>
  <c r="O1850" i="6"/>
  <c r="O1851" i="6"/>
  <c r="O1852" i="6"/>
  <c r="O1853" i="6"/>
  <c r="O1854" i="6"/>
  <c r="O1855" i="6"/>
  <c r="O1856" i="6"/>
  <c r="O1857" i="6"/>
  <c r="O1858" i="6"/>
  <c r="O1859" i="6"/>
  <c r="O1860" i="6"/>
  <c r="O1861" i="6"/>
  <c r="O1862" i="6"/>
  <c r="O1863" i="6"/>
  <c r="O1864" i="6"/>
  <c r="O1865" i="6"/>
  <c r="O1866" i="6"/>
  <c r="O1867" i="6"/>
  <c r="O1868" i="6"/>
  <c r="O1869" i="6"/>
  <c r="O1870" i="6"/>
  <c r="O1871" i="6"/>
  <c r="O1872" i="6"/>
  <c r="O1873" i="6"/>
  <c r="O1874" i="6"/>
  <c r="O1875" i="6"/>
  <c r="O1876" i="6"/>
  <c r="O1877" i="6"/>
  <c r="O1878" i="6"/>
  <c r="O1879" i="6"/>
  <c r="O1880" i="6"/>
  <c r="O1881" i="6"/>
  <c r="O1882" i="6"/>
  <c r="O1883" i="6"/>
  <c r="O1884" i="6"/>
  <c r="O1885" i="6"/>
  <c r="O1886" i="6"/>
  <c r="O1887" i="6"/>
  <c r="O1888" i="6"/>
  <c r="O1889" i="6"/>
  <c r="O1890" i="6"/>
  <c r="O1891" i="6"/>
  <c r="O1892" i="6"/>
  <c r="O1893" i="6"/>
  <c r="O1894" i="6"/>
  <c r="O1895" i="6"/>
  <c r="O1896" i="6"/>
  <c r="O1897" i="6"/>
  <c r="O1898" i="6"/>
  <c r="O1899" i="6"/>
  <c r="O1900" i="6"/>
  <c r="O1901" i="6"/>
  <c r="O1902" i="6"/>
  <c r="O1903" i="6"/>
  <c r="O1904" i="6"/>
  <c r="O1905" i="6"/>
  <c r="O1906" i="6"/>
  <c r="O1907" i="6"/>
  <c r="O1908" i="6"/>
  <c r="O1909" i="6"/>
  <c r="O1910" i="6"/>
  <c r="O1911" i="6"/>
  <c r="O1912" i="6"/>
  <c r="O1913" i="6"/>
  <c r="O1914" i="6"/>
  <c r="O1915" i="6"/>
  <c r="O1916" i="6"/>
  <c r="O1917" i="6"/>
  <c r="O1918" i="6"/>
  <c r="O1919" i="6"/>
  <c r="O1920" i="6"/>
  <c r="O1921" i="6"/>
  <c r="O1922" i="6"/>
  <c r="O1923" i="6"/>
  <c r="O1924" i="6"/>
  <c r="O1925" i="6"/>
  <c r="O1926" i="6"/>
  <c r="O1927" i="6"/>
  <c r="O1928" i="6"/>
  <c r="O1929" i="6"/>
  <c r="O1930" i="6"/>
  <c r="O1931" i="6"/>
  <c r="O1932" i="6"/>
  <c r="O1933" i="6"/>
  <c r="O1934" i="6"/>
  <c r="O1935" i="6"/>
  <c r="O1936" i="6"/>
  <c r="O1937" i="6"/>
  <c r="O1938" i="6"/>
  <c r="O1939" i="6"/>
  <c r="O1940" i="6"/>
  <c r="O1941" i="6"/>
  <c r="O1942" i="6"/>
  <c r="O1943" i="6"/>
  <c r="O1944" i="6"/>
  <c r="O1945" i="6"/>
  <c r="O1946" i="6"/>
  <c r="O1947" i="6"/>
  <c r="O1948" i="6"/>
  <c r="O1949" i="6"/>
  <c r="O1950" i="6"/>
  <c r="O1951" i="6"/>
  <c r="O1952" i="6"/>
  <c r="O1953" i="6"/>
  <c r="O1954" i="6"/>
  <c r="O1955" i="6"/>
  <c r="O1956" i="6"/>
  <c r="O1957" i="6"/>
  <c r="O1958" i="6"/>
  <c r="O1959" i="6"/>
  <c r="O1960" i="6"/>
  <c r="O1961" i="6"/>
  <c r="O1962" i="6"/>
  <c r="O1963" i="6"/>
  <c r="O1964" i="6"/>
  <c r="O1965" i="6"/>
  <c r="O1966" i="6"/>
  <c r="O1967" i="6"/>
  <c r="O1968" i="6"/>
  <c r="O1969" i="6"/>
  <c r="O1970" i="6"/>
  <c r="O1971" i="6"/>
  <c r="O1972" i="6"/>
  <c r="O1973" i="6"/>
  <c r="O1974" i="6"/>
  <c r="O1975" i="6"/>
  <c r="O1976" i="6"/>
  <c r="O1977" i="6"/>
  <c r="O1978" i="6"/>
  <c r="O1979" i="6"/>
  <c r="O1980" i="6"/>
  <c r="O1981" i="6"/>
  <c r="O1982" i="6"/>
  <c r="O1983" i="6"/>
  <c r="O1984" i="6"/>
  <c r="O1985" i="6"/>
  <c r="O1986" i="6"/>
  <c r="O1987" i="6"/>
  <c r="O1988" i="6"/>
  <c r="O1989" i="6"/>
  <c r="O1990" i="6"/>
  <c r="O1991" i="6"/>
  <c r="O1992" i="6"/>
  <c r="O1993" i="6"/>
  <c r="O1994" i="6"/>
  <c r="O1995" i="6"/>
  <c r="O1996" i="6"/>
  <c r="O1997" i="6"/>
  <c r="O1998" i="6"/>
  <c r="O1999" i="6"/>
  <c r="U1602" i="6"/>
  <c r="U1603" i="6"/>
  <c r="U1604" i="6"/>
  <c r="U1605" i="6"/>
  <c r="U1606" i="6"/>
  <c r="U1607" i="6"/>
  <c r="U1608" i="6"/>
  <c r="U1609" i="6"/>
  <c r="U1610" i="6"/>
  <c r="U1611" i="6"/>
  <c r="U1612" i="6"/>
  <c r="U1613" i="6"/>
  <c r="U1614" i="6"/>
  <c r="U1615" i="6"/>
  <c r="U1616" i="6"/>
  <c r="U1617" i="6"/>
  <c r="U1618" i="6"/>
  <c r="U1619" i="6"/>
  <c r="U1620" i="6"/>
  <c r="U1621" i="6"/>
  <c r="U1622" i="6"/>
  <c r="U1623" i="6"/>
  <c r="U1624" i="6"/>
  <c r="U1625" i="6"/>
  <c r="U1626" i="6"/>
  <c r="U1627" i="6"/>
  <c r="U1628" i="6"/>
  <c r="U1629" i="6"/>
  <c r="U1630" i="6"/>
  <c r="U1631" i="6"/>
  <c r="U1632" i="6"/>
  <c r="U1633" i="6"/>
  <c r="U1634" i="6"/>
  <c r="U1635" i="6"/>
  <c r="U1636" i="6"/>
  <c r="U1637" i="6"/>
  <c r="U1638" i="6"/>
  <c r="U1639" i="6"/>
  <c r="U1640" i="6"/>
  <c r="U1641" i="6"/>
  <c r="U1642" i="6"/>
  <c r="U1643" i="6"/>
  <c r="U1644" i="6"/>
  <c r="U1645" i="6"/>
  <c r="U1646" i="6"/>
  <c r="U1647" i="6"/>
  <c r="U1648" i="6"/>
  <c r="U1649" i="6"/>
  <c r="U1650" i="6"/>
  <c r="U1651" i="6"/>
  <c r="U1652" i="6"/>
  <c r="U1653" i="6"/>
  <c r="U1654" i="6"/>
  <c r="U1655" i="6"/>
  <c r="U1656" i="6"/>
  <c r="U1657" i="6"/>
  <c r="U1658" i="6"/>
  <c r="U1659" i="6"/>
  <c r="U1660" i="6"/>
  <c r="U1661" i="6"/>
  <c r="U1662" i="6"/>
  <c r="U1663" i="6"/>
  <c r="U1664" i="6"/>
  <c r="U1665" i="6"/>
  <c r="U1666" i="6"/>
  <c r="U1667" i="6"/>
  <c r="U1668" i="6"/>
  <c r="U1669" i="6"/>
  <c r="U1670" i="6"/>
  <c r="U1671" i="6"/>
  <c r="U1672" i="6"/>
  <c r="U1673" i="6"/>
  <c r="U1674" i="6"/>
  <c r="U1675" i="6"/>
  <c r="U1676" i="6"/>
  <c r="U1677" i="6"/>
  <c r="U1678" i="6"/>
  <c r="U1679" i="6"/>
  <c r="U1680" i="6"/>
  <c r="U1681" i="6"/>
  <c r="U1682" i="6"/>
  <c r="U1683" i="6"/>
  <c r="U1684" i="6"/>
  <c r="U1685" i="6"/>
  <c r="U1686" i="6"/>
  <c r="U1687" i="6"/>
  <c r="U1688" i="6"/>
  <c r="U1689" i="6"/>
  <c r="U1690" i="6"/>
  <c r="U1691" i="6"/>
  <c r="U1692" i="6"/>
  <c r="U1693" i="6"/>
  <c r="U1694" i="6"/>
  <c r="U1695" i="6"/>
  <c r="U1696" i="6"/>
  <c r="U1697" i="6"/>
  <c r="U1698" i="6"/>
  <c r="U1699" i="6"/>
  <c r="U1700" i="6"/>
  <c r="U1701" i="6"/>
  <c r="U1702" i="6"/>
  <c r="U1703" i="6"/>
  <c r="U1704" i="6"/>
  <c r="U1705" i="6"/>
  <c r="U1706" i="6"/>
  <c r="U1707" i="6"/>
  <c r="U1708" i="6"/>
  <c r="U1709" i="6"/>
  <c r="U1710" i="6"/>
  <c r="U1711" i="6"/>
  <c r="U1712" i="6"/>
  <c r="U1713" i="6"/>
  <c r="U1714" i="6"/>
  <c r="U1715" i="6"/>
  <c r="U1716" i="6"/>
  <c r="U1717" i="6"/>
  <c r="U1718" i="6"/>
  <c r="U1719" i="6"/>
  <c r="U1720" i="6"/>
  <c r="U1721" i="6"/>
  <c r="U1722" i="6"/>
  <c r="U1723" i="6"/>
  <c r="U1724" i="6"/>
  <c r="U1725" i="6"/>
  <c r="U1726" i="6"/>
  <c r="U1727" i="6"/>
  <c r="U1728" i="6"/>
  <c r="U1729" i="6"/>
  <c r="U1730" i="6"/>
  <c r="U1731" i="6"/>
  <c r="U1732" i="6"/>
  <c r="U1733" i="6"/>
  <c r="U1734" i="6"/>
  <c r="U1735" i="6"/>
  <c r="U1736" i="6"/>
  <c r="U1737" i="6"/>
  <c r="U1738" i="6"/>
  <c r="U1739" i="6"/>
  <c r="U1740" i="6"/>
  <c r="U1741" i="6"/>
  <c r="U1742" i="6"/>
  <c r="U1743" i="6"/>
  <c r="U1744" i="6"/>
  <c r="U1745" i="6"/>
  <c r="U1746" i="6"/>
  <c r="U1747" i="6"/>
  <c r="U1748" i="6"/>
  <c r="U1749" i="6"/>
  <c r="U1750" i="6"/>
  <c r="U1751" i="6"/>
  <c r="U1752" i="6"/>
  <c r="U1753" i="6"/>
  <c r="U1754" i="6"/>
  <c r="U1755" i="6"/>
  <c r="U1756" i="6"/>
  <c r="U1757" i="6"/>
  <c r="U1758" i="6"/>
  <c r="U1759" i="6"/>
  <c r="U1760" i="6"/>
  <c r="U1761" i="6"/>
  <c r="U1762" i="6"/>
  <c r="U1763" i="6"/>
  <c r="U1764" i="6"/>
  <c r="U1765" i="6"/>
  <c r="U1766" i="6"/>
  <c r="U1767" i="6"/>
  <c r="U1768" i="6"/>
  <c r="U1769" i="6"/>
  <c r="U1770" i="6"/>
  <c r="U1771" i="6"/>
  <c r="U1772" i="6"/>
  <c r="U1773" i="6"/>
  <c r="U1774" i="6"/>
  <c r="U1775" i="6"/>
  <c r="U1776" i="6"/>
  <c r="U1777" i="6"/>
  <c r="U1778" i="6"/>
  <c r="U1779" i="6"/>
  <c r="U1780" i="6"/>
  <c r="U1781" i="6"/>
  <c r="U1782" i="6"/>
  <c r="U1783" i="6"/>
  <c r="U1784" i="6"/>
  <c r="U1785" i="6"/>
  <c r="U1786" i="6"/>
  <c r="U1787" i="6"/>
  <c r="U1788" i="6"/>
  <c r="U1789" i="6"/>
  <c r="U1790" i="6"/>
  <c r="U1791" i="6"/>
  <c r="U1792" i="6"/>
  <c r="U1793" i="6"/>
  <c r="U1794" i="6"/>
  <c r="U1795" i="6"/>
  <c r="U1796" i="6"/>
  <c r="U1797" i="6"/>
  <c r="U1798" i="6"/>
  <c r="U1799" i="6"/>
  <c r="U1800" i="6"/>
  <c r="U1801" i="6"/>
  <c r="U1802" i="6"/>
  <c r="U1803" i="6"/>
  <c r="U1804" i="6"/>
  <c r="U1805" i="6"/>
  <c r="U1806" i="6"/>
  <c r="U1807" i="6"/>
  <c r="U1808" i="6"/>
  <c r="U1809" i="6"/>
  <c r="U1810" i="6"/>
  <c r="U1811" i="6"/>
  <c r="U1812" i="6"/>
  <c r="U1813" i="6"/>
  <c r="U1814" i="6"/>
  <c r="U1815" i="6"/>
  <c r="U1816" i="6"/>
  <c r="U1817" i="6"/>
  <c r="U1818" i="6"/>
  <c r="U1819" i="6"/>
  <c r="U1820" i="6"/>
  <c r="U1821" i="6"/>
  <c r="U1822" i="6"/>
  <c r="U1823" i="6"/>
  <c r="U1824" i="6"/>
  <c r="U1825" i="6"/>
  <c r="U1826" i="6"/>
  <c r="U1827" i="6"/>
  <c r="U1828" i="6"/>
  <c r="U1829" i="6"/>
  <c r="U1830" i="6"/>
  <c r="U1831" i="6"/>
  <c r="U1832" i="6"/>
  <c r="U1833" i="6"/>
  <c r="U1834" i="6"/>
  <c r="U1835" i="6"/>
  <c r="U1836" i="6"/>
  <c r="U1837" i="6"/>
  <c r="U1838" i="6"/>
  <c r="U1839" i="6"/>
  <c r="U1840" i="6"/>
  <c r="U1841" i="6"/>
  <c r="U1842" i="6"/>
  <c r="U1843" i="6"/>
  <c r="U1844" i="6"/>
  <c r="U1845" i="6"/>
  <c r="U1846" i="6"/>
  <c r="U1847" i="6"/>
  <c r="U1848" i="6"/>
  <c r="U1849" i="6"/>
  <c r="U1850" i="6"/>
  <c r="U1851" i="6"/>
  <c r="U1852" i="6"/>
  <c r="U1853" i="6"/>
  <c r="U1854" i="6"/>
  <c r="U1855" i="6"/>
  <c r="U1856" i="6"/>
  <c r="U1857" i="6"/>
  <c r="U1858" i="6"/>
  <c r="U1859" i="6"/>
  <c r="U1860" i="6"/>
  <c r="U1861" i="6"/>
  <c r="U1862" i="6"/>
  <c r="U1863" i="6"/>
  <c r="U1864" i="6"/>
  <c r="U1865" i="6"/>
  <c r="U1866" i="6"/>
  <c r="U1867" i="6"/>
  <c r="U1868" i="6"/>
  <c r="U1869" i="6"/>
  <c r="U1870" i="6"/>
  <c r="U1871" i="6"/>
  <c r="U1872" i="6"/>
  <c r="U1873" i="6"/>
  <c r="U1874" i="6"/>
  <c r="U1875" i="6"/>
  <c r="U1876" i="6"/>
  <c r="U1877" i="6"/>
  <c r="U1878" i="6"/>
  <c r="U1879" i="6"/>
  <c r="U1880" i="6"/>
  <c r="U1881" i="6"/>
  <c r="U1882" i="6"/>
  <c r="U1883" i="6"/>
  <c r="U1884" i="6"/>
  <c r="U1885" i="6"/>
  <c r="U1886" i="6"/>
  <c r="U1887" i="6"/>
  <c r="U1888" i="6"/>
  <c r="U1889" i="6"/>
  <c r="U1890" i="6"/>
  <c r="U1891" i="6"/>
  <c r="U1892" i="6"/>
  <c r="U1893" i="6"/>
  <c r="U1894" i="6"/>
  <c r="U1895" i="6"/>
  <c r="U1896" i="6"/>
  <c r="U1897" i="6"/>
  <c r="U1898" i="6"/>
  <c r="U1899" i="6"/>
  <c r="U1900" i="6"/>
  <c r="U1901" i="6"/>
  <c r="U1902" i="6"/>
  <c r="U1903" i="6"/>
  <c r="U1904" i="6"/>
  <c r="U1905" i="6"/>
  <c r="U1906" i="6"/>
  <c r="U1907" i="6"/>
  <c r="U1908" i="6"/>
  <c r="U1909" i="6"/>
  <c r="U1910" i="6"/>
  <c r="U1911" i="6"/>
  <c r="U1912" i="6"/>
  <c r="U1913" i="6"/>
  <c r="U1914" i="6"/>
  <c r="U1915" i="6"/>
  <c r="U1916" i="6"/>
  <c r="U1917" i="6"/>
  <c r="U1918" i="6"/>
  <c r="U1919" i="6"/>
  <c r="U1920" i="6"/>
  <c r="U1921" i="6"/>
  <c r="U1922" i="6"/>
  <c r="U1923" i="6"/>
  <c r="U1924" i="6"/>
  <c r="U1925" i="6"/>
  <c r="U1926" i="6"/>
  <c r="U1927" i="6"/>
  <c r="U1928" i="6"/>
  <c r="U1929" i="6"/>
  <c r="U1930" i="6"/>
  <c r="U1931" i="6"/>
  <c r="U1932" i="6"/>
  <c r="U1933" i="6"/>
  <c r="U1934" i="6"/>
  <c r="U1935" i="6"/>
  <c r="U1936" i="6"/>
  <c r="U1937" i="6"/>
  <c r="U1938" i="6"/>
  <c r="U1939" i="6"/>
  <c r="U1940" i="6"/>
  <c r="U1941" i="6"/>
  <c r="U1942" i="6"/>
  <c r="U1943" i="6"/>
  <c r="U1944" i="6"/>
  <c r="U1945" i="6"/>
  <c r="U1946" i="6"/>
  <c r="U1947" i="6"/>
  <c r="U1948" i="6"/>
  <c r="U1949" i="6"/>
  <c r="U1950" i="6"/>
  <c r="U1951" i="6"/>
  <c r="U1952" i="6"/>
  <c r="U1953" i="6"/>
  <c r="U1954" i="6"/>
  <c r="U1955" i="6"/>
  <c r="U1956" i="6"/>
  <c r="U1957" i="6"/>
  <c r="U1958" i="6"/>
  <c r="U1959" i="6"/>
  <c r="U1960" i="6"/>
  <c r="U1961" i="6"/>
  <c r="U1962" i="6"/>
  <c r="U1963" i="6"/>
  <c r="U1964" i="6"/>
  <c r="U1965" i="6"/>
  <c r="U1966" i="6"/>
  <c r="U1967" i="6"/>
  <c r="U1968" i="6"/>
  <c r="U1969" i="6"/>
  <c r="U1970" i="6"/>
  <c r="U1971" i="6"/>
  <c r="U1972" i="6"/>
  <c r="U1973" i="6"/>
  <c r="U1974" i="6"/>
  <c r="U1975" i="6"/>
  <c r="U1976" i="6"/>
  <c r="U1977" i="6"/>
  <c r="U1978" i="6"/>
  <c r="U1979" i="6"/>
  <c r="U1980" i="6"/>
  <c r="U1981" i="6"/>
  <c r="U1982" i="6"/>
  <c r="U1983" i="6"/>
  <c r="U1984" i="6"/>
  <c r="U1985" i="6"/>
  <c r="U1986" i="6"/>
  <c r="U1987" i="6"/>
  <c r="U1988" i="6"/>
  <c r="U1989" i="6"/>
  <c r="U1990" i="6"/>
  <c r="U1991" i="6"/>
  <c r="U1992" i="6"/>
  <c r="U1993" i="6"/>
  <c r="U1994" i="6"/>
  <c r="U1995" i="6"/>
  <c r="U1996" i="6"/>
  <c r="U1997" i="6"/>
  <c r="U1998" i="6"/>
  <c r="U1999" i="6"/>
  <c r="B1601" i="6"/>
  <c r="O1601" i="6"/>
  <c r="U1601" i="6"/>
  <c r="B1600" i="6"/>
  <c r="O1600" i="6"/>
  <c r="U1600" i="6"/>
  <c r="C42" i="7"/>
  <c r="D7" i="12" s="1"/>
  <c r="D9" i="12" s="1"/>
  <c r="W1997" i="6" l="1" a="1"/>
  <c r="W1997" i="6" s="1"/>
  <c r="W1965" i="6" a="1"/>
  <c r="W1965" i="6" s="1"/>
  <c r="W1917" i="6" a="1"/>
  <c r="W1917" i="6" s="1"/>
  <c r="W1869" i="6" a="1"/>
  <c r="W1869" i="6" s="1"/>
  <c r="W1821" i="6" a="1"/>
  <c r="W1821" i="6" s="1"/>
  <c r="W1781" i="6" a="1"/>
  <c r="W1781" i="6" s="1"/>
  <c r="W1741" i="6" a="1"/>
  <c r="W1741" i="6" s="1"/>
  <c r="W1733" i="6" a="1"/>
  <c r="W1733" i="6" s="1"/>
  <c r="W1725" i="6" a="1"/>
  <c r="W1725" i="6" s="1"/>
  <c r="W1677" i="6" a="1"/>
  <c r="W1677" i="6" s="1"/>
  <c r="W1669" i="6" a="1"/>
  <c r="W1669" i="6" s="1"/>
  <c r="W1661" i="6" a="1"/>
  <c r="W1661" i="6" s="1"/>
  <c r="W1653" i="6" a="1"/>
  <c r="W1653" i="6" s="1"/>
  <c r="W1645" i="6" a="1"/>
  <c r="W1645" i="6" s="1"/>
  <c r="W1637" i="6" a="1"/>
  <c r="W1637" i="6" s="1"/>
  <c r="W1629" i="6" a="1"/>
  <c r="W1629" i="6" s="1"/>
  <c r="W1621" i="6" a="1"/>
  <c r="W1621" i="6" s="1"/>
  <c r="W1613" i="6" a="1"/>
  <c r="W1613" i="6" s="1"/>
  <c r="W1605" i="6" a="1"/>
  <c r="W1605" i="6" s="1"/>
  <c r="W1981" i="6" a="1"/>
  <c r="W1981" i="6" s="1"/>
  <c r="W1941" i="6" a="1"/>
  <c r="W1941" i="6" s="1"/>
  <c r="W1901" i="6" a="1"/>
  <c r="W1901" i="6" s="1"/>
  <c r="W1837" i="6" a="1"/>
  <c r="W1837" i="6" s="1"/>
  <c r="W1813" i="6" a="1"/>
  <c r="W1813" i="6" s="1"/>
  <c r="W1765" i="6" a="1"/>
  <c r="W1765" i="6" s="1"/>
  <c r="W1693" i="6" a="1"/>
  <c r="W1693" i="6" s="1"/>
  <c r="W1973" i="6" a="1"/>
  <c r="W1973" i="6" s="1"/>
  <c r="W1909" i="6" a="1"/>
  <c r="W1909" i="6" s="1"/>
  <c r="W1861" i="6" a="1"/>
  <c r="W1861" i="6" s="1"/>
  <c r="W1797" i="6" a="1"/>
  <c r="W1797" i="6" s="1"/>
  <c r="W1749" i="6" a="1"/>
  <c r="W1749" i="6" s="1"/>
  <c r="W1701" i="6" a="1"/>
  <c r="W1701" i="6" s="1"/>
  <c r="W1933" i="6" a="1"/>
  <c r="W1933" i="6" s="1"/>
  <c r="W1893" i="6" a="1"/>
  <c r="W1893" i="6" s="1"/>
  <c r="W1845" i="6" a="1"/>
  <c r="W1845" i="6" s="1"/>
  <c r="W1805" i="6" a="1"/>
  <c r="W1805" i="6" s="1"/>
  <c r="W1757" i="6" a="1"/>
  <c r="W1757" i="6" s="1"/>
  <c r="W1717" i="6" a="1"/>
  <c r="W1717" i="6" s="1"/>
  <c r="W1949" i="6" a="1"/>
  <c r="W1949" i="6" s="1"/>
  <c r="W1885" i="6" a="1"/>
  <c r="W1885" i="6" s="1"/>
  <c r="W1853" i="6" a="1"/>
  <c r="W1853" i="6" s="1"/>
  <c r="W1789" i="6" a="1"/>
  <c r="W1789" i="6" s="1"/>
  <c r="W1685" i="6" a="1"/>
  <c r="W1685" i="6" s="1"/>
  <c r="W1989" i="6" a="1"/>
  <c r="W1989" i="6" s="1"/>
  <c r="W1957" i="6" a="1"/>
  <c r="W1957" i="6" s="1"/>
  <c r="W1925" i="6" a="1"/>
  <c r="W1925" i="6" s="1"/>
  <c r="W1877" i="6" a="1"/>
  <c r="W1877" i="6" s="1"/>
  <c r="W1829" i="6" a="1"/>
  <c r="W1829" i="6" s="1"/>
  <c r="W1773" i="6" a="1"/>
  <c r="W1773" i="6" s="1"/>
  <c r="W1709" i="6" a="1"/>
  <c r="W1709" i="6" s="1"/>
  <c r="W1607" i="6" a="1"/>
  <c r="W1607" i="6" s="1"/>
  <c r="W1921" i="6" a="1"/>
  <c r="W1921" i="6" s="1"/>
  <c r="W1801" i="6" a="1"/>
  <c r="W1801" i="6" s="1"/>
  <c r="W1721" i="6" a="1"/>
  <c r="W1721" i="6" s="1"/>
  <c r="W1945" i="6" a="1"/>
  <c r="W1945" i="6" s="1"/>
  <c r="W1665" i="6" a="1"/>
  <c r="W1665" i="6" s="1"/>
  <c r="W1649" i="6" a="1"/>
  <c r="W1649" i="6" s="1"/>
  <c r="W1992" i="6" a="1"/>
  <c r="W1992" i="6" s="1"/>
  <c r="W1976" i="6" a="1"/>
  <c r="W1976" i="6" s="1"/>
  <c r="W1968" i="6" a="1"/>
  <c r="W1968" i="6" s="1"/>
  <c r="W1952" i="6" a="1"/>
  <c r="W1952" i="6" s="1"/>
  <c r="W1936" i="6" a="1"/>
  <c r="W1936" i="6" s="1"/>
  <c r="W1928" i="6" a="1"/>
  <c r="W1928" i="6" s="1"/>
  <c r="W1920" i="6" a="1"/>
  <c r="W1920" i="6" s="1"/>
  <c r="W1912" i="6" a="1"/>
  <c r="W1912" i="6" s="1"/>
  <c r="W1904" i="6" a="1"/>
  <c r="W1904" i="6" s="1"/>
  <c r="W1896" i="6" a="1"/>
  <c r="W1896" i="6" s="1"/>
  <c r="W1888" i="6" a="1"/>
  <c r="W1888" i="6" s="1"/>
  <c r="W1880" i="6" a="1"/>
  <c r="W1880" i="6" s="1"/>
  <c r="W1872" i="6" a="1"/>
  <c r="W1872" i="6" s="1"/>
  <c r="W1864" i="6" a="1"/>
  <c r="W1864" i="6" s="1"/>
  <c r="W1856" i="6" a="1"/>
  <c r="W1856" i="6" s="1"/>
  <c r="W1848" i="6" a="1"/>
  <c r="W1848" i="6" s="1"/>
  <c r="W1840" i="6" a="1"/>
  <c r="W1840" i="6" s="1"/>
  <c r="W1832" i="6" a="1"/>
  <c r="W1832" i="6" s="1"/>
  <c r="W1824" i="6" a="1"/>
  <c r="W1824" i="6" s="1"/>
  <c r="W1816" i="6" a="1"/>
  <c r="W1816" i="6" s="1"/>
  <c r="W1808" i="6" a="1"/>
  <c r="W1808" i="6" s="1"/>
  <c r="W1800" i="6" a="1"/>
  <c r="W1800" i="6" s="1"/>
  <c r="W1792" i="6" a="1"/>
  <c r="W1792" i="6" s="1"/>
  <c r="W1784" i="6" a="1"/>
  <c r="W1784" i="6" s="1"/>
  <c r="W1776" i="6" a="1"/>
  <c r="W1776" i="6" s="1"/>
  <c r="W1768" i="6" a="1"/>
  <c r="W1768" i="6" s="1"/>
  <c r="W1760" i="6" a="1"/>
  <c r="W1760" i="6" s="1"/>
  <c r="W1752" i="6" a="1"/>
  <c r="W1752" i="6" s="1"/>
  <c r="W1744" i="6" a="1"/>
  <c r="W1744" i="6" s="1"/>
  <c r="W1736" i="6" a="1"/>
  <c r="W1736" i="6" s="1"/>
  <c r="W1728" i="6" a="1"/>
  <c r="W1728" i="6" s="1"/>
  <c r="W1720" i="6" a="1"/>
  <c r="W1720" i="6" s="1"/>
  <c r="W1712" i="6" a="1"/>
  <c r="W1712" i="6" s="1"/>
  <c r="W1704" i="6" a="1"/>
  <c r="W1704" i="6" s="1"/>
  <c r="W1696" i="6" a="1"/>
  <c r="W1696" i="6" s="1"/>
  <c r="W1688" i="6" a="1"/>
  <c r="W1688" i="6" s="1"/>
  <c r="W1680" i="6" a="1"/>
  <c r="W1680" i="6" s="1"/>
  <c r="W1672" i="6" a="1"/>
  <c r="W1672" i="6" s="1"/>
  <c r="W1664" i="6" a="1"/>
  <c r="W1664" i="6" s="1"/>
  <c r="W1656" i="6" a="1"/>
  <c r="W1656" i="6" s="1"/>
  <c r="W1648" i="6" a="1"/>
  <c r="W1648" i="6" s="1"/>
  <c r="W1640" i="6" a="1"/>
  <c r="W1640" i="6" s="1"/>
  <c r="W1632" i="6" a="1"/>
  <c r="W1632" i="6" s="1"/>
  <c r="W1624" i="6" a="1"/>
  <c r="W1624" i="6" s="1"/>
  <c r="W1616" i="6" a="1"/>
  <c r="W1616" i="6" s="1"/>
  <c r="W1608" i="6" a="1"/>
  <c r="W1608" i="6" s="1"/>
  <c r="W1984" i="6" a="1"/>
  <c r="W1984" i="6" s="1"/>
  <c r="W1960" i="6" a="1"/>
  <c r="W1960" i="6" s="1"/>
  <c r="W1944" i="6" a="1"/>
  <c r="W1944" i="6" s="1"/>
  <c r="W1991" i="6" a="1"/>
  <c r="W1991" i="6" s="1"/>
  <c r="W1975" i="6" a="1"/>
  <c r="W1975" i="6" s="1"/>
  <c r="W1951" i="6" a="1"/>
  <c r="W1951" i="6" s="1"/>
  <c r="W1935" i="6" a="1"/>
  <c r="W1935" i="6" s="1"/>
  <c r="W1919" i="6" a="1"/>
  <c r="W1919" i="6" s="1"/>
  <c r="W1903" i="6" a="1"/>
  <c r="W1903" i="6" s="1"/>
  <c r="W1879" i="6" a="1"/>
  <c r="W1879" i="6" s="1"/>
  <c r="W1863" i="6" a="1"/>
  <c r="W1863" i="6" s="1"/>
  <c r="W1847" i="6" a="1"/>
  <c r="W1847" i="6" s="1"/>
  <c r="W1831" i="6" a="1"/>
  <c r="W1831" i="6" s="1"/>
  <c r="W1823" i="6" a="1"/>
  <c r="W1823" i="6" s="1"/>
  <c r="W1807" i="6" a="1"/>
  <c r="W1807" i="6" s="1"/>
  <c r="W1799" i="6" a="1"/>
  <c r="W1799" i="6" s="1"/>
  <c r="W1791" i="6" a="1"/>
  <c r="W1791" i="6" s="1"/>
  <c r="W1783" i="6" a="1"/>
  <c r="W1783" i="6" s="1"/>
  <c r="W1775" i="6" a="1"/>
  <c r="W1775" i="6" s="1"/>
  <c r="W1767" i="6" a="1"/>
  <c r="W1767" i="6" s="1"/>
  <c r="W1759" i="6" a="1"/>
  <c r="W1759" i="6" s="1"/>
  <c r="W1751" i="6" a="1"/>
  <c r="W1751" i="6" s="1"/>
  <c r="W1743" i="6" a="1"/>
  <c r="W1743" i="6" s="1"/>
  <c r="W1735" i="6" a="1"/>
  <c r="W1735" i="6" s="1"/>
  <c r="W1727" i="6" a="1"/>
  <c r="W1727" i="6" s="1"/>
  <c r="W1719" i="6" a="1"/>
  <c r="W1719" i="6" s="1"/>
  <c r="W1711" i="6" a="1"/>
  <c r="W1711" i="6" s="1"/>
  <c r="W1703" i="6" a="1"/>
  <c r="W1703" i="6" s="1"/>
  <c r="W1695" i="6" a="1"/>
  <c r="W1695" i="6" s="1"/>
  <c r="W1687" i="6" a="1"/>
  <c r="W1687" i="6" s="1"/>
  <c r="W1679" i="6" a="1"/>
  <c r="W1679" i="6" s="1"/>
  <c r="W1671" i="6" a="1"/>
  <c r="W1671" i="6" s="1"/>
  <c r="W1663" i="6" a="1"/>
  <c r="W1663" i="6" s="1"/>
  <c r="W1655" i="6" a="1"/>
  <c r="W1655" i="6" s="1"/>
  <c r="W1647" i="6" a="1"/>
  <c r="W1647" i="6" s="1"/>
  <c r="W1639" i="6" a="1"/>
  <c r="W1639" i="6" s="1"/>
  <c r="W1631" i="6" a="1"/>
  <c r="W1631" i="6" s="1"/>
  <c r="W1623" i="6" a="1"/>
  <c r="W1623" i="6" s="1"/>
  <c r="W1615" i="6" a="1"/>
  <c r="W1615" i="6" s="1"/>
  <c r="W1999" i="6" a="1"/>
  <c r="W1999" i="6" s="1"/>
  <c r="W1983" i="6" a="1"/>
  <c r="W1983" i="6" s="1"/>
  <c r="W1967" i="6" a="1"/>
  <c r="W1967" i="6" s="1"/>
  <c r="W1959" i="6" a="1"/>
  <c r="W1959" i="6" s="1"/>
  <c r="W1943" i="6" a="1"/>
  <c r="W1943" i="6" s="1"/>
  <c r="W1927" i="6" a="1"/>
  <c r="W1927" i="6" s="1"/>
  <c r="W1911" i="6" a="1"/>
  <c r="W1911" i="6" s="1"/>
  <c r="W1895" i="6" a="1"/>
  <c r="W1895" i="6" s="1"/>
  <c r="W1887" i="6" a="1"/>
  <c r="W1887" i="6" s="1"/>
  <c r="W1871" i="6" a="1"/>
  <c r="W1871" i="6" s="1"/>
  <c r="W1855" i="6" a="1"/>
  <c r="W1855" i="6" s="1"/>
  <c r="W1839" i="6" a="1"/>
  <c r="W1839" i="6" s="1"/>
  <c r="W1815" i="6" a="1"/>
  <c r="W1815" i="6" s="1"/>
  <c r="W1977" i="6" a="1"/>
  <c r="W1977" i="6" s="1"/>
  <c r="W1961" i="6" a="1"/>
  <c r="W1961" i="6" s="1"/>
  <c r="W1929" i="6" a="1"/>
  <c r="W1929" i="6" s="1"/>
  <c r="W1905" i="6" a="1"/>
  <c r="W1905" i="6" s="1"/>
  <c r="W1889" i="6" a="1"/>
  <c r="W1889" i="6" s="1"/>
  <c r="W1873" i="6" a="1"/>
  <c r="W1873" i="6" s="1"/>
  <c r="W1849" i="6" a="1"/>
  <c r="W1849" i="6" s="1"/>
  <c r="W1833" i="6" a="1"/>
  <c r="W1833" i="6" s="1"/>
  <c r="W1817" i="6" a="1"/>
  <c r="W1817" i="6" s="1"/>
  <c r="W1793" i="6" a="1"/>
  <c r="W1793" i="6" s="1"/>
  <c r="W1777" i="6" a="1"/>
  <c r="W1777" i="6" s="1"/>
  <c r="W1761" i="6" a="1"/>
  <c r="W1761" i="6" s="1"/>
  <c r="W1745" i="6" a="1"/>
  <c r="W1745" i="6" s="1"/>
  <c r="W1705" i="6" a="1"/>
  <c r="W1705" i="6" s="1"/>
  <c r="W1689" i="6" a="1"/>
  <c r="W1689" i="6" s="1"/>
  <c r="W1673" i="6" a="1"/>
  <c r="W1673" i="6" s="1"/>
  <c r="W1633" i="6" a="1"/>
  <c r="W1633" i="6" s="1"/>
  <c r="W1617" i="6" a="1"/>
  <c r="W1617" i="6" s="1"/>
  <c r="W1758" i="6" a="1"/>
  <c r="W1758" i="6" s="1"/>
  <c r="W1998" i="6" a="1"/>
  <c r="W1998" i="6" s="1"/>
  <c r="W1966" i="6" a="1"/>
  <c r="W1966" i="6" s="1"/>
  <c r="W1950" i="6" a="1"/>
  <c r="W1950" i="6" s="1"/>
  <c r="W1870" i="6" a="1"/>
  <c r="W1870" i="6" s="1"/>
  <c r="W1854" i="6" a="1"/>
  <c r="W1854" i="6" s="1"/>
  <c r="W1838" i="6" a="1"/>
  <c r="W1838" i="6" s="1"/>
  <c r="W1822" i="6" a="1"/>
  <c r="W1822" i="6" s="1"/>
  <c r="W1790" i="6" a="1"/>
  <c r="W1790" i="6" s="1"/>
  <c r="W1774" i="6" a="1"/>
  <c r="W1774" i="6" s="1"/>
  <c r="W1742" i="6" a="1"/>
  <c r="W1742" i="6" s="1"/>
  <c r="W1726" i="6" a="1"/>
  <c r="W1726" i="6" s="1"/>
  <c r="W1710" i="6" a="1"/>
  <c r="W1710" i="6" s="1"/>
  <c r="W1694" i="6" a="1"/>
  <c r="W1694" i="6" s="1"/>
  <c r="W1662" i="6" a="1"/>
  <c r="W1662" i="6" s="1"/>
  <c r="W1646" i="6" a="1"/>
  <c r="W1646" i="6" s="1"/>
  <c r="W1630" i="6" a="1"/>
  <c r="W1630" i="6" s="1"/>
  <c r="W1980" i="6" a="1"/>
  <c r="W1980" i="6" s="1"/>
  <c r="W1972" i="6" a="1"/>
  <c r="W1972" i="6" s="1"/>
  <c r="W1956" i="6" a="1"/>
  <c r="W1956" i="6" s="1"/>
  <c r="W1948" i="6" a="1"/>
  <c r="W1948" i="6" s="1"/>
  <c r="W1940" i="6" a="1"/>
  <c r="W1940" i="6" s="1"/>
  <c r="W1932" i="6" a="1"/>
  <c r="W1932" i="6" s="1"/>
  <c r="W1924" i="6" a="1"/>
  <c r="W1924" i="6" s="1"/>
  <c r="W1916" i="6" a="1"/>
  <c r="W1916" i="6" s="1"/>
  <c r="W1908" i="6" a="1"/>
  <c r="W1908" i="6" s="1"/>
  <c r="W1900" i="6" a="1"/>
  <c r="W1900" i="6" s="1"/>
  <c r="W1892" i="6" a="1"/>
  <c r="W1892" i="6" s="1"/>
  <c r="W1884" i="6" a="1"/>
  <c r="W1884" i="6" s="1"/>
  <c r="W1876" i="6" a="1"/>
  <c r="W1876" i="6" s="1"/>
  <c r="W1868" i="6" a="1"/>
  <c r="W1868" i="6" s="1"/>
  <c r="W1860" i="6" a="1"/>
  <c r="W1860" i="6" s="1"/>
  <c r="W1852" i="6" a="1"/>
  <c r="W1852" i="6" s="1"/>
  <c r="W1844" i="6" a="1"/>
  <c r="W1844" i="6" s="1"/>
  <c r="W1836" i="6" a="1"/>
  <c r="W1836" i="6" s="1"/>
  <c r="W1828" i="6" a="1"/>
  <c r="W1828" i="6" s="1"/>
  <c r="W1820" i="6" a="1"/>
  <c r="W1820" i="6" s="1"/>
  <c r="W1812" i="6" a="1"/>
  <c r="W1812" i="6" s="1"/>
  <c r="W1804" i="6" a="1"/>
  <c r="W1804" i="6" s="1"/>
  <c r="W1796" i="6" a="1"/>
  <c r="W1796" i="6" s="1"/>
  <c r="W1788" i="6" a="1"/>
  <c r="W1788" i="6" s="1"/>
  <c r="W1780" i="6" a="1"/>
  <c r="W1780" i="6" s="1"/>
  <c r="W1772" i="6" a="1"/>
  <c r="W1772" i="6" s="1"/>
  <c r="W1764" i="6" a="1"/>
  <c r="W1764" i="6" s="1"/>
  <c r="W1756" i="6" a="1"/>
  <c r="W1756" i="6" s="1"/>
  <c r="W1748" i="6" a="1"/>
  <c r="W1748" i="6" s="1"/>
  <c r="W1740" i="6" a="1"/>
  <c r="W1740" i="6" s="1"/>
  <c r="W1732" i="6" a="1"/>
  <c r="W1732" i="6" s="1"/>
  <c r="W1724" i="6" a="1"/>
  <c r="W1724" i="6" s="1"/>
  <c r="W1716" i="6" a="1"/>
  <c r="W1716" i="6" s="1"/>
  <c r="W1708" i="6" a="1"/>
  <c r="W1708" i="6" s="1"/>
  <c r="W1700" i="6" a="1"/>
  <c r="W1700" i="6" s="1"/>
  <c r="W1692" i="6" a="1"/>
  <c r="W1692" i="6" s="1"/>
  <c r="W1684" i="6" a="1"/>
  <c r="W1684" i="6" s="1"/>
  <c r="W1676" i="6" a="1"/>
  <c r="W1676" i="6" s="1"/>
  <c r="W1668" i="6" a="1"/>
  <c r="W1668" i="6" s="1"/>
  <c r="W1660" i="6" a="1"/>
  <c r="W1660" i="6" s="1"/>
  <c r="W1652" i="6" a="1"/>
  <c r="W1652" i="6" s="1"/>
  <c r="W1644" i="6" a="1"/>
  <c r="W1644" i="6" s="1"/>
  <c r="W1636" i="6" a="1"/>
  <c r="W1636" i="6" s="1"/>
  <c r="W1628" i="6" a="1"/>
  <c r="W1628" i="6" s="1"/>
  <c r="W1620" i="6" a="1"/>
  <c r="W1620" i="6" s="1"/>
  <c r="W1612" i="6" a="1"/>
  <c r="W1612" i="6" s="1"/>
  <c r="W1604" i="6" a="1"/>
  <c r="W1604" i="6" s="1"/>
  <c r="W1996" i="6" a="1"/>
  <c r="W1996" i="6" s="1"/>
  <c r="W1964" i="6" a="1"/>
  <c r="W1964" i="6" s="1"/>
  <c r="W1988" i="6" a="1"/>
  <c r="W1988" i="6" s="1"/>
  <c r="W1678" i="6" a="1"/>
  <c r="W1678" i="6" s="1"/>
  <c r="W1614" i="6" a="1"/>
  <c r="W1614" i="6" s="1"/>
  <c r="W1990" i="6" a="1"/>
  <c r="W1990" i="6" s="1"/>
  <c r="W1982" i="6" a="1"/>
  <c r="W1982" i="6" s="1"/>
  <c r="W1974" i="6" a="1"/>
  <c r="W1974" i="6" s="1"/>
  <c r="W1958" i="6" a="1"/>
  <c r="W1958" i="6" s="1"/>
  <c r="W1942" i="6" a="1"/>
  <c r="W1942" i="6" s="1"/>
  <c r="W1934" i="6" a="1"/>
  <c r="W1934" i="6" s="1"/>
  <c r="W1926" i="6" a="1"/>
  <c r="W1926" i="6" s="1"/>
  <c r="W1918" i="6" a="1"/>
  <c r="W1918" i="6" s="1"/>
  <c r="W1910" i="6" a="1"/>
  <c r="W1910" i="6" s="1"/>
  <c r="W1902" i="6" a="1"/>
  <c r="W1902" i="6" s="1"/>
  <c r="W1894" i="6" a="1"/>
  <c r="W1894" i="6" s="1"/>
  <c r="W1886" i="6" a="1"/>
  <c r="W1886" i="6" s="1"/>
  <c r="W1878" i="6" a="1"/>
  <c r="W1878" i="6" s="1"/>
  <c r="W1862" i="6" a="1"/>
  <c r="W1862" i="6" s="1"/>
  <c r="W1846" i="6" a="1"/>
  <c r="W1846" i="6" s="1"/>
  <c r="W1830" i="6" a="1"/>
  <c r="W1830" i="6" s="1"/>
  <c r="W1814" i="6" a="1"/>
  <c r="W1814" i="6" s="1"/>
  <c r="W1806" i="6" a="1"/>
  <c r="W1806" i="6" s="1"/>
  <c r="W1798" i="6" a="1"/>
  <c r="W1798" i="6" s="1"/>
  <c r="W1782" i="6" a="1"/>
  <c r="W1782" i="6" s="1"/>
  <c r="W1766" i="6" a="1"/>
  <c r="W1766" i="6" s="1"/>
  <c r="W1750" i="6" a="1"/>
  <c r="W1750" i="6" s="1"/>
  <c r="W1734" i="6" a="1"/>
  <c r="W1734" i="6" s="1"/>
  <c r="W1718" i="6" a="1"/>
  <c r="W1718" i="6" s="1"/>
  <c r="W1702" i="6" a="1"/>
  <c r="W1702" i="6" s="1"/>
  <c r="W1686" i="6" a="1"/>
  <c r="W1686" i="6" s="1"/>
  <c r="W1670" i="6" a="1"/>
  <c r="W1670" i="6" s="1"/>
  <c r="W1654" i="6" a="1"/>
  <c r="W1654" i="6" s="1"/>
  <c r="W1638" i="6" a="1"/>
  <c r="W1638" i="6" s="1"/>
  <c r="W1622" i="6" a="1"/>
  <c r="W1622" i="6" s="1"/>
  <c r="W1606" i="6" a="1"/>
  <c r="W1606" i="6" s="1"/>
  <c r="W1993" i="6" a="1"/>
  <c r="W1993" i="6" s="1"/>
  <c r="W1985" i="6" a="1"/>
  <c r="W1985" i="6" s="1"/>
  <c r="W1969" i="6" a="1"/>
  <c r="W1969" i="6" s="1"/>
  <c r="W1953" i="6" a="1"/>
  <c r="W1953" i="6" s="1"/>
  <c r="W1937" i="6" a="1"/>
  <c r="W1937" i="6" s="1"/>
  <c r="W1913" i="6" a="1"/>
  <c r="W1913" i="6" s="1"/>
  <c r="W1897" i="6" a="1"/>
  <c r="W1897" i="6" s="1"/>
  <c r="W1881" i="6" a="1"/>
  <c r="W1881" i="6" s="1"/>
  <c r="W1865" i="6" a="1"/>
  <c r="W1865" i="6" s="1"/>
  <c r="W1857" i="6" a="1"/>
  <c r="W1857" i="6" s="1"/>
  <c r="W1841" i="6" a="1"/>
  <c r="W1841" i="6" s="1"/>
  <c r="W1825" i="6" a="1"/>
  <c r="W1825" i="6" s="1"/>
  <c r="W1809" i="6" a="1"/>
  <c r="W1809" i="6" s="1"/>
  <c r="W1785" i="6" a="1"/>
  <c r="W1785" i="6" s="1"/>
  <c r="W1769" i="6" a="1"/>
  <c r="W1769" i="6" s="1"/>
  <c r="W1753" i="6" a="1"/>
  <c r="W1753" i="6" s="1"/>
  <c r="W1737" i="6" a="1"/>
  <c r="W1737" i="6" s="1"/>
  <c r="W1729" i="6" a="1"/>
  <c r="W1729" i="6" s="1"/>
  <c r="W1713" i="6" a="1"/>
  <c r="W1713" i="6" s="1"/>
  <c r="W1697" i="6" a="1"/>
  <c r="W1697" i="6" s="1"/>
  <c r="W1681" i="6" a="1"/>
  <c r="W1681" i="6" s="1"/>
  <c r="W1657" i="6" a="1"/>
  <c r="W1657" i="6" s="1"/>
  <c r="W1641" i="6" a="1"/>
  <c r="W1641" i="6" s="1"/>
  <c r="W1625" i="6" a="1"/>
  <c r="W1625" i="6" s="1"/>
  <c r="W1609" i="6" a="1"/>
  <c r="W1609" i="6" s="1"/>
  <c r="W1995" i="6" a="1"/>
  <c r="W1995" i="6" s="1"/>
  <c r="W1987" i="6" a="1"/>
  <c r="W1987" i="6" s="1"/>
  <c r="W1979" i="6" a="1"/>
  <c r="W1979" i="6" s="1"/>
  <c r="W1971" i="6" a="1"/>
  <c r="W1971" i="6" s="1"/>
  <c r="W1963" i="6" a="1"/>
  <c r="W1963" i="6" s="1"/>
  <c r="W1955" i="6" a="1"/>
  <c r="W1955" i="6" s="1"/>
  <c r="W1947" i="6" a="1"/>
  <c r="W1947" i="6" s="1"/>
  <c r="W1939" i="6" a="1"/>
  <c r="W1939" i="6" s="1"/>
  <c r="W1931" i="6" a="1"/>
  <c r="W1931" i="6" s="1"/>
  <c r="W1923" i="6" a="1"/>
  <c r="W1923" i="6" s="1"/>
  <c r="W1915" i="6" a="1"/>
  <c r="W1915" i="6" s="1"/>
  <c r="W1907" i="6" a="1"/>
  <c r="W1907" i="6" s="1"/>
  <c r="W1899" i="6" a="1"/>
  <c r="W1899" i="6" s="1"/>
  <c r="W1891" i="6" a="1"/>
  <c r="W1891" i="6" s="1"/>
  <c r="W1883" i="6" a="1"/>
  <c r="W1883" i="6" s="1"/>
  <c r="W1875" i="6" a="1"/>
  <c r="W1875" i="6" s="1"/>
  <c r="W1867" i="6" a="1"/>
  <c r="W1867" i="6" s="1"/>
  <c r="W1859" i="6" a="1"/>
  <c r="W1859" i="6" s="1"/>
  <c r="W1851" i="6" a="1"/>
  <c r="W1851" i="6" s="1"/>
  <c r="W1843" i="6" a="1"/>
  <c r="W1843" i="6" s="1"/>
  <c r="W1835" i="6" a="1"/>
  <c r="W1835" i="6" s="1"/>
  <c r="W1827" i="6" a="1"/>
  <c r="W1827" i="6" s="1"/>
  <c r="W1819" i="6" a="1"/>
  <c r="W1819" i="6" s="1"/>
  <c r="W1811" i="6" a="1"/>
  <c r="W1811" i="6" s="1"/>
  <c r="W1803" i="6" a="1"/>
  <c r="W1803" i="6" s="1"/>
  <c r="W1795" i="6" a="1"/>
  <c r="W1795" i="6" s="1"/>
  <c r="W1787" i="6" a="1"/>
  <c r="W1787" i="6" s="1"/>
  <c r="W1779" i="6" a="1"/>
  <c r="W1779" i="6" s="1"/>
  <c r="W1771" i="6" a="1"/>
  <c r="W1771" i="6" s="1"/>
  <c r="W1763" i="6" a="1"/>
  <c r="W1763" i="6" s="1"/>
  <c r="W1755" i="6" a="1"/>
  <c r="W1755" i="6" s="1"/>
  <c r="W1747" i="6" a="1"/>
  <c r="W1747" i="6" s="1"/>
  <c r="W1739" i="6" a="1"/>
  <c r="W1739" i="6" s="1"/>
  <c r="W1731" i="6" a="1"/>
  <c r="W1731" i="6" s="1"/>
  <c r="W1723" i="6" a="1"/>
  <c r="W1723" i="6" s="1"/>
  <c r="W1715" i="6" a="1"/>
  <c r="W1715" i="6" s="1"/>
  <c r="W1707" i="6" a="1"/>
  <c r="W1707" i="6" s="1"/>
  <c r="W1699" i="6" a="1"/>
  <c r="W1699" i="6" s="1"/>
  <c r="W1691" i="6" a="1"/>
  <c r="W1691" i="6" s="1"/>
  <c r="W1683" i="6" a="1"/>
  <c r="W1683" i="6" s="1"/>
  <c r="W1675" i="6" a="1"/>
  <c r="W1675" i="6" s="1"/>
  <c r="W1667" i="6" a="1"/>
  <c r="W1667" i="6" s="1"/>
  <c r="W1659" i="6" a="1"/>
  <c r="W1659" i="6" s="1"/>
  <c r="W1651" i="6" a="1"/>
  <c r="W1651" i="6" s="1"/>
  <c r="W1643" i="6" a="1"/>
  <c r="W1643" i="6" s="1"/>
  <c r="W1635" i="6" a="1"/>
  <c r="W1635" i="6" s="1"/>
  <c r="W1627" i="6" a="1"/>
  <c r="W1627" i="6" s="1"/>
  <c r="W1619" i="6" a="1"/>
  <c r="W1619" i="6" s="1"/>
  <c r="W1611" i="6" a="1"/>
  <c r="W1611" i="6" s="1"/>
  <c r="W1603" i="6" a="1"/>
  <c r="W1603" i="6" s="1"/>
  <c r="W1994" i="6" a="1"/>
  <c r="W1994" i="6" s="1"/>
  <c r="W1986" i="6" a="1"/>
  <c r="W1986" i="6" s="1"/>
  <c r="W1978" i="6" a="1"/>
  <c r="W1978" i="6" s="1"/>
  <c r="W1970" i="6" a="1"/>
  <c r="W1970" i="6" s="1"/>
  <c r="W1962" i="6" a="1"/>
  <c r="W1962" i="6" s="1"/>
  <c r="W1954" i="6" a="1"/>
  <c r="W1954" i="6" s="1"/>
  <c r="W1946" i="6" a="1"/>
  <c r="W1946" i="6" s="1"/>
  <c r="W1938" i="6" a="1"/>
  <c r="W1938" i="6" s="1"/>
  <c r="W1930" i="6" a="1"/>
  <c r="W1930" i="6" s="1"/>
  <c r="W1922" i="6" a="1"/>
  <c r="W1922" i="6" s="1"/>
  <c r="W1914" i="6" a="1"/>
  <c r="W1914" i="6" s="1"/>
  <c r="W1906" i="6" a="1"/>
  <c r="W1906" i="6" s="1"/>
  <c r="W1898" i="6" a="1"/>
  <c r="W1898" i="6" s="1"/>
  <c r="W1890" i="6" a="1"/>
  <c r="W1890" i="6" s="1"/>
  <c r="W1882" i="6" a="1"/>
  <c r="W1882" i="6" s="1"/>
  <c r="W1874" i="6" a="1"/>
  <c r="W1874" i="6" s="1"/>
  <c r="W1866" i="6" a="1"/>
  <c r="W1866" i="6" s="1"/>
  <c r="W1858" i="6" a="1"/>
  <c r="W1858" i="6" s="1"/>
  <c r="W1850" i="6" a="1"/>
  <c r="W1850" i="6" s="1"/>
  <c r="W1842" i="6" a="1"/>
  <c r="W1842" i="6" s="1"/>
  <c r="W1834" i="6" a="1"/>
  <c r="W1834" i="6" s="1"/>
  <c r="W1826" i="6" a="1"/>
  <c r="W1826" i="6" s="1"/>
  <c r="W1818" i="6" a="1"/>
  <c r="W1818" i="6" s="1"/>
  <c r="W1810" i="6" a="1"/>
  <c r="W1810" i="6" s="1"/>
  <c r="W1802" i="6" a="1"/>
  <c r="W1802" i="6" s="1"/>
  <c r="W1794" i="6" a="1"/>
  <c r="W1794" i="6" s="1"/>
  <c r="W1786" i="6" a="1"/>
  <c r="W1786" i="6" s="1"/>
  <c r="W1778" i="6" a="1"/>
  <c r="W1778" i="6" s="1"/>
  <c r="W1770" i="6" a="1"/>
  <c r="W1770" i="6" s="1"/>
  <c r="W1762" i="6" a="1"/>
  <c r="W1762" i="6" s="1"/>
  <c r="W1754" i="6" a="1"/>
  <c r="W1754" i="6" s="1"/>
  <c r="W1746" i="6" a="1"/>
  <c r="W1746" i="6" s="1"/>
  <c r="W1738" i="6" a="1"/>
  <c r="W1738" i="6" s="1"/>
  <c r="W1730" i="6" a="1"/>
  <c r="W1730" i="6" s="1"/>
  <c r="W1722" i="6" a="1"/>
  <c r="W1722" i="6" s="1"/>
  <c r="W1714" i="6" a="1"/>
  <c r="W1714" i="6" s="1"/>
  <c r="W1706" i="6" a="1"/>
  <c r="W1706" i="6" s="1"/>
  <c r="W1698" i="6" a="1"/>
  <c r="W1698" i="6" s="1"/>
  <c r="W1690" i="6" a="1"/>
  <c r="W1690" i="6" s="1"/>
  <c r="W1682" i="6" a="1"/>
  <c r="W1682" i="6" s="1"/>
  <c r="W1674" i="6" a="1"/>
  <c r="W1674" i="6" s="1"/>
  <c r="W1666" i="6" a="1"/>
  <c r="W1666" i="6" s="1"/>
  <c r="W1658" i="6" a="1"/>
  <c r="W1658" i="6" s="1"/>
  <c r="W1650" i="6" a="1"/>
  <c r="W1650" i="6" s="1"/>
  <c r="W1642" i="6" a="1"/>
  <c r="W1642" i="6" s="1"/>
  <c r="W1634" i="6" a="1"/>
  <c r="W1634" i="6" s="1"/>
  <c r="W1626" i="6" a="1"/>
  <c r="W1626" i="6" s="1"/>
  <c r="W1618" i="6" a="1"/>
  <c r="W1618" i="6" s="1"/>
  <c r="W1610" i="6" a="1"/>
  <c r="W1610" i="6" s="1"/>
  <c r="W1602" i="6" a="1"/>
  <c r="W1602" i="6" s="1"/>
  <c r="W1601" i="6" a="1"/>
  <c r="W1601" i="6" s="1"/>
  <c r="W1600" i="6" a="1"/>
  <c r="W1600" i="6" s="1"/>
  <c r="B11" i="6"/>
  <c r="U11" i="6"/>
  <c r="B3" i="6"/>
  <c r="B4" i="6"/>
  <c r="B5" i="6"/>
  <c r="B6" i="6"/>
  <c r="B7" i="6"/>
  <c r="B8" i="6"/>
  <c r="B9" i="6"/>
  <c r="B10" i="6"/>
  <c r="B12" i="6"/>
  <c r="B13" i="6"/>
  <c r="B14" i="6"/>
  <c r="B15" i="6"/>
  <c r="B16" i="6"/>
  <c r="B17" i="6"/>
  <c r="B18" i="6"/>
  <c r="B19" i="6"/>
  <c r="B20" i="6"/>
  <c r="B21" i="6"/>
  <c r="B22" i="6"/>
  <c r="B23" i="6"/>
  <c r="B24" i="6"/>
  <c r="B25" i="6"/>
  <c r="B26" i="6"/>
  <c r="B27" i="6"/>
  <c r="B28" i="6"/>
  <c r="B29" i="6"/>
  <c r="B30" i="6"/>
  <c r="B31" i="6"/>
  <c r="B32" i="6"/>
  <c r="B33" i="6"/>
  <c r="B34" i="6"/>
  <c r="B35" i="6"/>
  <c r="B36" i="6"/>
  <c r="B37" i="6"/>
  <c r="B38" i="6"/>
  <c r="B39" i="6"/>
  <c r="B40" i="6"/>
  <c r="B41" i="6"/>
  <c r="B42" i="6"/>
  <c r="B43" i="6"/>
  <c r="B44" i="6"/>
  <c r="B45" i="6"/>
  <c r="B46" i="6"/>
  <c r="B47" i="6"/>
  <c r="B48" i="6"/>
  <c r="B49" i="6"/>
  <c r="B50" i="6"/>
  <c r="B51" i="6"/>
  <c r="B52" i="6"/>
  <c r="B53" i="6"/>
  <c r="B54" i="6"/>
  <c r="B55" i="6"/>
  <c r="B56" i="6"/>
  <c r="B57" i="6"/>
  <c r="B58" i="6"/>
  <c r="B59" i="6"/>
  <c r="B60" i="6"/>
  <c r="B61" i="6"/>
  <c r="B62" i="6"/>
  <c r="B63" i="6"/>
  <c r="B64" i="6"/>
  <c r="B65" i="6"/>
  <c r="B66" i="6"/>
  <c r="B67" i="6"/>
  <c r="B68" i="6"/>
  <c r="B69" i="6"/>
  <c r="B70" i="6"/>
  <c r="B71" i="6"/>
  <c r="B72" i="6"/>
  <c r="B73" i="6"/>
  <c r="B74" i="6"/>
  <c r="B75" i="6"/>
  <c r="B76" i="6"/>
  <c r="B77" i="6"/>
  <c r="B78" i="6"/>
  <c r="B79" i="6"/>
  <c r="B80" i="6"/>
  <c r="B81" i="6"/>
  <c r="B82" i="6"/>
  <c r="B83" i="6"/>
  <c r="B84" i="6"/>
  <c r="B85" i="6"/>
  <c r="B86" i="6"/>
  <c r="B87" i="6"/>
  <c r="B88" i="6"/>
  <c r="B89" i="6"/>
  <c r="B90" i="6"/>
  <c r="B91" i="6"/>
  <c r="B92" i="6"/>
  <c r="B93" i="6"/>
  <c r="B94" i="6"/>
  <c r="B95" i="6"/>
  <c r="B96" i="6"/>
  <c r="B97" i="6"/>
  <c r="B98" i="6"/>
  <c r="B99" i="6"/>
  <c r="B100" i="6"/>
  <c r="B101" i="6"/>
  <c r="B102" i="6"/>
  <c r="B103" i="6"/>
  <c r="B104" i="6"/>
  <c r="B105" i="6"/>
  <c r="B106" i="6"/>
  <c r="B107" i="6"/>
  <c r="B108" i="6"/>
  <c r="B109" i="6"/>
  <c r="B110" i="6"/>
  <c r="B111" i="6"/>
  <c r="B112" i="6"/>
  <c r="B113" i="6"/>
  <c r="B114" i="6"/>
  <c r="B115" i="6"/>
  <c r="B116" i="6"/>
  <c r="B117" i="6"/>
  <c r="B118" i="6"/>
  <c r="B119" i="6"/>
  <c r="B120" i="6"/>
  <c r="B121" i="6"/>
  <c r="B122" i="6"/>
  <c r="B123" i="6"/>
  <c r="B124" i="6"/>
  <c r="B125" i="6"/>
  <c r="B126" i="6"/>
  <c r="B127" i="6"/>
  <c r="B128" i="6"/>
  <c r="B129" i="6"/>
  <c r="B130" i="6"/>
  <c r="B131" i="6"/>
  <c r="B132" i="6"/>
  <c r="B133" i="6"/>
  <c r="B134" i="6"/>
  <c r="B135" i="6"/>
  <c r="B136" i="6"/>
  <c r="B137" i="6"/>
  <c r="B138" i="6"/>
  <c r="B139" i="6"/>
  <c r="B140" i="6"/>
  <c r="B141" i="6"/>
  <c r="B142" i="6"/>
  <c r="B143" i="6"/>
  <c r="B144" i="6"/>
  <c r="B145" i="6"/>
  <c r="B146" i="6"/>
  <c r="B147" i="6"/>
  <c r="B148" i="6"/>
  <c r="B149" i="6"/>
  <c r="B150" i="6"/>
  <c r="B151" i="6"/>
  <c r="B152" i="6"/>
  <c r="B153" i="6"/>
  <c r="B154" i="6"/>
  <c r="B155" i="6"/>
  <c r="B156" i="6"/>
  <c r="B157" i="6"/>
  <c r="B158" i="6"/>
  <c r="B159" i="6"/>
  <c r="B160" i="6"/>
  <c r="B161" i="6"/>
  <c r="B162" i="6"/>
  <c r="B163" i="6"/>
  <c r="B164" i="6"/>
  <c r="B165" i="6"/>
  <c r="B166" i="6"/>
  <c r="B167" i="6"/>
  <c r="B168" i="6"/>
  <c r="B169" i="6"/>
  <c r="B170" i="6"/>
  <c r="B171" i="6"/>
  <c r="B172" i="6"/>
  <c r="B173" i="6"/>
  <c r="B174" i="6"/>
  <c r="B175" i="6"/>
  <c r="B176" i="6"/>
  <c r="B177" i="6"/>
  <c r="B178" i="6"/>
  <c r="B179" i="6"/>
  <c r="B180" i="6"/>
  <c r="B181" i="6"/>
  <c r="B182" i="6"/>
  <c r="B183" i="6"/>
  <c r="B184" i="6"/>
  <c r="B185" i="6"/>
  <c r="B186" i="6"/>
  <c r="B187" i="6"/>
  <c r="B188" i="6"/>
  <c r="B189" i="6"/>
  <c r="B190" i="6"/>
  <c r="B191" i="6"/>
  <c r="B192" i="6"/>
  <c r="B193" i="6"/>
  <c r="B194" i="6"/>
  <c r="B195" i="6"/>
  <c r="B196" i="6"/>
  <c r="B197" i="6"/>
  <c r="B198" i="6"/>
  <c r="B199" i="6"/>
  <c r="B200" i="6"/>
  <c r="B201" i="6"/>
  <c r="B202" i="6"/>
  <c r="B203" i="6"/>
  <c r="B204" i="6"/>
  <c r="B205" i="6"/>
  <c r="B206" i="6"/>
  <c r="B207" i="6"/>
  <c r="B208" i="6"/>
  <c r="B209" i="6"/>
  <c r="B210" i="6"/>
  <c r="B211" i="6"/>
  <c r="B212" i="6"/>
  <c r="B213" i="6"/>
  <c r="B214" i="6"/>
  <c r="B215" i="6"/>
  <c r="B216" i="6"/>
  <c r="B217" i="6"/>
  <c r="B218" i="6"/>
  <c r="B219" i="6"/>
  <c r="B220" i="6"/>
  <c r="B221" i="6"/>
  <c r="B222" i="6"/>
  <c r="B223" i="6"/>
  <c r="B224" i="6"/>
  <c r="B225" i="6"/>
  <c r="B226" i="6"/>
  <c r="B227" i="6"/>
  <c r="B228" i="6"/>
  <c r="B229" i="6"/>
  <c r="B230" i="6"/>
  <c r="B231" i="6"/>
  <c r="B232" i="6"/>
  <c r="B233" i="6"/>
  <c r="B234" i="6"/>
  <c r="B235" i="6"/>
  <c r="B236" i="6"/>
  <c r="B237" i="6"/>
  <c r="B238" i="6"/>
  <c r="B239" i="6"/>
  <c r="B240" i="6"/>
  <c r="B241" i="6"/>
  <c r="B242" i="6"/>
  <c r="B243" i="6"/>
  <c r="B244" i="6"/>
  <c r="B245" i="6"/>
  <c r="B246" i="6"/>
  <c r="B247" i="6"/>
  <c r="B248" i="6"/>
  <c r="B249" i="6"/>
  <c r="B250" i="6"/>
  <c r="B251" i="6"/>
  <c r="B252" i="6"/>
  <c r="B253" i="6"/>
  <c r="B254" i="6"/>
  <c r="B255" i="6"/>
  <c r="B256" i="6"/>
  <c r="B257" i="6"/>
  <c r="B258" i="6"/>
  <c r="B259" i="6"/>
  <c r="B260" i="6"/>
  <c r="B261" i="6"/>
  <c r="B1104" i="6"/>
  <c r="B1105" i="6"/>
  <c r="B1106" i="6"/>
  <c r="B1107" i="6"/>
  <c r="B1108" i="6"/>
  <c r="B1109" i="6"/>
  <c r="B1110" i="6"/>
  <c r="B1111" i="6"/>
  <c r="B1112" i="6"/>
  <c r="B1113" i="6"/>
  <c r="B1114" i="6"/>
  <c r="B1115" i="6"/>
  <c r="B1116" i="6"/>
  <c r="B1117" i="6"/>
  <c r="B1118" i="6"/>
  <c r="B1119" i="6"/>
  <c r="B1120" i="6"/>
  <c r="B1121" i="6"/>
  <c r="B1122" i="6"/>
  <c r="B1123" i="6"/>
  <c r="B1124" i="6"/>
  <c r="B1125" i="6"/>
  <c r="B1126" i="6"/>
  <c r="B1127" i="6"/>
  <c r="B1128" i="6"/>
  <c r="B1129" i="6"/>
  <c r="B1130" i="6"/>
  <c r="B1131" i="6"/>
  <c r="B1132" i="6"/>
  <c r="B1133" i="6"/>
  <c r="B1134" i="6"/>
  <c r="B1135" i="6"/>
  <c r="B1136" i="6"/>
  <c r="B1137" i="6"/>
  <c r="B1138" i="6"/>
  <c r="B1139" i="6"/>
  <c r="B1140" i="6"/>
  <c r="B1141" i="6"/>
  <c r="B1142" i="6"/>
  <c r="B1143" i="6"/>
  <c r="B1144" i="6"/>
  <c r="B1145" i="6"/>
  <c r="B1146" i="6"/>
  <c r="B1147" i="6"/>
  <c r="B1148" i="6"/>
  <c r="B1149" i="6"/>
  <c r="B1150" i="6"/>
  <c r="B1151" i="6"/>
  <c r="B1152" i="6"/>
  <c r="B1153" i="6"/>
  <c r="B1154" i="6"/>
  <c r="B1155" i="6"/>
  <c r="B1156" i="6"/>
  <c r="B1157" i="6"/>
  <c r="B1158" i="6"/>
  <c r="B1159" i="6"/>
  <c r="B1160" i="6"/>
  <c r="B1161" i="6"/>
  <c r="B1162" i="6"/>
  <c r="B1163" i="6"/>
  <c r="B1164" i="6"/>
  <c r="B1165" i="6"/>
  <c r="B1166" i="6"/>
  <c r="B1167" i="6"/>
  <c r="B1168" i="6"/>
  <c r="B1169" i="6"/>
  <c r="B1170" i="6"/>
  <c r="B1171" i="6"/>
  <c r="B1172" i="6"/>
  <c r="B1173" i="6"/>
  <c r="B1174" i="6"/>
  <c r="B1175" i="6"/>
  <c r="B1176" i="6"/>
  <c r="B1177" i="6"/>
  <c r="B1178" i="6"/>
  <c r="B1179" i="6"/>
  <c r="B1180" i="6"/>
  <c r="B1181" i="6"/>
  <c r="B1182" i="6"/>
  <c r="B1183" i="6"/>
  <c r="B1184" i="6"/>
  <c r="B1185" i="6"/>
  <c r="B1186" i="6"/>
  <c r="B1187" i="6"/>
  <c r="B1188" i="6"/>
  <c r="B1189" i="6"/>
  <c r="B1190" i="6"/>
  <c r="B1191" i="6"/>
  <c r="B1192" i="6"/>
  <c r="B1193" i="6"/>
  <c r="B1194" i="6"/>
  <c r="B1195" i="6"/>
  <c r="B1196" i="6"/>
  <c r="B1197" i="6"/>
  <c r="B1198" i="6"/>
  <c r="B1199" i="6"/>
  <c r="B1200" i="6"/>
  <c r="B1201" i="6"/>
  <c r="B1202" i="6"/>
  <c r="B1203" i="6"/>
  <c r="B1204" i="6"/>
  <c r="B1205" i="6"/>
  <c r="B1206" i="6"/>
  <c r="B1207" i="6"/>
  <c r="B1208" i="6"/>
  <c r="B1209" i="6"/>
  <c r="B1210" i="6"/>
  <c r="B1211" i="6"/>
  <c r="B1212" i="6"/>
  <c r="B1213" i="6"/>
  <c r="B1214" i="6"/>
  <c r="B1215" i="6"/>
  <c r="B1216" i="6"/>
  <c r="B1217" i="6"/>
  <c r="B1218" i="6"/>
  <c r="B1219" i="6"/>
  <c r="B1220" i="6"/>
  <c r="B1221" i="6"/>
  <c r="B1222" i="6"/>
  <c r="B1223" i="6"/>
  <c r="B1224" i="6"/>
  <c r="B1225" i="6"/>
  <c r="B1226" i="6"/>
  <c r="B1227" i="6"/>
  <c r="B1228" i="6"/>
  <c r="B1229" i="6"/>
  <c r="B1230" i="6"/>
  <c r="B1231" i="6"/>
  <c r="B1232" i="6"/>
  <c r="B1233" i="6"/>
  <c r="B1234" i="6"/>
  <c r="B1235" i="6"/>
  <c r="B1236" i="6"/>
  <c r="B1237" i="6"/>
  <c r="B1238" i="6"/>
  <c r="B1239" i="6"/>
  <c r="B1240" i="6"/>
  <c r="B1241" i="6"/>
  <c r="B1242" i="6"/>
  <c r="B1243" i="6"/>
  <c r="B1244" i="6"/>
  <c r="B1245" i="6"/>
  <c r="B1246" i="6"/>
  <c r="B1247" i="6"/>
  <c r="B1248" i="6"/>
  <c r="B1249" i="6"/>
  <c r="B1250" i="6"/>
  <c r="B1251" i="6"/>
  <c r="B1252" i="6"/>
  <c r="B1253" i="6"/>
  <c r="B1254" i="6"/>
  <c r="B1255" i="6"/>
  <c r="B1256" i="6"/>
  <c r="B1257" i="6"/>
  <c r="B1258" i="6"/>
  <c r="B1259" i="6"/>
  <c r="B1260" i="6"/>
  <c r="B1261" i="6"/>
  <c r="B1262" i="6"/>
  <c r="B1263" i="6"/>
  <c r="B1264" i="6"/>
  <c r="B1265" i="6"/>
  <c r="B1266" i="6"/>
  <c r="B1267" i="6"/>
  <c r="B1268" i="6"/>
  <c r="B1269" i="6"/>
  <c r="B1270" i="6"/>
  <c r="B1271" i="6"/>
  <c r="B1272" i="6"/>
  <c r="B1273" i="6"/>
  <c r="B1274" i="6"/>
  <c r="B1275" i="6"/>
  <c r="B1276" i="6"/>
  <c r="B1277" i="6"/>
  <c r="B1278" i="6"/>
  <c r="B1279" i="6"/>
  <c r="B1280" i="6"/>
  <c r="B1281" i="6"/>
  <c r="B1282" i="6"/>
  <c r="B1283" i="6"/>
  <c r="B1284" i="6"/>
  <c r="B1285" i="6"/>
  <c r="B1286" i="6"/>
  <c r="B1287" i="6"/>
  <c r="B1288" i="6"/>
  <c r="B1289" i="6"/>
  <c r="B1290" i="6"/>
  <c r="B1291" i="6"/>
  <c r="B1292" i="6"/>
  <c r="B1293" i="6"/>
  <c r="B1294" i="6"/>
  <c r="B1295" i="6"/>
  <c r="B1296" i="6"/>
  <c r="B1297" i="6"/>
  <c r="B1298" i="6"/>
  <c r="B1299" i="6"/>
  <c r="B1300" i="6"/>
  <c r="B1301" i="6"/>
  <c r="B1302" i="6"/>
  <c r="B1303" i="6"/>
  <c r="B1304" i="6"/>
  <c r="B1305" i="6"/>
  <c r="B1306" i="6"/>
  <c r="B1307" i="6"/>
  <c r="B1308" i="6"/>
  <c r="B1309" i="6"/>
  <c r="B1310" i="6"/>
  <c r="B1311" i="6"/>
  <c r="B1312" i="6"/>
  <c r="B1313" i="6"/>
  <c r="B1314" i="6"/>
  <c r="B1315" i="6"/>
  <c r="B1316" i="6"/>
  <c r="B1317" i="6"/>
  <c r="B1318" i="6"/>
  <c r="B1319" i="6"/>
  <c r="B1320" i="6"/>
  <c r="B1321" i="6"/>
  <c r="B1322" i="6"/>
  <c r="B1323" i="6"/>
  <c r="B1324" i="6"/>
  <c r="B1325" i="6"/>
  <c r="B1326" i="6"/>
  <c r="B1327" i="6"/>
  <c r="B1328" i="6"/>
  <c r="B1329" i="6"/>
  <c r="B1330" i="6"/>
  <c r="B1331" i="6"/>
  <c r="B1332" i="6"/>
  <c r="B1333" i="6"/>
  <c r="B1334" i="6"/>
  <c r="B1335" i="6"/>
  <c r="B1336" i="6"/>
  <c r="B1337" i="6"/>
  <c r="B1338" i="6"/>
  <c r="B1339" i="6"/>
  <c r="B1340" i="6"/>
  <c r="B1341" i="6"/>
  <c r="B1342" i="6"/>
  <c r="B1343" i="6"/>
  <c r="B1344" i="6"/>
  <c r="B1345" i="6"/>
  <c r="B1346" i="6"/>
  <c r="B1347" i="6"/>
  <c r="B1348" i="6"/>
  <c r="B1349" i="6"/>
  <c r="B1350" i="6"/>
  <c r="B1351" i="6"/>
  <c r="B1352" i="6"/>
  <c r="B1353" i="6"/>
  <c r="B1354" i="6"/>
  <c r="B1355" i="6"/>
  <c r="B1356" i="6"/>
  <c r="B1357" i="6"/>
  <c r="B1358" i="6"/>
  <c r="B1359" i="6"/>
  <c r="B1360" i="6"/>
  <c r="B1361" i="6"/>
  <c r="B1362" i="6"/>
  <c r="B1363" i="6"/>
  <c r="B1364" i="6"/>
  <c r="B1365" i="6"/>
  <c r="B1366" i="6"/>
  <c r="B1367" i="6"/>
  <c r="B1368" i="6"/>
  <c r="B1369" i="6"/>
  <c r="B1370" i="6"/>
  <c r="B1371" i="6"/>
  <c r="B1372" i="6"/>
  <c r="B1373" i="6"/>
  <c r="B1374" i="6"/>
  <c r="B1375" i="6"/>
  <c r="B1376" i="6"/>
  <c r="B1377" i="6"/>
  <c r="B1378" i="6"/>
  <c r="B1379" i="6"/>
  <c r="B1380" i="6"/>
  <c r="B1381" i="6"/>
  <c r="B1382" i="6"/>
  <c r="B1383" i="6"/>
  <c r="B1384" i="6"/>
  <c r="B1385" i="6"/>
  <c r="B1386" i="6"/>
  <c r="B1387" i="6"/>
  <c r="B1388" i="6"/>
  <c r="B1389" i="6"/>
  <c r="B1390" i="6"/>
  <c r="B1391" i="6"/>
  <c r="B1392" i="6"/>
  <c r="B1393" i="6"/>
  <c r="B1394" i="6"/>
  <c r="B1395" i="6"/>
  <c r="B1396" i="6"/>
  <c r="B1397" i="6"/>
  <c r="B1398" i="6"/>
  <c r="B1399" i="6"/>
  <c r="B1400" i="6"/>
  <c r="B1401" i="6"/>
  <c r="B1402" i="6"/>
  <c r="B1403" i="6"/>
  <c r="B1404" i="6"/>
  <c r="B1405" i="6"/>
  <c r="B1406" i="6"/>
  <c r="B1407" i="6"/>
  <c r="B1408" i="6"/>
  <c r="B1409" i="6"/>
  <c r="B1410" i="6"/>
  <c r="B1411" i="6"/>
  <c r="B1412" i="6"/>
  <c r="B1413" i="6"/>
  <c r="B1414" i="6"/>
  <c r="B1415" i="6"/>
  <c r="B1416" i="6"/>
  <c r="B1417" i="6"/>
  <c r="B1418" i="6"/>
  <c r="B1419" i="6"/>
  <c r="B1420" i="6"/>
  <c r="B1421" i="6"/>
  <c r="B1422" i="6"/>
  <c r="B1423" i="6"/>
  <c r="B1424" i="6"/>
  <c r="B1425" i="6"/>
  <c r="B1426" i="6"/>
  <c r="B1427" i="6"/>
  <c r="B1428" i="6"/>
  <c r="B1429" i="6"/>
  <c r="B1430" i="6"/>
  <c r="B1431" i="6"/>
  <c r="B1432" i="6"/>
  <c r="B1433" i="6"/>
  <c r="B1434" i="6"/>
  <c r="B1435" i="6"/>
  <c r="B1436" i="6"/>
  <c r="B1437" i="6"/>
  <c r="B1438" i="6"/>
  <c r="B1439" i="6"/>
  <c r="B1440" i="6"/>
  <c r="B1441" i="6"/>
  <c r="B1442" i="6"/>
  <c r="B1443" i="6"/>
  <c r="B1444" i="6"/>
  <c r="B1445" i="6"/>
  <c r="B1446" i="6"/>
  <c r="B1447" i="6"/>
  <c r="B1448" i="6"/>
  <c r="B1449" i="6"/>
  <c r="B1450" i="6"/>
  <c r="B1451" i="6"/>
  <c r="B1452" i="6"/>
  <c r="B1453" i="6"/>
  <c r="B1454" i="6"/>
  <c r="B1455" i="6"/>
  <c r="B1456" i="6"/>
  <c r="B1457" i="6"/>
  <c r="B1458" i="6"/>
  <c r="B1459" i="6"/>
  <c r="B1460" i="6"/>
  <c r="B1461" i="6"/>
  <c r="B1462" i="6"/>
  <c r="B1463" i="6"/>
  <c r="B1464" i="6"/>
  <c r="B1465" i="6"/>
  <c r="B1466" i="6"/>
  <c r="B1467" i="6"/>
  <c r="B1468" i="6"/>
  <c r="B1469" i="6"/>
  <c r="B1470" i="6"/>
  <c r="B262" i="6"/>
  <c r="B263" i="6"/>
  <c r="B264" i="6"/>
  <c r="B265" i="6"/>
  <c r="B266" i="6"/>
  <c r="B267" i="6"/>
  <c r="B268" i="6"/>
  <c r="B269" i="6"/>
  <c r="B270" i="6"/>
  <c r="B271" i="6"/>
  <c r="B272" i="6"/>
  <c r="B273" i="6"/>
  <c r="B274" i="6"/>
  <c r="B275" i="6"/>
  <c r="B276" i="6"/>
  <c r="B277" i="6"/>
  <c r="B278" i="6"/>
  <c r="B279" i="6"/>
  <c r="B280" i="6"/>
  <c r="B281" i="6"/>
  <c r="B282" i="6"/>
  <c r="B283" i="6"/>
  <c r="B284" i="6"/>
  <c r="B285" i="6"/>
  <c r="B286" i="6"/>
  <c r="B287" i="6"/>
  <c r="B288" i="6"/>
  <c r="B289" i="6"/>
  <c r="B290" i="6"/>
  <c r="B291" i="6"/>
  <c r="B292" i="6"/>
  <c r="B293" i="6"/>
  <c r="B294" i="6"/>
  <c r="B295" i="6"/>
  <c r="B296" i="6"/>
  <c r="B297" i="6"/>
  <c r="B298" i="6"/>
  <c r="B299" i="6"/>
  <c r="B300" i="6"/>
  <c r="B301" i="6"/>
  <c r="B302" i="6"/>
  <c r="B303" i="6"/>
  <c r="B304" i="6"/>
  <c r="B305" i="6"/>
  <c r="B306" i="6"/>
  <c r="B307" i="6"/>
  <c r="B308" i="6"/>
  <c r="B309" i="6"/>
  <c r="B310" i="6"/>
  <c r="B311" i="6"/>
  <c r="B312" i="6"/>
  <c r="B313" i="6"/>
  <c r="B314" i="6"/>
  <c r="B315" i="6"/>
  <c r="B316" i="6"/>
  <c r="B317" i="6"/>
  <c r="B318" i="6"/>
  <c r="B319" i="6"/>
  <c r="B320" i="6"/>
  <c r="B321" i="6"/>
  <c r="B322" i="6"/>
  <c r="B323" i="6"/>
  <c r="B324" i="6"/>
  <c r="B325" i="6"/>
  <c r="B326" i="6"/>
  <c r="B327" i="6"/>
  <c r="B328" i="6"/>
  <c r="B329" i="6"/>
  <c r="B330" i="6"/>
  <c r="B331" i="6"/>
  <c r="B332" i="6"/>
  <c r="B333" i="6"/>
  <c r="B334" i="6"/>
  <c r="B335" i="6"/>
  <c r="B336" i="6"/>
  <c r="B337" i="6"/>
  <c r="B338" i="6"/>
  <c r="B339" i="6"/>
  <c r="B340" i="6"/>
  <c r="B341" i="6"/>
  <c r="B342" i="6"/>
  <c r="B343" i="6"/>
  <c r="B344" i="6"/>
  <c r="B345" i="6"/>
  <c r="B346" i="6"/>
  <c r="B347" i="6"/>
  <c r="B348" i="6"/>
  <c r="B349" i="6"/>
  <c r="B350" i="6"/>
  <c r="B351" i="6"/>
  <c r="B352" i="6"/>
  <c r="B353" i="6"/>
  <c r="B354" i="6"/>
  <c r="B355" i="6"/>
  <c r="B356" i="6"/>
  <c r="B357" i="6"/>
  <c r="B358" i="6"/>
  <c r="B359" i="6"/>
  <c r="B360" i="6"/>
  <c r="B361" i="6"/>
  <c r="B362" i="6"/>
  <c r="B363" i="6"/>
  <c r="B364" i="6"/>
  <c r="B365" i="6"/>
  <c r="B366" i="6"/>
  <c r="B367" i="6"/>
  <c r="B368" i="6"/>
  <c r="B369" i="6"/>
  <c r="B370" i="6"/>
  <c r="B371" i="6"/>
  <c r="B372" i="6"/>
  <c r="B373" i="6"/>
  <c r="B374" i="6"/>
  <c r="B375" i="6"/>
  <c r="B376" i="6"/>
  <c r="B377" i="6"/>
  <c r="B378" i="6"/>
  <c r="B379" i="6"/>
  <c r="B380" i="6"/>
  <c r="B381" i="6"/>
  <c r="B382" i="6"/>
  <c r="B383" i="6"/>
  <c r="B384" i="6"/>
  <c r="B385" i="6"/>
  <c r="B386" i="6"/>
  <c r="B387" i="6"/>
  <c r="B388" i="6"/>
  <c r="B389" i="6"/>
  <c r="B390" i="6"/>
  <c r="B391" i="6"/>
  <c r="B392" i="6"/>
  <c r="B393" i="6"/>
  <c r="B394" i="6"/>
  <c r="B395" i="6"/>
  <c r="B396" i="6"/>
  <c r="B397" i="6"/>
  <c r="B398" i="6"/>
  <c r="B399" i="6"/>
  <c r="B400" i="6"/>
  <c r="B401" i="6"/>
  <c r="B402" i="6"/>
  <c r="B403" i="6"/>
  <c r="B404" i="6"/>
  <c r="B405" i="6"/>
  <c r="B406" i="6"/>
  <c r="B407" i="6"/>
  <c r="B408" i="6"/>
  <c r="B409" i="6"/>
  <c r="B410" i="6"/>
  <c r="B411" i="6"/>
  <c r="B412" i="6"/>
  <c r="B413" i="6"/>
  <c r="B414" i="6"/>
  <c r="B415" i="6"/>
  <c r="B416" i="6"/>
  <c r="B417" i="6"/>
  <c r="B418" i="6"/>
  <c r="B419" i="6"/>
  <c r="B420" i="6"/>
  <c r="B421" i="6"/>
  <c r="B422" i="6"/>
  <c r="B423" i="6"/>
  <c r="B424" i="6"/>
  <c r="B425" i="6"/>
  <c r="B426" i="6"/>
  <c r="B427" i="6"/>
  <c r="B428" i="6"/>
  <c r="B429" i="6"/>
  <c r="B430" i="6"/>
  <c r="B431" i="6"/>
  <c r="B432" i="6"/>
  <c r="B433" i="6"/>
  <c r="B434" i="6"/>
  <c r="B435" i="6"/>
  <c r="B436" i="6"/>
  <c r="B437" i="6"/>
  <c r="B438" i="6"/>
  <c r="B439" i="6"/>
  <c r="B440" i="6"/>
  <c r="B441" i="6"/>
  <c r="B442" i="6"/>
  <c r="B443" i="6"/>
  <c r="B444" i="6"/>
  <c r="B445" i="6"/>
  <c r="B446" i="6"/>
  <c r="B447" i="6"/>
  <c r="B448" i="6"/>
  <c r="B449" i="6"/>
  <c r="B450" i="6"/>
  <c r="B451" i="6"/>
  <c r="B452" i="6"/>
  <c r="B453" i="6"/>
  <c r="B454" i="6"/>
  <c r="B455" i="6"/>
  <c r="B456" i="6"/>
  <c r="B457" i="6"/>
  <c r="B458" i="6"/>
  <c r="B459" i="6"/>
  <c r="B460" i="6"/>
  <c r="B461" i="6"/>
  <c r="B462" i="6"/>
  <c r="B463" i="6"/>
  <c r="B464" i="6"/>
  <c r="B465" i="6"/>
  <c r="B466" i="6"/>
  <c r="B467" i="6"/>
  <c r="B468" i="6"/>
  <c r="B469" i="6"/>
  <c r="B470" i="6"/>
  <c r="B471" i="6"/>
  <c r="B472" i="6"/>
  <c r="B473" i="6"/>
  <c r="B474" i="6"/>
  <c r="B475" i="6"/>
  <c r="B476" i="6"/>
  <c r="B477" i="6"/>
  <c r="B478" i="6"/>
  <c r="B479" i="6"/>
  <c r="B480" i="6"/>
  <c r="B481" i="6"/>
  <c r="B482" i="6"/>
  <c r="B483" i="6"/>
  <c r="B484" i="6"/>
  <c r="B485" i="6"/>
  <c r="B486" i="6"/>
  <c r="B487" i="6"/>
  <c r="B488" i="6"/>
  <c r="B489" i="6"/>
  <c r="B490" i="6"/>
  <c r="B491" i="6"/>
  <c r="B492" i="6"/>
  <c r="B493" i="6"/>
  <c r="B494" i="6"/>
  <c r="B495" i="6"/>
  <c r="B496" i="6"/>
  <c r="B497" i="6"/>
  <c r="B498" i="6"/>
  <c r="B499" i="6"/>
  <c r="B500" i="6"/>
  <c r="B501" i="6"/>
  <c r="B502" i="6"/>
  <c r="B503" i="6"/>
  <c r="B504" i="6"/>
  <c r="B505" i="6"/>
  <c r="B506" i="6"/>
  <c r="B507" i="6"/>
  <c r="B508" i="6"/>
  <c r="B509" i="6"/>
  <c r="B510" i="6"/>
  <c r="B511" i="6"/>
  <c r="B512" i="6"/>
  <c r="B513" i="6"/>
  <c r="B514" i="6"/>
  <c r="B515" i="6"/>
  <c r="B516" i="6"/>
  <c r="B517" i="6"/>
  <c r="B518" i="6"/>
  <c r="B519" i="6"/>
  <c r="B520" i="6"/>
  <c r="B521" i="6"/>
  <c r="B522" i="6"/>
  <c r="B523" i="6"/>
  <c r="B524" i="6"/>
  <c r="B525" i="6"/>
  <c r="B526" i="6"/>
  <c r="B527" i="6"/>
  <c r="B528" i="6"/>
  <c r="B529" i="6"/>
  <c r="B530" i="6"/>
  <c r="B531" i="6"/>
  <c r="B532" i="6"/>
  <c r="B533" i="6"/>
  <c r="B534" i="6"/>
  <c r="B535" i="6"/>
  <c r="B536" i="6"/>
  <c r="B537" i="6"/>
  <c r="B538" i="6"/>
  <c r="B539" i="6"/>
  <c r="B540" i="6"/>
  <c r="B541" i="6"/>
  <c r="B542" i="6"/>
  <c r="B543" i="6"/>
  <c r="B544" i="6"/>
  <c r="B545" i="6"/>
  <c r="B546" i="6"/>
  <c r="B547" i="6"/>
  <c r="B548" i="6"/>
  <c r="B549" i="6"/>
  <c r="B550" i="6"/>
  <c r="B551" i="6"/>
  <c r="B552" i="6"/>
  <c r="B553" i="6"/>
  <c r="B554" i="6"/>
  <c r="B555" i="6"/>
  <c r="B556" i="6"/>
  <c r="B557" i="6"/>
  <c r="B558" i="6"/>
  <c r="B559" i="6"/>
  <c r="B560" i="6"/>
  <c r="B561" i="6"/>
  <c r="B562" i="6"/>
  <c r="B563" i="6"/>
  <c r="B564" i="6"/>
  <c r="B565" i="6"/>
  <c r="B566" i="6"/>
  <c r="B567" i="6"/>
  <c r="B568" i="6"/>
  <c r="B569" i="6"/>
  <c r="B570" i="6"/>
  <c r="B571" i="6"/>
  <c r="B572" i="6"/>
  <c r="B573" i="6"/>
  <c r="B574" i="6"/>
  <c r="B575" i="6"/>
  <c r="B576" i="6"/>
  <c r="B577" i="6"/>
  <c r="B578" i="6"/>
  <c r="B579" i="6"/>
  <c r="B580" i="6"/>
  <c r="B581" i="6"/>
  <c r="B582" i="6"/>
  <c r="B583" i="6"/>
  <c r="B584" i="6"/>
  <c r="B585" i="6"/>
  <c r="B586" i="6"/>
  <c r="B587" i="6"/>
  <c r="B588" i="6"/>
  <c r="B589" i="6"/>
  <c r="B590" i="6"/>
  <c r="B591" i="6"/>
  <c r="B592" i="6"/>
  <c r="B593" i="6"/>
  <c r="B594" i="6"/>
  <c r="B595" i="6"/>
  <c r="B596" i="6"/>
  <c r="B597" i="6"/>
  <c r="B598" i="6"/>
  <c r="B599" i="6"/>
  <c r="B600" i="6"/>
  <c r="B601" i="6"/>
  <c r="B602" i="6"/>
  <c r="B603" i="6"/>
  <c r="B604" i="6"/>
  <c r="B605" i="6"/>
  <c r="B606" i="6"/>
  <c r="B607" i="6"/>
  <c r="B608" i="6"/>
  <c r="B609" i="6"/>
  <c r="B610" i="6"/>
  <c r="B611" i="6"/>
  <c r="B612" i="6"/>
  <c r="B613" i="6"/>
  <c r="B614" i="6"/>
  <c r="B615" i="6"/>
  <c r="B616" i="6"/>
  <c r="B617" i="6"/>
  <c r="B618" i="6"/>
  <c r="B619" i="6"/>
  <c r="B620" i="6"/>
  <c r="B621" i="6"/>
  <c r="B622" i="6"/>
  <c r="B623" i="6"/>
  <c r="B624" i="6"/>
  <c r="B625" i="6"/>
  <c r="B626" i="6"/>
  <c r="B627" i="6"/>
  <c r="B628" i="6"/>
  <c r="B629" i="6"/>
  <c r="B630" i="6"/>
  <c r="B631" i="6"/>
  <c r="B632" i="6"/>
  <c r="B633" i="6"/>
  <c r="B634" i="6"/>
  <c r="B635" i="6"/>
  <c r="B636" i="6"/>
  <c r="B637" i="6"/>
  <c r="B638" i="6"/>
  <c r="B639" i="6"/>
  <c r="B640" i="6"/>
  <c r="B641" i="6"/>
  <c r="B642" i="6"/>
  <c r="B643" i="6"/>
  <c r="B644" i="6"/>
  <c r="B645" i="6"/>
  <c r="B646" i="6"/>
  <c r="B647" i="6"/>
  <c r="B648" i="6"/>
  <c r="B649" i="6"/>
  <c r="B650" i="6"/>
  <c r="B651" i="6"/>
  <c r="B652" i="6"/>
  <c r="B653" i="6"/>
  <c r="B654" i="6"/>
  <c r="B655" i="6"/>
  <c r="B656" i="6"/>
  <c r="B657" i="6"/>
  <c r="B658" i="6"/>
  <c r="B659" i="6"/>
  <c r="B660" i="6"/>
  <c r="B661" i="6"/>
  <c r="B662" i="6"/>
  <c r="B663" i="6"/>
  <c r="B664" i="6"/>
  <c r="B665" i="6"/>
  <c r="B666" i="6"/>
  <c r="B667" i="6"/>
  <c r="B668" i="6"/>
  <c r="B669" i="6"/>
  <c r="B670" i="6"/>
  <c r="B671" i="6"/>
  <c r="B672" i="6"/>
  <c r="B673" i="6"/>
  <c r="B674" i="6"/>
  <c r="B675" i="6"/>
  <c r="B676" i="6"/>
  <c r="B677" i="6"/>
  <c r="B678" i="6"/>
  <c r="B679" i="6"/>
  <c r="B680" i="6"/>
  <c r="B681" i="6"/>
  <c r="B682" i="6"/>
  <c r="B683" i="6"/>
  <c r="B684" i="6"/>
  <c r="B685" i="6"/>
  <c r="B686" i="6"/>
  <c r="B687" i="6"/>
  <c r="B688" i="6"/>
  <c r="B689" i="6"/>
  <c r="B690" i="6"/>
  <c r="B691" i="6"/>
  <c r="B692" i="6"/>
  <c r="B693" i="6"/>
  <c r="B694" i="6"/>
  <c r="B695" i="6"/>
  <c r="B696" i="6"/>
  <c r="B697" i="6"/>
  <c r="B698" i="6"/>
  <c r="B699" i="6"/>
  <c r="B700" i="6"/>
  <c r="B701" i="6"/>
  <c r="B702" i="6"/>
  <c r="B703" i="6"/>
  <c r="B704" i="6"/>
  <c r="B705" i="6"/>
  <c r="B706" i="6"/>
  <c r="B707" i="6"/>
  <c r="B708" i="6"/>
  <c r="B709" i="6"/>
  <c r="B710" i="6"/>
  <c r="B711" i="6"/>
  <c r="B712" i="6"/>
  <c r="B713" i="6"/>
  <c r="B714" i="6"/>
  <c r="B715" i="6"/>
  <c r="B716" i="6"/>
  <c r="B717" i="6"/>
  <c r="B718" i="6"/>
  <c r="B719" i="6"/>
  <c r="B720" i="6"/>
  <c r="B721" i="6"/>
  <c r="B722" i="6"/>
  <c r="B723" i="6"/>
  <c r="B724" i="6"/>
  <c r="B725" i="6"/>
  <c r="B726" i="6"/>
  <c r="B727" i="6"/>
  <c r="B728" i="6"/>
  <c r="B729" i="6"/>
  <c r="B730" i="6"/>
  <c r="B731" i="6"/>
  <c r="B732" i="6"/>
  <c r="B733" i="6"/>
  <c r="B734" i="6"/>
  <c r="B735" i="6"/>
  <c r="B736" i="6"/>
  <c r="B737" i="6"/>
  <c r="B738" i="6"/>
  <c r="B739" i="6"/>
  <c r="B740" i="6"/>
  <c r="B741" i="6"/>
  <c r="B742" i="6"/>
  <c r="B743" i="6"/>
  <c r="B744" i="6"/>
  <c r="B745" i="6"/>
  <c r="B746" i="6"/>
  <c r="B747" i="6"/>
  <c r="B748" i="6"/>
  <c r="B749" i="6"/>
  <c r="B750" i="6"/>
  <c r="B751" i="6"/>
  <c r="B752" i="6"/>
  <c r="B753" i="6"/>
  <c r="B754" i="6"/>
  <c r="B755" i="6"/>
  <c r="B756" i="6"/>
  <c r="B757" i="6"/>
  <c r="B758" i="6"/>
  <c r="B759" i="6"/>
  <c r="B760" i="6"/>
  <c r="B761" i="6"/>
  <c r="B762" i="6"/>
  <c r="B763" i="6"/>
  <c r="B764" i="6"/>
  <c r="B765" i="6"/>
  <c r="B766" i="6"/>
  <c r="B767" i="6"/>
  <c r="B768" i="6"/>
  <c r="B769" i="6"/>
  <c r="B770" i="6"/>
  <c r="B771" i="6"/>
  <c r="B772" i="6"/>
  <c r="B773" i="6"/>
  <c r="B774" i="6"/>
  <c r="B775" i="6"/>
  <c r="B776" i="6"/>
  <c r="B777" i="6"/>
  <c r="B778" i="6"/>
  <c r="B779" i="6"/>
  <c r="B780" i="6"/>
  <c r="B781" i="6"/>
  <c r="B782" i="6"/>
  <c r="B783" i="6"/>
  <c r="B784" i="6"/>
  <c r="B785" i="6"/>
  <c r="B786" i="6"/>
  <c r="B787" i="6"/>
  <c r="B788" i="6"/>
  <c r="B789" i="6"/>
  <c r="B790" i="6"/>
  <c r="B791" i="6"/>
  <c r="B792" i="6"/>
  <c r="B793" i="6"/>
  <c r="B794" i="6"/>
  <c r="B795" i="6"/>
  <c r="B796" i="6"/>
  <c r="B797" i="6"/>
  <c r="B798" i="6"/>
  <c r="B799" i="6"/>
  <c r="B800" i="6"/>
  <c r="B801" i="6"/>
  <c r="B802" i="6"/>
  <c r="B803" i="6"/>
  <c r="B804" i="6"/>
  <c r="B805" i="6"/>
  <c r="B806" i="6"/>
  <c r="B807" i="6"/>
  <c r="B808" i="6"/>
  <c r="B809" i="6"/>
  <c r="B810" i="6"/>
  <c r="B811" i="6"/>
  <c r="B812" i="6"/>
  <c r="B813" i="6"/>
  <c r="B814" i="6"/>
  <c r="B815" i="6"/>
  <c r="B816" i="6"/>
  <c r="B817" i="6"/>
  <c r="B818" i="6"/>
  <c r="B819" i="6"/>
  <c r="B820" i="6"/>
  <c r="B821" i="6"/>
  <c r="B822" i="6"/>
  <c r="B823" i="6"/>
  <c r="B824" i="6"/>
  <c r="B825" i="6"/>
  <c r="B826" i="6"/>
  <c r="B827" i="6"/>
  <c r="B828" i="6"/>
  <c r="B829" i="6"/>
  <c r="B830" i="6"/>
  <c r="B831" i="6"/>
  <c r="B832" i="6"/>
  <c r="B833" i="6"/>
  <c r="B834" i="6"/>
  <c r="B835" i="6"/>
  <c r="B836" i="6"/>
  <c r="B837" i="6"/>
  <c r="B838" i="6"/>
  <c r="B839" i="6"/>
  <c r="B840" i="6"/>
  <c r="B841" i="6"/>
  <c r="B842" i="6"/>
  <c r="B843" i="6"/>
  <c r="B844" i="6"/>
  <c r="B845" i="6"/>
  <c r="B846" i="6"/>
  <c r="B847" i="6"/>
  <c r="B848" i="6"/>
  <c r="B849" i="6"/>
  <c r="B850" i="6"/>
  <c r="B851" i="6"/>
  <c r="B852" i="6"/>
  <c r="B853" i="6"/>
  <c r="B854" i="6"/>
  <c r="B855" i="6"/>
  <c r="B856" i="6"/>
  <c r="B857" i="6"/>
  <c r="B858" i="6"/>
  <c r="B859" i="6"/>
  <c r="B860" i="6"/>
  <c r="B861" i="6"/>
  <c r="B862" i="6"/>
  <c r="B863" i="6"/>
  <c r="B864" i="6"/>
  <c r="B865" i="6"/>
  <c r="B866" i="6"/>
  <c r="B867" i="6"/>
  <c r="B868" i="6"/>
  <c r="B869" i="6"/>
  <c r="B870" i="6"/>
  <c r="B871" i="6"/>
  <c r="B872" i="6"/>
  <c r="B873" i="6"/>
  <c r="B874" i="6"/>
  <c r="B875" i="6"/>
  <c r="B876" i="6"/>
  <c r="B877" i="6"/>
  <c r="B878" i="6"/>
  <c r="B879" i="6"/>
  <c r="B880" i="6"/>
  <c r="B881" i="6"/>
  <c r="B882" i="6"/>
  <c r="B883" i="6"/>
  <c r="B884" i="6"/>
  <c r="B885" i="6"/>
  <c r="B886" i="6"/>
  <c r="B887" i="6"/>
  <c r="B888" i="6"/>
  <c r="B889" i="6"/>
  <c r="B890" i="6"/>
  <c r="B891" i="6"/>
  <c r="B892" i="6"/>
  <c r="B893" i="6"/>
  <c r="B894" i="6"/>
  <c r="B895" i="6"/>
  <c r="B896" i="6"/>
  <c r="B897" i="6"/>
  <c r="B898" i="6"/>
  <c r="B899" i="6"/>
  <c r="B900" i="6"/>
  <c r="B901" i="6"/>
  <c r="B902" i="6"/>
  <c r="B903" i="6"/>
  <c r="B904" i="6"/>
  <c r="B905" i="6"/>
  <c r="B906" i="6"/>
  <c r="B907" i="6"/>
  <c r="B908" i="6"/>
  <c r="B909" i="6"/>
  <c r="B910" i="6"/>
  <c r="B911" i="6"/>
  <c r="B912" i="6"/>
  <c r="B913" i="6"/>
  <c r="B914" i="6"/>
  <c r="B915" i="6"/>
  <c r="B916" i="6"/>
  <c r="B917" i="6"/>
  <c r="B918" i="6"/>
  <c r="B919" i="6"/>
  <c r="B920" i="6"/>
  <c r="B921" i="6"/>
  <c r="B922" i="6"/>
  <c r="B923" i="6"/>
  <c r="B924" i="6"/>
  <c r="B925" i="6"/>
  <c r="B926" i="6"/>
  <c r="B927" i="6"/>
  <c r="B928" i="6"/>
  <c r="B929" i="6"/>
  <c r="B930" i="6"/>
  <c r="B931" i="6"/>
  <c r="B932" i="6"/>
  <c r="B933" i="6"/>
  <c r="B934" i="6"/>
  <c r="B935" i="6"/>
  <c r="B936" i="6"/>
  <c r="B937" i="6"/>
  <c r="B938" i="6"/>
  <c r="B939" i="6"/>
  <c r="B940" i="6"/>
  <c r="B941" i="6"/>
  <c r="B942" i="6"/>
  <c r="B943" i="6"/>
  <c r="B944" i="6"/>
  <c r="B945" i="6"/>
  <c r="B946" i="6"/>
  <c r="B947" i="6"/>
  <c r="B948" i="6"/>
  <c r="B949" i="6"/>
  <c r="B950" i="6"/>
  <c r="B951" i="6"/>
  <c r="B952" i="6"/>
  <c r="B953" i="6"/>
  <c r="B954" i="6"/>
  <c r="B955" i="6"/>
  <c r="B956" i="6"/>
  <c r="B957" i="6"/>
  <c r="B958" i="6"/>
  <c r="B959" i="6"/>
  <c r="B960" i="6"/>
  <c r="B961" i="6"/>
  <c r="B962" i="6"/>
  <c r="B963" i="6"/>
  <c r="B964" i="6"/>
  <c r="B965" i="6"/>
  <c r="B966" i="6"/>
  <c r="B967" i="6"/>
  <c r="B968" i="6"/>
  <c r="B969" i="6"/>
  <c r="B970" i="6"/>
  <c r="B971" i="6"/>
  <c r="B972" i="6"/>
  <c r="B973" i="6"/>
  <c r="B974" i="6"/>
  <c r="B975" i="6"/>
  <c r="B976" i="6"/>
  <c r="B977" i="6"/>
  <c r="B978" i="6"/>
  <c r="B979" i="6"/>
  <c r="B980" i="6"/>
  <c r="B981" i="6"/>
  <c r="B982" i="6"/>
  <c r="B983" i="6"/>
  <c r="B984" i="6"/>
  <c r="B985" i="6"/>
  <c r="B986" i="6"/>
  <c r="B987" i="6"/>
  <c r="B988" i="6"/>
  <c r="B989" i="6"/>
  <c r="B990" i="6"/>
  <c r="B991" i="6"/>
  <c r="B992" i="6"/>
  <c r="B993" i="6"/>
  <c r="B994" i="6"/>
  <c r="B995" i="6"/>
  <c r="B996" i="6"/>
  <c r="B997" i="6"/>
  <c r="B998" i="6"/>
  <c r="B999" i="6"/>
  <c r="B1000" i="6"/>
  <c r="B1001" i="6"/>
  <c r="B1002" i="6"/>
  <c r="B1003" i="6"/>
  <c r="B1004" i="6"/>
  <c r="B1005" i="6"/>
  <c r="B1006" i="6"/>
  <c r="B1007" i="6"/>
  <c r="B1008" i="6"/>
  <c r="B1009" i="6"/>
  <c r="B1010" i="6"/>
  <c r="B1011" i="6"/>
  <c r="B1012" i="6"/>
  <c r="B1013" i="6"/>
  <c r="B1014" i="6"/>
  <c r="B1015" i="6"/>
  <c r="B1016" i="6"/>
  <c r="B1017" i="6"/>
  <c r="B1018" i="6"/>
  <c r="B1019" i="6"/>
  <c r="B1020" i="6"/>
  <c r="B1021" i="6"/>
  <c r="B1022" i="6"/>
  <c r="B1023" i="6"/>
  <c r="B1024" i="6"/>
  <c r="B1025" i="6"/>
  <c r="B1026" i="6"/>
  <c r="B1027" i="6"/>
  <c r="B1028" i="6"/>
  <c r="B1029" i="6"/>
  <c r="B1030" i="6"/>
  <c r="B1031" i="6"/>
  <c r="B1032" i="6"/>
  <c r="B1033" i="6"/>
  <c r="B1034" i="6"/>
  <c r="B1035" i="6"/>
  <c r="B1036" i="6"/>
  <c r="B1037" i="6"/>
  <c r="B1038" i="6"/>
  <c r="B1039" i="6"/>
  <c r="B1040" i="6"/>
  <c r="B1041" i="6"/>
  <c r="B1042" i="6"/>
  <c r="B1043" i="6"/>
  <c r="B1044" i="6"/>
  <c r="B1045" i="6"/>
  <c r="B1046" i="6"/>
  <c r="B1047" i="6"/>
  <c r="B1048" i="6"/>
  <c r="B1049" i="6"/>
  <c r="B1050" i="6"/>
  <c r="B1051" i="6"/>
  <c r="B1052" i="6"/>
  <c r="B1053" i="6"/>
  <c r="B1054" i="6"/>
  <c r="B1055" i="6"/>
  <c r="B1056" i="6"/>
  <c r="B1057" i="6"/>
  <c r="B1058" i="6"/>
  <c r="B1059" i="6"/>
  <c r="B1060" i="6"/>
  <c r="B1061" i="6"/>
  <c r="B1062" i="6"/>
  <c r="B1063" i="6"/>
  <c r="B1064" i="6"/>
  <c r="B1065" i="6"/>
  <c r="B1066" i="6"/>
  <c r="B1067" i="6"/>
  <c r="B1068" i="6"/>
  <c r="B1069" i="6"/>
  <c r="B1070" i="6"/>
  <c r="B1071" i="6"/>
  <c r="B1072" i="6"/>
  <c r="B1073" i="6"/>
  <c r="B1074" i="6"/>
  <c r="B1075" i="6"/>
  <c r="B1076" i="6"/>
  <c r="B1077" i="6"/>
  <c r="B1078" i="6"/>
  <c r="B1079" i="6"/>
  <c r="B1080" i="6"/>
  <c r="B1081" i="6"/>
  <c r="B1082" i="6"/>
  <c r="B1083" i="6"/>
  <c r="B1084" i="6"/>
  <c r="B1085" i="6"/>
  <c r="B1086" i="6"/>
  <c r="B1087" i="6"/>
  <c r="B1088" i="6"/>
  <c r="B1089" i="6"/>
  <c r="B1090" i="6"/>
  <c r="B1091" i="6"/>
  <c r="B1092" i="6"/>
  <c r="B1093" i="6"/>
  <c r="B1094" i="6"/>
  <c r="B1095" i="6"/>
  <c r="B1096" i="6"/>
  <c r="B1097" i="6"/>
  <c r="B1098" i="6"/>
  <c r="B1099" i="6"/>
  <c r="B1100" i="6"/>
  <c r="B1101" i="6"/>
  <c r="B1102" i="6"/>
  <c r="B1103" i="6"/>
  <c r="B1471" i="6"/>
  <c r="B1472" i="6"/>
  <c r="B1473" i="6"/>
  <c r="B1474" i="6"/>
  <c r="B1475" i="6"/>
  <c r="B1476" i="6"/>
  <c r="B1477" i="6"/>
  <c r="B1478" i="6"/>
  <c r="B1479" i="6"/>
  <c r="B1480" i="6"/>
  <c r="B1481" i="6"/>
  <c r="B1482" i="6"/>
  <c r="B1483" i="6"/>
  <c r="B1484" i="6"/>
  <c r="B1485" i="6"/>
  <c r="B1486" i="6"/>
  <c r="B1487" i="6"/>
  <c r="B1488" i="6"/>
  <c r="B1489" i="6"/>
  <c r="B1490" i="6"/>
  <c r="B1491" i="6"/>
  <c r="B1492" i="6"/>
  <c r="B1493" i="6"/>
  <c r="B1494" i="6"/>
  <c r="B1495" i="6"/>
  <c r="B1496" i="6"/>
  <c r="B1497" i="6"/>
  <c r="B1498" i="6"/>
  <c r="B1499" i="6"/>
  <c r="B1500" i="6"/>
  <c r="B1501" i="6"/>
  <c r="B1502" i="6"/>
  <c r="B1503" i="6"/>
  <c r="B1504" i="6"/>
  <c r="B1505" i="6"/>
  <c r="B1506" i="6"/>
  <c r="B1507" i="6"/>
  <c r="B1508" i="6"/>
  <c r="B1509" i="6"/>
  <c r="B1510" i="6"/>
  <c r="B1511" i="6"/>
  <c r="B1512" i="6"/>
  <c r="B1513" i="6"/>
  <c r="B1514" i="6"/>
  <c r="B1515" i="6"/>
  <c r="B1516" i="6"/>
  <c r="B1517" i="6"/>
  <c r="B1518" i="6"/>
  <c r="B1519" i="6"/>
  <c r="B1520" i="6"/>
  <c r="B1521" i="6"/>
  <c r="B1522" i="6"/>
  <c r="B1523" i="6"/>
  <c r="B1524" i="6"/>
  <c r="B1525" i="6"/>
  <c r="B1526" i="6"/>
  <c r="B1527" i="6"/>
  <c r="B1528" i="6"/>
  <c r="B1529" i="6"/>
  <c r="B1530" i="6"/>
  <c r="B1531" i="6"/>
  <c r="B1532" i="6"/>
  <c r="B1533" i="6"/>
  <c r="B1534" i="6"/>
  <c r="B1535" i="6"/>
  <c r="B1536" i="6"/>
  <c r="B1537" i="6"/>
  <c r="B1538" i="6"/>
  <c r="B1539" i="6"/>
  <c r="B1540" i="6"/>
  <c r="B1541" i="6"/>
  <c r="B1542" i="6"/>
  <c r="B1543" i="6"/>
  <c r="B1544" i="6"/>
  <c r="B1545" i="6"/>
  <c r="B1546" i="6"/>
  <c r="B1547" i="6"/>
  <c r="B1548" i="6"/>
  <c r="B1549" i="6"/>
  <c r="B1550" i="6"/>
  <c r="B1551" i="6"/>
  <c r="B1552" i="6"/>
  <c r="B1553" i="6"/>
  <c r="B1554" i="6"/>
  <c r="B1555" i="6"/>
  <c r="B1556" i="6"/>
  <c r="B1557" i="6"/>
  <c r="B1558" i="6"/>
  <c r="B1559" i="6"/>
  <c r="B1560" i="6"/>
  <c r="B1561" i="6"/>
  <c r="B1562" i="6"/>
  <c r="B1563" i="6"/>
  <c r="B1564" i="6"/>
  <c r="B1565" i="6"/>
  <c r="B1566" i="6"/>
  <c r="B1567" i="6"/>
  <c r="B1568" i="6"/>
  <c r="B1569" i="6"/>
  <c r="B1570" i="6"/>
  <c r="B1571" i="6"/>
  <c r="B1572" i="6"/>
  <c r="B1573" i="6"/>
  <c r="B1574" i="6"/>
  <c r="B1575" i="6"/>
  <c r="B1576" i="6"/>
  <c r="B1577" i="6"/>
  <c r="B1578" i="6"/>
  <c r="B1579" i="6"/>
  <c r="B1580" i="6"/>
  <c r="B1581" i="6"/>
  <c r="B1582" i="6"/>
  <c r="B1583" i="6"/>
  <c r="B1584" i="6"/>
  <c r="B1585" i="6"/>
  <c r="B1586" i="6"/>
  <c r="B1587" i="6"/>
  <c r="B1588" i="6"/>
  <c r="B1589" i="6"/>
  <c r="B1590" i="6"/>
  <c r="B1591" i="6"/>
  <c r="B1592" i="6"/>
  <c r="B1593" i="6"/>
  <c r="B1594" i="6"/>
  <c r="B1595" i="6"/>
  <c r="B1596" i="6"/>
  <c r="B1597" i="6"/>
  <c r="B1598" i="6"/>
  <c r="B1599" i="6"/>
  <c r="O958" i="6"/>
  <c r="O959" i="6"/>
  <c r="O960" i="6"/>
  <c r="O961" i="6"/>
  <c r="O962" i="6"/>
  <c r="O963" i="6"/>
  <c r="O964" i="6"/>
  <c r="O965" i="6"/>
  <c r="O966" i="6"/>
  <c r="O967" i="6"/>
  <c r="O968" i="6"/>
  <c r="O969" i="6"/>
  <c r="O970" i="6"/>
  <c r="O971" i="6"/>
  <c r="O972" i="6"/>
  <c r="O973" i="6"/>
  <c r="O974" i="6"/>
  <c r="O975" i="6"/>
  <c r="O976" i="6"/>
  <c r="O977" i="6"/>
  <c r="O978" i="6"/>
  <c r="O979" i="6"/>
  <c r="O980" i="6"/>
  <c r="O981" i="6"/>
  <c r="O982" i="6"/>
  <c r="O983" i="6"/>
  <c r="O984" i="6"/>
  <c r="O985" i="6"/>
  <c r="O986" i="6"/>
  <c r="O987" i="6"/>
  <c r="O988" i="6"/>
  <c r="O989" i="6"/>
  <c r="O990" i="6"/>
  <c r="O991" i="6"/>
  <c r="O992" i="6"/>
  <c r="O993" i="6"/>
  <c r="O994" i="6"/>
  <c r="O995" i="6"/>
  <c r="O996" i="6"/>
  <c r="O997" i="6"/>
  <c r="O998" i="6"/>
  <c r="O999" i="6"/>
  <c r="O1000" i="6"/>
  <c r="O1001" i="6"/>
  <c r="O1002" i="6"/>
  <c r="O1003" i="6"/>
  <c r="O1004" i="6"/>
  <c r="O1005" i="6"/>
  <c r="O1006" i="6"/>
  <c r="O1007" i="6"/>
  <c r="O1008" i="6"/>
  <c r="O1009" i="6"/>
  <c r="O1010" i="6"/>
  <c r="O1011" i="6"/>
  <c r="O1012" i="6"/>
  <c r="O1013" i="6"/>
  <c r="O1014" i="6"/>
  <c r="O1015" i="6"/>
  <c r="O1016" i="6"/>
  <c r="O1017" i="6"/>
  <c r="O1018" i="6"/>
  <c r="O1019" i="6"/>
  <c r="O1020" i="6"/>
  <c r="O1021" i="6"/>
  <c r="O1022" i="6"/>
  <c r="O1023" i="6"/>
  <c r="O1024" i="6"/>
  <c r="O1025" i="6"/>
  <c r="O1026" i="6"/>
  <c r="O1027" i="6"/>
  <c r="O1028" i="6"/>
  <c r="O1029" i="6"/>
  <c r="O1030" i="6"/>
  <c r="O1031" i="6"/>
  <c r="O1032" i="6"/>
  <c r="O1033" i="6"/>
  <c r="O1034" i="6"/>
  <c r="O1035" i="6"/>
  <c r="O1036" i="6"/>
  <c r="O1037" i="6"/>
  <c r="O1038" i="6"/>
  <c r="O1039" i="6"/>
  <c r="O1040" i="6"/>
  <c r="O1041" i="6"/>
  <c r="O1042" i="6"/>
  <c r="O1043" i="6"/>
  <c r="O1044" i="6"/>
  <c r="O1045" i="6"/>
  <c r="O1046" i="6"/>
  <c r="O1047" i="6"/>
  <c r="O1048" i="6"/>
  <c r="O1049" i="6"/>
  <c r="O1050" i="6"/>
  <c r="O1051" i="6"/>
  <c r="O1052" i="6"/>
  <c r="O1053" i="6"/>
  <c r="O1054" i="6"/>
  <c r="O1055" i="6"/>
  <c r="O1056" i="6"/>
  <c r="O1057" i="6"/>
  <c r="O1058" i="6"/>
  <c r="O1059" i="6"/>
  <c r="O1060" i="6"/>
  <c r="O1061" i="6"/>
  <c r="O1062" i="6"/>
  <c r="O1063" i="6"/>
  <c r="O1064" i="6"/>
  <c r="O1065" i="6"/>
  <c r="O1066" i="6"/>
  <c r="O1067" i="6"/>
  <c r="O1068" i="6"/>
  <c r="O1069" i="6"/>
  <c r="O1070" i="6"/>
  <c r="O1071" i="6"/>
  <c r="O1072" i="6"/>
  <c r="O1073" i="6"/>
  <c r="O1074" i="6"/>
  <c r="O1075" i="6"/>
  <c r="O1076" i="6"/>
  <c r="O1077" i="6"/>
  <c r="O1078" i="6"/>
  <c r="O1079" i="6"/>
  <c r="O1080" i="6"/>
  <c r="O1081" i="6"/>
  <c r="O1082" i="6"/>
  <c r="O1083" i="6"/>
  <c r="O1084" i="6"/>
  <c r="O1085" i="6"/>
  <c r="O1086" i="6"/>
  <c r="O1087" i="6"/>
  <c r="O1088" i="6"/>
  <c r="O1089" i="6"/>
  <c r="O1090" i="6"/>
  <c r="O1091" i="6"/>
  <c r="O1092" i="6"/>
  <c r="O1093" i="6"/>
  <c r="O1094" i="6"/>
  <c r="O1095" i="6"/>
  <c r="O1096" i="6"/>
  <c r="O1097" i="6"/>
  <c r="O1098" i="6"/>
  <c r="O1099" i="6"/>
  <c r="O1100" i="6"/>
  <c r="O1101" i="6"/>
  <c r="O1102" i="6"/>
  <c r="O1103" i="6"/>
  <c r="O1471" i="6"/>
  <c r="O1472" i="6"/>
  <c r="O1473" i="6"/>
  <c r="O1474" i="6"/>
  <c r="O1475" i="6"/>
  <c r="O1476" i="6"/>
  <c r="O1477" i="6"/>
  <c r="O1478" i="6"/>
  <c r="O1479" i="6"/>
  <c r="O1480" i="6"/>
  <c r="O1481" i="6"/>
  <c r="O1482" i="6"/>
  <c r="O1483" i="6"/>
  <c r="O1484" i="6"/>
  <c r="O1485" i="6"/>
  <c r="O1486" i="6"/>
  <c r="O1487" i="6"/>
  <c r="O1488" i="6"/>
  <c r="O1489" i="6"/>
  <c r="O1490" i="6"/>
  <c r="O1491" i="6"/>
  <c r="O1492" i="6"/>
  <c r="O1493" i="6"/>
  <c r="O1494" i="6"/>
  <c r="O1495" i="6"/>
  <c r="O1496" i="6"/>
  <c r="O1497" i="6"/>
  <c r="O1498" i="6"/>
  <c r="O1499" i="6"/>
  <c r="O1500" i="6"/>
  <c r="O1501" i="6"/>
  <c r="O1502" i="6"/>
  <c r="O1503" i="6"/>
  <c r="O1504" i="6"/>
  <c r="O1505" i="6"/>
  <c r="O1506" i="6"/>
  <c r="O1507" i="6"/>
  <c r="O1508" i="6"/>
  <c r="O1509" i="6"/>
  <c r="O1510" i="6"/>
  <c r="O1511" i="6"/>
  <c r="O1512" i="6"/>
  <c r="O1513" i="6"/>
  <c r="O1514" i="6"/>
  <c r="O1515" i="6"/>
  <c r="O1516" i="6"/>
  <c r="O1517" i="6"/>
  <c r="O1518" i="6"/>
  <c r="O1519" i="6"/>
  <c r="O1520" i="6"/>
  <c r="O1521" i="6"/>
  <c r="O1522" i="6"/>
  <c r="O1523" i="6"/>
  <c r="O1524" i="6"/>
  <c r="O1525" i="6"/>
  <c r="O1526" i="6"/>
  <c r="O1527" i="6"/>
  <c r="O1528" i="6"/>
  <c r="O1529" i="6"/>
  <c r="O1530" i="6"/>
  <c r="O1531" i="6"/>
  <c r="O1532" i="6"/>
  <c r="O1533" i="6"/>
  <c r="O1534" i="6"/>
  <c r="O1535" i="6"/>
  <c r="O1536" i="6"/>
  <c r="O1537" i="6"/>
  <c r="O1538" i="6"/>
  <c r="O1539" i="6"/>
  <c r="O1540" i="6"/>
  <c r="O1541" i="6"/>
  <c r="O1542" i="6"/>
  <c r="O1543" i="6"/>
  <c r="O1544" i="6"/>
  <c r="O1545" i="6"/>
  <c r="O1546" i="6"/>
  <c r="O1547" i="6"/>
  <c r="O1548" i="6"/>
  <c r="O1549" i="6"/>
  <c r="O1550" i="6"/>
  <c r="O1551" i="6"/>
  <c r="O1552" i="6"/>
  <c r="O1553" i="6"/>
  <c r="O1554" i="6"/>
  <c r="O1555" i="6"/>
  <c r="O1556" i="6"/>
  <c r="O1557" i="6"/>
  <c r="O1558" i="6"/>
  <c r="O1559" i="6"/>
  <c r="O1560" i="6"/>
  <c r="O1561" i="6"/>
  <c r="O1562" i="6"/>
  <c r="O1563" i="6"/>
  <c r="O1564" i="6"/>
  <c r="O1565" i="6"/>
  <c r="O1566" i="6"/>
  <c r="O1567" i="6"/>
  <c r="O1568" i="6"/>
  <c r="O1569" i="6"/>
  <c r="O1570" i="6"/>
  <c r="O1571" i="6"/>
  <c r="O1572" i="6"/>
  <c r="O1573" i="6"/>
  <c r="O1574" i="6"/>
  <c r="O1575" i="6"/>
  <c r="O1576" i="6"/>
  <c r="O1577" i="6"/>
  <c r="O1578" i="6"/>
  <c r="O1579" i="6"/>
  <c r="O1580" i="6"/>
  <c r="O1581" i="6"/>
  <c r="O1582" i="6"/>
  <c r="O1583" i="6"/>
  <c r="O1584" i="6"/>
  <c r="O1585" i="6"/>
  <c r="O1586" i="6"/>
  <c r="O1587" i="6"/>
  <c r="O1588" i="6"/>
  <c r="O1589" i="6"/>
  <c r="O1590" i="6"/>
  <c r="O1591" i="6"/>
  <c r="O1592" i="6"/>
  <c r="O1593" i="6"/>
  <c r="O1594" i="6"/>
  <c r="O1595" i="6"/>
  <c r="O1596" i="6"/>
  <c r="O1597" i="6"/>
  <c r="O1598" i="6"/>
  <c r="O1599" i="6"/>
  <c r="U958" i="6"/>
  <c r="U959" i="6"/>
  <c r="U960" i="6"/>
  <c r="U961" i="6"/>
  <c r="U962" i="6"/>
  <c r="U963" i="6"/>
  <c r="U964" i="6"/>
  <c r="U965" i="6"/>
  <c r="U966" i="6"/>
  <c r="U967" i="6"/>
  <c r="U968" i="6"/>
  <c r="U969" i="6"/>
  <c r="U970" i="6"/>
  <c r="U971" i="6"/>
  <c r="U972" i="6"/>
  <c r="U973" i="6"/>
  <c r="U974" i="6"/>
  <c r="U975" i="6"/>
  <c r="U976" i="6"/>
  <c r="U977" i="6"/>
  <c r="U978" i="6"/>
  <c r="U979" i="6"/>
  <c r="U980" i="6"/>
  <c r="U981" i="6"/>
  <c r="U982" i="6"/>
  <c r="U983" i="6"/>
  <c r="U984" i="6"/>
  <c r="U985" i="6"/>
  <c r="U986" i="6"/>
  <c r="U987" i="6"/>
  <c r="U988" i="6"/>
  <c r="U989" i="6"/>
  <c r="U990" i="6"/>
  <c r="U991" i="6"/>
  <c r="U992" i="6"/>
  <c r="U993" i="6"/>
  <c r="U994" i="6"/>
  <c r="U995" i="6"/>
  <c r="U996" i="6"/>
  <c r="U997" i="6"/>
  <c r="U998" i="6"/>
  <c r="U999" i="6"/>
  <c r="U1000" i="6"/>
  <c r="U1001" i="6"/>
  <c r="U1002" i="6"/>
  <c r="U1003" i="6"/>
  <c r="U1004" i="6"/>
  <c r="U1005" i="6"/>
  <c r="U1006" i="6"/>
  <c r="U1007" i="6"/>
  <c r="U1008" i="6"/>
  <c r="U1009" i="6"/>
  <c r="U1010" i="6"/>
  <c r="U1011" i="6"/>
  <c r="U1012" i="6"/>
  <c r="U1013" i="6"/>
  <c r="U1014" i="6"/>
  <c r="U1015" i="6"/>
  <c r="U1016" i="6"/>
  <c r="U1017" i="6"/>
  <c r="U1018" i="6"/>
  <c r="U1019" i="6"/>
  <c r="U1020" i="6"/>
  <c r="U1021" i="6"/>
  <c r="U1022" i="6"/>
  <c r="U1023" i="6"/>
  <c r="U1024" i="6"/>
  <c r="U1025" i="6"/>
  <c r="U1026" i="6"/>
  <c r="U1027" i="6"/>
  <c r="U1028" i="6"/>
  <c r="U1029" i="6"/>
  <c r="U1030" i="6"/>
  <c r="U1031" i="6"/>
  <c r="U1032" i="6"/>
  <c r="U1033" i="6"/>
  <c r="U1034" i="6"/>
  <c r="U1035" i="6"/>
  <c r="U1036" i="6"/>
  <c r="U1037" i="6"/>
  <c r="U1038" i="6"/>
  <c r="U1039" i="6"/>
  <c r="U1040" i="6"/>
  <c r="U1041" i="6"/>
  <c r="U1042" i="6"/>
  <c r="U1043" i="6"/>
  <c r="U1044" i="6"/>
  <c r="U1045" i="6"/>
  <c r="U1046" i="6"/>
  <c r="U1047" i="6"/>
  <c r="U1048" i="6"/>
  <c r="U1049" i="6"/>
  <c r="U1050" i="6"/>
  <c r="U1051" i="6"/>
  <c r="U1052" i="6"/>
  <c r="U1053" i="6"/>
  <c r="U1054" i="6"/>
  <c r="U1055" i="6"/>
  <c r="U1056" i="6"/>
  <c r="U1057" i="6"/>
  <c r="U1058" i="6"/>
  <c r="U1059" i="6"/>
  <c r="U1060" i="6"/>
  <c r="U1061" i="6"/>
  <c r="U1062" i="6"/>
  <c r="U1063" i="6"/>
  <c r="U1064" i="6"/>
  <c r="U1065" i="6"/>
  <c r="U1066" i="6"/>
  <c r="U1067" i="6"/>
  <c r="U1068" i="6"/>
  <c r="U1069" i="6"/>
  <c r="U1070" i="6"/>
  <c r="U1071" i="6"/>
  <c r="U1072" i="6"/>
  <c r="U1073" i="6"/>
  <c r="U1074" i="6"/>
  <c r="U1075" i="6"/>
  <c r="U1076" i="6"/>
  <c r="U1077" i="6"/>
  <c r="U1078" i="6"/>
  <c r="U1079" i="6"/>
  <c r="U1080" i="6"/>
  <c r="U1081" i="6"/>
  <c r="U1082" i="6"/>
  <c r="U1083" i="6"/>
  <c r="U1084" i="6"/>
  <c r="U1085" i="6"/>
  <c r="U1086" i="6"/>
  <c r="U1087" i="6"/>
  <c r="U1088" i="6"/>
  <c r="U1089" i="6"/>
  <c r="U1090" i="6"/>
  <c r="U1091" i="6"/>
  <c r="U1092" i="6"/>
  <c r="U1093" i="6"/>
  <c r="U1094" i="6"/>
  <c r="U1095" i="6"/>
  <c r="U1096" i="6"/>
  <c r="U1097" i="6"/>
  <c r="U1098" i="6"/>
  <c r="U1099" i="6"/>
  <c r="U1100" i="6"/>
  <c r="U1101" i="6"/>
  <c r="U1102" i="6"/>
  <c r="U1103" i="6"/>
  <c r="U1471" i="6"/>
  <c r="U1472" i="6"/>
  <c r="U1473" i="6"/>
  <c r="U1474" i="6"/>
  <c r="U1475" i="6"/>
  <c r="U1476" i="6"/>
  <c r="U1477" i="6"/>
  <c r="U1478" i="6"/>
  <c r="U1479" i="6"/>
  <c r="U1480" i="6"/>
  <c r="U1481" i="6"/>
  <c r="U1482" i="6"/>
  <c r="U1483" i="6"/>
  <c r="U1484" i="6"/>
  <c r="U1485" i="6"/>
  <c r="U1486" i="6"/>
  <c r="U1487" i="6"/>
  <c r="U1488" i="6"/>
  <c r="U1489" i="6"/>
  <c r="U1490" i="6"/>
  <c r="U1491" i="6"/>
  <c r="U1492" i="6"/>
  <c r="U1493" i="6"/>
  <c r="U1494" i="6"/>
  <c r="U1495" i="6"/>
  <c r="U1496" i="6"/>
  <c r="U1497" i="6"/>
  <c r="U1498" i="6"/>
  <c r="U1499" i="6"/>
  <c r="U1500" i="6"/>
  <c r="U1501" i="6"/>
  <c r="U1502" i="6"/>
  <c r="U1503" i="6"/>
  <c r="U1504" i="6"/>
  <c r="U1505" i="6"/>
  <c r="U1506" i="6"/>
  <c r="U1507" i="6"/>
  <c r="U1508" i="6"/>
  <c r="U1509" i="6"/>
  <c r="U1510" i="6"/>
  <c r="U1511" i="6"/>
  <c r="U1512" i="6"/>
  <c r="U1513" i="6"/>
  <c r="U1514" i="6"/>
  <c r="U1515" i="6"/>
  <c r="U1516" i="6"/>
  <c r="U1517" i="6"/>
  <c r="U1518" i="6"/>
  <c r="U1519" i="6"/>
  <c r="U1520" i="6"/>
  <c r="U1521" i="6"/>
  <c r="U1522" i="6"/>
  <c r="U1523" i="6"/>
  <c r="U1524" i="6"/>
  <c r="U1525" i="6"/>
  <c r="U1526" i="6"/>
  <c r="U1527" i="6"/>
  <c r="U1528" i="6"/>
  <c r="U1529" i="6"/>
  <c r="U1530" i="6"/>
  <c r="U1531" i="6"/>
  <c r="U1532" i="6"/>
  <c r="U1533" i="6"/>
  <c r="U1534" i="6"/>
  <c r="U1535" i="6"/>
  <c r="U1536" i="6"/>
  <c r="U1537" i="6"/>
  <c r="U1538" i="6"/>
  <c r="U1539" i="6"/>
  <c r="U1540" i="6"/>
  <c r="U1541" i="6"/>
  <c r="U1542" i="6"/>
  <c r="U1543" i="6"/>
  <c r="U1544" i="6"/>
  <c r="U1545" i="6"/>
  <c r="U1546" i="6"/>
  <c r="U1547" i="6"/>
  <c r="U1548" i="6"/>
  <c r="U1549" i="6"/>
  <c r="U1550" i="6"/>
  <c r="U1551" i="6"/>
  <c r="U1552" i="6"/>
  <c r="U1553" i="6"/>
  <c r="U1554" i="6"/>
  <c r="U1555" i="6"/>
  <c r="U1556" i="6"/>
  <c r="U1557" i="6"/>
  <c r="U1558" i="6"/>
  <c r="U1559" i="6"/>
  <c r="U1560" i="6"/>
  <c r="U1561" i="6"/>
  <c r="U1562" i="6"/>
  <c r="U1563" i="6"/>
  <c r="U1564" i="6"/>
  <c r="U1565" i="6"/>
  <c r="U1566" i="6"/>
  <c r="U1567" i="6"/>
  <c r="U1568" i="6"/>
  <c r="U1569" i="6"/>
  <c r="U1570" i="6"/>
  <c r="U1571" i="6"/>
  <c r="U1572" i="6"/>
  <c r="U1573" i="6"/>
  <c r="U1574" i="6"/>
  <c r="U1575" i="6"/>
  <c r="U1576" i="6"/>
  <c r="U1577" i="6"/>
  <c r="U1578" i="6"/>
  <c r="U1579" i="6"/>
  <c r="U1580" i="6"/>
  <c r="U1581" i="6"/>
  <c r="U1582" i="6"/>
  <c r="U1583" i="6"/>
  <c r="U1584" i="6"/>
  <c r="U1585" i="6"/>
  <c r="U1586" i="6"/>
  <c r="U1587" i="6"/>
  <c r="U1588" i="6"/>
  <c r="U1589" i="6"/>
  <c r="U1590" i="6"/>
  <c r="U1591" i="6"/>
  <c r="U1592" i="6"/>
  <c r="U1593" i="6"/>
  <c r="U1594" i="6"/>
  <c r="U1595" i="6"/>
  <c r="U1596" i="6"/>
  <c r="U1597" i="6"/>
  <c r="U1598" i="6"/>
  <c r="U1599" i="6"/>
  <c r="U218" i="6"/>
  <c r="U3" i="6"/>
  <c r="U4" i="6"/>
  <c r="U5" i="6"/>
  <c r="U6" i="6"/>
  <c r="U7" i="6"/>
  <c r="U8" i="6"/>
  <c r="U9" i="6"/>
  <c r="U10" i="6"/>
  <c r="U12" i="6"/>
  <c r="U13" i="6"/>
  <c r="U14" i="6"/>
  <c r="U15" i="6"/>
  <c r="U16" i="6"/>
  <c r="U17" i="6"/>
  <c r="U18" i="6"/>
  <c r="U19" i="6"/>
  <c r="U20" i="6"/>
  <c r="U21" i="6"/>
  <c r="U22" i="6"/>
  <c r="U23" i="6"/>
  <c r="U24" i="6"/>
  <c r="U25" i="6"/>
  <c r="U26" i="6"/>
  <c r="U27" i="6"/>
  <c r="U28" i="6"/>
  <c r="U29" i="6"/>
  <c r="U30" i="6"/>
  <c r="U31" i="6"/>
  <c r="U32" i="6"/>
  <c r="U33" i="6"/>
  <c r="U34" i="6"/>
  <c r="U35" i="6"/>
  <c r="U36" i="6"/>
  <c r="U37" i="6"/>
  <c r="U38" i="6"/>
  <c r="U39" i="6"/>
  <c r="U40" i="6"/>
  <c r="U41" i="6"/>
  <c r="U42" i="6"/>
  <c r="U43" i="6"/>
  <c r="U44" i="6"/>
  <c r="U45" i="6"/>
  <c r="U46" i="6"/>
  <c r="U47" i="6"/>
  <c r="U48" i="6"/>
  <c r="U49" i="6"/>
  <c r="U50" i="6"/>
  <c r="U51" i="6"/>
  <c r="U52" i="6"/>
  <c r="U53" i="6"/>
  <c r="U54" i="6"/>
  <c r="U55" i="6"/>
  <c r="U56" i="6"/>
  <c r="U57" i="6"/>
  <c r="U58" i="6"/>
  <c r="U59" i="6"/>
  <c r="U60" i="6"/>
  <c r="U61" i="6"/>
  <c r="U62" i="6"/>
  <c r="U63" i="6"/>
  <c r="U64" i="6"/>
  <c r="U65" i="6"/>
  <c r="U66" i="6"/>
  <c r="U67" i="6"/>
  <c r="U68" i="6"/>
  <c r="U69" i="6"/>
  <c r="U70" i="6"/>
  <c r="U71" i="6"/>
  <c r="U72" i="6"/>
  <c r="U73" i="6"/>
  <c r="U74" i="6"/>
  <c r="U75" i="6"/>
  <c r="U76" i="6"/>
  <c r="U77" i="6"/>
  <c r="U78" i="6"/>
  <c r="U79" i="6"/>
  <c r="U80" i="6"/>
  <c r="U81" i="6"/>
  <c r="U82" i="6"/>
  <c r="U83" i="6"/>
  <c r="U84" i="6"/>
  <c r="U85" i="6"/>
  <c r="U86" i="6"/>
  <c r="U87" i="6"/>
  <c r="U88" i="6"/>
  <c r="U89" i="6"/>
  <c r="U90" i="6"/>
  <c r="U91" i="6"/>
  <c r="U92" i="6"/>
  <c r="U93" i="6"/>
  <c r="U94" i="6"/>
  <c r="U95" i="6"/>
  <c r="U96" i="6"/>
  <c r="U97" i="6"/>
  <c r="U98" i="6"/>
  <c r="U99" i="6"/>
  <c r="U100" i="6"/>
  <c r="U101" i="6"/>
  <c r="U102" i="6"/>
  <c r="U103" i="6"/>
  <c r="U104" i="6"/>
  <c r="U105" i="6"/>
  <c r="U106" i="6"/>
  <c r="U107" i="6"/>
  <c r="U108" i="6"/>
  <c r="U109" i="6"/>
  <c r="U110" i="6"/>
  <c r="U111" i="6"/>
  <c r="U112" i="6"/>
  <c r="U113" i="6"/>
  <c r="U114" i="6"/>
  <c r="U115" i="6"/>
  <c r="U116" i="6"/>
  <c r="U117" i="6"/>
  <c r="U118" i="6"/>
  <c r="U119" i="6"/>
  <c r="U120" i="6"/>
  <c r="U121" i="6"/>
  <c r="U122" i="6"/>
  <c r="U123" i="6"/>
  <c r="U124" i="6"/>
  <c r="U125" i="6"/>
  <c r="U126" i="6"/>
  <c r="U127" i="6"/>
  <c r="U128" i="6"/>
  <c r="U129" i="6"/>
  <c r="U130" i="6"/>
  <c r="U131" i="6"/>
  <c r="U132" i="6"/>
  <c r="U133" i="6"/>
  <c r="U134" i="6"/>
  <c r="U135" i="6"/>
  <c r="U136" i="6"/>
  <c r="U137" i="6"/>
  <c r="U138" i="6"/>
  <c r="U139" i="6"/>
  <c r="U140" i="6"/>
  <c r="U141" i="6"/>
  <c r="U142" i="6"/>
  <c r="U143" i="6"/>
  <c r="U144" i="6"/>
  <c r="U145" i="6"/>
  <c r="U146" i="6"/>
  <c r="U147" i="6"/>
  <c r="U148" i="6"/>
  <c r="U149" i="6"/>
  <c r="U150" i="6"/>
  <c r="U151" i="6"/>
  <c r="U152" i="6"/>
  <c r="U153" i="6"/>
  <c r="U154" i="6"/>
  <c r="U155" i="6"/>
  <c r="U156" i="6"/>
  <c r="U157" i="6"/>
  <c r="U158" i="6"/>
  <c r="U159" i="6"/>
  <c r="U160" i="6"/>
  <c r="U161" i="6"/>
  <c r="U162" i="6"/>
  <c r="U163" i="6"/>
  <c r="U164" i="6"/>
  <c r="U165" i="6"/>
  <c r="U166" i="6"/>
  <c r="U167" i="6"/>
  <c r="U168" i="6"/>
  <c r="U169" i="6"/>
  <c r="U170" i="6"/>
  <c r="U171" i="6"/>
  <c r="U172" i="6"/>
  <c r="U173" i="6"/>
  <c r="U174" i="6"/>
  <c r="U175" i="6"/>
  <c r="U176" i="6"/>
  <c r="U177" i="6"/>
  <c r="U178" i="6"/>
  <c r="U179" i="6"/>
  <c r="U180" i="6"/>
  <c r="U181" i="6"/>
  <c r="U182" i="6"/>
  <c r="U183" i="6"/>
  <c r="U184" i="6"/>
  <c r="U185" i="6"/>
  <c r="U186" i="6"/>
  <c r="U187" i="6"/>
  <c r="U188" i="6"/>
  <c r="U189" i="6"/>
  <c r="U190" i="6"/>
  <c r="U191" i="6"/>
  <c r="U192" i="6"/>
  <c r="U193" i="6"/>
  <c r="U194" i="6"/>
  <c r="U195" i="6"/>
  <c r="U196" i="6"/>
  <c r="U197" i="6"/>
  <c r="U198" i="6"/>
  <c r="U199" i="6"/>
  <c r="U200" i="6"/>
  <c r="U201" i="6"/>
  <c r="U202" i="6"/>
  <c r="U203" i="6"/>
  <c r="U204" i="6"/>
  <c r="U205" i="6"/>
  <c r="U206" i="6"/>
  <c r="U207" i="6"/>
  <c r="U208" i="6"/>
  <c r="U209" i="6"/>
  <c r="U210" i="6"/>
  <c r="U211" i="6"/>
  <c r="U212" i="6"/>
  <c r="U213" i="6"/>
  <c r="U214" i="6"/>
  <c r="U215" i="6"/>
  <c r="U216" i="6"/>
  <c r="U217" i="6"/>
  <c r="U219" i="6"/>
  <c r="U220" i="6"/>
  <c r="U221" i="6"/>
  <c r="U222" i="6"/>
  <c r="U223" i="6"/>
  <c r="U224" i="6"/>
  <c r="U225" i="6"/>
  <c r="U226" i="6"/>
  <c r="U227" i="6"/>
  <c r="U228" i="6"/>
  <c r="U229" i="6"/>
  <c r="U230" i="6"/>
  <c r="U231" i="6"/>
  <c r="U232" i="6"/>
  <c r="U233" i="6"/>
  <c r="U234" i="6"/>
  <c r="U235" i="6"/>
  <c r="U236" i="6"/>
  <c r="U237" i="6"/>
  <c r="U238" i="6"/>
  <c r="U239" i="6"/>
  <c r="U240" i="6"/>
  <c r="U241" i="6"/>
  <c r="U242" i="6"/>
  <c r="U243" i="6"/>
  <c r="U244" i="6"/>
  <c r="U245" i="6"/>
  <c r="U246" i="6"/>
  <c r="U247" i="6"/>
  <c r="U248" i="6"/>
  <c r="U249" i="6"/>
  <c r="U250" i="6"/>
  <c r="U251" i="6"/>
  <c r="U252" i="6"/>
  <c r="U253" i="6"/>
  <c r="U254" i="6"/>
  <c r="U255" i="6"/>
  <c r="U256" i="6"/>
  <c r="U257" i="6"/>
  <c r="U258" i="6"/>
  <c r="U259" i="6"/>
  <c r="U260" i="6"/>
  <c r="U261" i="6"/>
  <c r="U1104" i="6"/>
  <c r="U1105" i="6"/>
  <c r="U1106" i="6"/>
  <c r="U1107" i="6"/>
  <c r="U1108" i="6"/>
  <c r="U1109" i="6"/>
  <c r="U1110" i="6"/>
  <c r="U1111" i="6"/>
  <c r="U1112" i="6"/>
  <c r="U1113" i="6"/>
  <c r="U1114" i="6"/>
  <c r="U1115" i="6"/>
  <c r="U1116" i="6"/>
  <c r="U1117" i="6"/>
  <c r="U1118" i="6"/>
  <c r="U1119" i="6"/>
  <c r="U1120" i="6"/>
  <c r="U1121" i="6"/>
  <c r="U1122" i="6"/>
  <c r="U1123" i="6"/>
  <c r="U1124" i="6"/>
  <c r="U1125" i="6"/>
  <c r="U1126" i="6"/>
  <c r="U1127" i="6"/>
  <c r="U1128" i="6"/>
  <c r="U1129" i="6"/>
  <c r="U1130" i="6"/>
  <c r="U1131" i="6"/>
  <c r="U1132" i="6"/>
  <c r="U1133" i="6"/>
  <c r="U1134" i="6"/>
  <c r="U1135" i="6"/>
  <c r="U1136" i="6"/>
  <c r="U1137" i="6"/>
  <c r="U1138" i="6"/>
  <c r="U1139" i="6"/>
  <c r="U1140" i="6"/>
  <c r="U1141" i="6"/>
  <c r="U1142" i="6"/>
  <c r="U1143" i="6"/>
  <c r="U1144" i="6"/>
  <c r="U1145" i="6"/>
  <c r="U1146" i="6"/>
  <c r="U1147" i="6"/>
  <c r="U1148" i="6"/>
  <c r="U1149" i="6"/>
  <c r="U1150" i="6"/>
  <c r="U1151" i="6"/>
  <c r="U1152" i="6"/>
  <c r="U1153" i="6"/>
  <c r="U1154" i="6"/>
  <c r="U1155" i="6"/>
  <c r="U1156" i="6"/>
  <c r="U1157" i="6"/>
  <c r="U1158" i="6"/>
  <c r="U1159" i="6"/>
  <c r="U1160" i="6"/>
  <c r="U1161" i="6"/>
  <c r="U1162" i="6"/>
  <c r="U1163" i="6"/>
  <c r="U1164" i="6"/>
  <c r="U1165" i="6"/>
  <c r="U1166" i="6"/>
  <c r="U1167" i="6"/>
  <c r="U1168" i="6"/>
  <c r="U1169" i="6"/>
  <c r="U1170" i="6"/>
  <c r="U1171" i="6"/>
  <c r="U1172" i="6"/>
  <c r="U1173" i="6"/>
  <c r="U1174" i="6"/>
  <c r="U1175" i="6"/>
  <c r="U1176" i="6"/>
  <c r="U1177" i="6"/>
  <c r="U1178" i="6"/>
  <c r="U1179" i="6"/>
  <c r="U1180" i="6"/>
  <c r="U1181" i="6"/>
  <c r="U1182" i="6"/>
  <c r="U1183" i="6"/>
  <c r="U1184" i="6"/>
  <c r="U1185" i="6"/>
  <c r="U1186" i="6"/>
  <c r="U1187" i="6"/>
  <c r="U1188" i="6"/>
  <c r="U1189" i="6"/>
  <c r="U1190" i="6"/>
  <c r="U1191" i="6"/>
  <c r="U1192" i="6"/>
  <c r="U1193" i="6"/>
  <c r="U1194" i="6"/>
  <c r="U1195" i="6"/>
  <c r="U1196" i="6"/>
  <c r="U1197" i="6"/>
  <c r="U1198" i="6"/>
  <c r="U1199" i="6"/>
  <c r="U1200" i="6"/>
  <c r="U1201" i="6"/>
  <c r="U1202" i="6"/>
  <c r="U1203" i="6"/>
  <c r="U1204" i="6"/>
  <c r="U1205" i="6"/>
  <c r="U1206" i="6"/>
  <c r="U1207" i="6"/>
  <c r="U1208" i="6"/>
  <c r="U1209" i="6"/>
  <c r="U1210" i="6"/>
  <c r="U1211" i="6"/>
  <c r="U1212" i="6"/>
  <c r="U1213" i="6"/>
  <c r="U1214" i="6"/>
  <c r="U1215" i="6"/>
  <c r="U1216" i="6"/>
  <c r="U1217" i="6"/>
  <c r="U1218" i="6"/>
  <c r="U1219" i="6"/>
  <c r="U1220" i="6"/>
  <c r="U1221" i="6"/>
  <c r="U1222" i="6"/>
  <c r="U1223" i="6"/>
  <c r="U1224" i="6"/>
  <c r="U1225" i="6"/>
  <c r="U1226" i="6"/>
  <c r="U1227" i="6"/>
  <c r="U1228" i="6"/>
  <c r="U1229" i="6"/>
  <c r="U1230" i="6"/>
  <c r="U1231" i="6"/>
  <c r="U1232" i="6"/>
  <c r="U1233" i="6"/>
  <c r="U1234" i="6"/>
  <c r="U1235" i="6"/>
  <c r="U1236" i="6"/>
  <c r="U1237" i="6"/>
  <c r="U1238" i="6"/>
  <c r="U1239" i="6"/>
  <c r="U1240" i="6"/>
  <c r="U1241" i="6"/>
  <c r="U1242" i="6"/>
  <c r="U1243" i="6"/>
  <c r="U1244" i="6"/>
  <c r="U1245" i="6"/>
  <c r="U1246" i="6"/>
  <c r="U1247" i="6"/>
  <c r="U1248" i="6"/>
  <c r="U1249" i="6"/>
  <c r="U1250" i="6"/>
  <c r="U1251" i="6"/>
  <c r="U1252" i="6"/>
  <c r="U1253" i="6"/>
  <c r="U1254" i="6"/>
  <c r="U1255" i="6"/>
  <c r="U1256" i="6"/>
  <c r="U1257" i="6"/>
  <c r="U1258" i="6"/>
  <c r="U1259" i="6"/>
  <c r="U1260" i="6"/>
  <c r="U1261" i="6"/>
  <c r="U1262" i="6"/>
  <c r="U1263" i="6"/>
  <c r="U1264" i="6"/>
  <c r="U1265" i="6"/>
  <c r="U1266" i="6"/>
  <c r="U1267" i="6"/>
  <c r="U1268" i="6"/>
  <c r="U1269" i="6"/>
  <c r="U1270" i="6"/>
  <c r="U1271" i="6"/>
  <c r="U1272" i="6"/>
  <c r="U1273" i="6"/>
  <c r="U1274" i="6"/>
  <c r="U1275" i="6"/>
  <c r="U1276" i="6"/>
  <c r="U1277" i="6"/>
  <c r="U1278" i="6"/>
  <c r="U1279" i="6"/>
  <c r="U1280" i="6"/>
  <c r="U1281" i="6"/>
  <c r="U1282" i="6"/>
  <c r="U1283" i="6"/>
  <c r="U1284" i="6"/>
  <c r="U1285" i="6"/>
  <c r="U1286" i="6"/>
  <c r="U1287" i="6"/>
  <c r="U1288" i="6"/>
  <c r="U1289" i="6"/>
  <c r="U1290" i="6"/>
  <c r="U1291" i="6"/>
  <c r="U1292" i="6"/>
  <c r="U1293" i="6"/>
  <c r="U1294" i="6"/>
  <c r="U1295" i="6"/>
  <c r="U1296" i="6"/>
  <c r="U1297" i="6"/>
  <c r="U1298" i="6"/>
  <c r="U1299" i="6"/>
  <c r="U1300" i="6"/>
  <c r="U1301" i="6"/>
  <c r="U1302" i="6"/>
  <c r="U1303" i="6"/>
  <c r="U1304" i="6"/>
  <c r="U1305" i="6"/>
  <c r="U1306" i="6"/>
  <c r="U1307" i="6"/>
  <c r="U1308" i="6"/>
  <c r="U1309" i="6"/>
  <c r="U1310" i="6"/>
  <c r="U1311" i="6"/>
  <c r="U1312" i="6"/>
  <c r="U1313" i="6"/>
  <c r="U1314" i="6"/>
  <c r="U1315" i="6"/>
  <c r="U1316" i="6"/>
  <c r="U1317" i="6"/>
  <c r="U1318" i="6"/>
  <c r="U1319" i="6"/>
  <c r="U1320" i="6"/>
  <c r="U1321" i="6"/>
  <c r="U1322" i="6"/>
  <c r="U1323" i="6"/>
  <c r="U1324" i="6"/>
  <c r="U1325" i="6"/>
  <c r="U1326" i="6"/>
  <c r="U1327" i="6"/>
  <c r="U1328" i="6"/>
  <c r="U1329" i="6"/>
  <c r="U1330" i="6"/>
  <c r="U1331" i="6"/>
  <c r="U1332" i="6"/>
  <c r="U1333" i="6"/>
  <c r="U1334" i="6"/>
  <c r="U1335" i="6"/>
  <c r="U1336" i="6"/>
  <c r="U1337" i="6"/>
  <c r="U1338" i="6"/>
  <c r="U1339" i="6"/>
  <c r="U1340" i="6"/>
  <c r="U1341" i="6"/>
  <c r="U1342" i="6"/>
  <c r="U1343" i="6"/>
  <c r="U1344" i="6"/>
  <c r="U1345" i="6"/>
  <c r="U1346" i="6"/>
  <c r="U1347" i="6"/>
  <c r="U1348" i="6"/>
  <c r="U1349" i="6"/>
  <c r="U1350" i="6"/>
  <c r="U1351" i="6"/>
  <c r="U1352" i="6"/>
  <c r="U1353" i="6"/>
  <c r="U1354" i="6"/>
  <c r="U1355" i="6"/>
  <c r="U1356" i="6"/>
  <c r="U1357" i="6"/>
  <c r="U1358" i="6"/>
  <c r="U1359" i="6"/>
  <c r="U1360" i="6"/>
  <c r="U1361" i="6"/>
  <c r="U1362" i="6"/>
  <c r="U1363" i="6"/>
  <c r="U1364" i="6"/>
  <c r="U1365" i="6"/>
  <c r="U1366" i="6"/>
  <c r="U1367" i="6"/>
  <c r="U1368" i="6"/>
  <c r="U1369" i="6"/>
  <c r="U1370" i="6"/>
  <c r="U1371" i="6"/>
  <c r="U1372" i="6"/>
  <c r="U1373" i="6"/>
  <c r="U1374" i="6"/>
  <c r="U1375" i="6"/>
  <c r="U1376" i="6"/>
  <c r="U1377" i="6"/>
  <c r="U1378" i="6"/>
  <c r="U1379" i="6"/>
  <c r="U1380" i="6"/>
  <c r="U1381" i="6"/>
  <c r="U1382" i="6"/>
  <c r="U1383" i="6"/>
  <c r="U1384" i="6"/>
  <c r="U1385" i="6"/>
  <c r="U1386" i="6"/>
  <c r="U1387" i="6"/>
  <c r="U1388" i="6"/>
  <c r="U1389" i="6"/>
  <c r="U1390" i="6"/>
  <c r="U1391" i="6"/>
  <c r="U1392" i="6"/>
  <c r="U1393" i="6"/>
  <c r="U1394" i="6"/>
  <c r="U1395" i="6"/>
  <c r="U1396" i="6"/>
  <c r="U1397" i="6"/>
  <c r="U1398" i="6"/>
  <c r="U1399" i="6"/>
  <c r="U1400" i="6"/>
  <c r="U1401" i="6"/>
  <c r="U1402" i="6"/>
  <c r="U1403" i="6"/>
  <c r="U1404" i="6"/>
  <c r="U1405" i="6"/>
  <c r="U1406" i="6"/>
  <c r="U1407" i="6"/>
  <c r="U1408" i="6"/>
  <c r="U1409" i="6"/>
  <c r="U1410" i="6"/>
  <c r="U1411" i="6"/>
  <c r="U1412" i="6"/>
  <c r="U1413" i="6"/>
  <c r="U1414" i="6"/>
  <c r="U1415" i="6"/>
  <c r="U1416" i="6"/>
  <c r="U1417" i="6"/>
  <c r="U1418" i="6"/>
  <c r="U1419" i="6"/>
  <c r="U1420" i="6"/>
  <c r="U1421" i="6"/>
  <c r="U1422" i="6"/>
  <c r="U1423" i="6"/>
  <c r="U1424" i="6"/>
  <c r="U1425" i="6"/>
  <c r="U1426" i="6"/>
  <c r="U1427" i="6"/>
  <c r="U1428" i="6"/>
  <c r="U1429" i="6"/>
  <c r="U1430" i="6"/>
  <c r="U1431" i="6"/>
  <c r="U1432" i="6"/>
  <c r="U1433" i="6"/>
  <c r="U1434" i="6"/>
  <c r="U1435" i="6"/>
  <c r="U1436" i="6"/>
  <c r="U1437" i="6"/>
  <c r="U1438" i="6"/>
  <c r="U1439" i="6"/>
  <c r="U1440" i="6"/>
  <c r="U1441" i="6"/>
  <c r="U1442" i="6"/>
  <c r="U1443" i="6"/>
  <c r="U1444" i="6"/>
  <c r="U1445" i="6"/>
  <c r="U1446" i="6"/>
  <c r="U1447" i="6"/>
  <c r="U1448" i="6"/>
  <c r="U1449" i="6"/>
  <c r="U1450" i="6"/>
  <c r="U1451" i="6"/>
  <c r="U1452" i="6"/>
  <c r="U1453" i="6"/>
  <c r="U1454" i="6"/>
  <c r="U1455" i="6"/>
  <c r="U1456" i="6"/>
  <c r="U1457" i="6"/>
  <c r="U1458" i="6"/>
  <c r="U1459" i="6"/>
  <c r="U1460" i="6"/>
  <c r="U1461" i="6"/>
  <c r="U1462" i="6"/>
  <c r="U1463" i="6"/>
  <c r="U1464" i="6"/>
  <c r="U1465" i="6"/>
  <c r="U1466" i="6"/>
  <c r="U1467" i="6"/>
  <c r="U1468" i="6"/>
  <c r="U1469" i="6"/>
  <c r="U1470" i="6"/>
  <c r="U262" i="6"/>
  <c r="U263" i="6"/>
  <c r="U264" i="6"/>
  <c r="U265" i="6"/>
  <c r="U266" i="6"/>
  <c r="U267" i="6"/>
  <c r="U268" i="6"/>
  <c r="U269" i="6"/>
  <c r="U270" i="6"/>
  <c r="U271" i="6"/>
  <c r="U272" i="6"/>
  <c r="U273" i="6"/>
  <c r="U274" i="6"/>
  <c r="U275" i="6"/>
  <c r="U276" i="6"/>
  <c r="U277" i="6"/>
  <c r="U278" i="6"/>
  <c r="U279" i="6"/>
  <c r="U280" i="6"/>
  <c r="U281" i="6"/>
  <c r="U282" i="6"/>
  <c r="U283" i="6"/>
  <c r="U284" i="6"/>
  <c r="U285" i="6"/>
  <c r="U286" i="6"/>
  <c r="U287" i="6"/>
  <c r="U288" i="6"/>
  <c r="U289" i="6"/>
  <c r="U290" i="6"/>
  <c r="U291" i="6"/>
  <c r="U292" i="6"/>
  <c r="U293" i="6"/>
  <c r="U294" i="6"/>
  <c r="U295" i="6"/>
  <c r="U296" i="6"/>
  <c r="U297" i="6"/>
  <c r="U298" i="6"/>
  <c r="U299" i="6"/>
  <c r="U300" i="6"/>
  <c r="U301" i="6"/>
  <c r="U302" i="6"/>
  <c r="U303" i="6"/>
  <c r="U304" i="6"/>
  <c r="U305" i="6"/>
  <c r="U306" i="6"/>
  <c r="U307" i="6"/>
  <c r="U308" i="6"/>
  <c r="U309" i="6"/>
  <c r="U310" i="6"/>
  <c r="U311" i="6"/>
  <c r="U312" i="6"/>
  <c r="U313" i="6"/>
  <c r="U314" i="6"/>
  <c r="U315" i="6"/>
  <c r="U316" i="6"/>
  <c r="U317" i="6"/>
  <c r="U318" i="6"/>
  <c r="U319" i="6"/>
  <c r="U320" i="6"/>
  <c r="U321" i="6"/>
  <c r="U322" i="6"/>
  <c r="U323" i="6"/>
  <c r="U324" i="6"/>
  <c r="U325" i="6"/>
  <c r="U326" i="6"/>
  <c r="U327" i="6"/>
  <c r="U328" i="6"/>
  <c r="U329" i="6"/>
  <c r="U330" i="6"/>
  <c r="U331" i="6"/>
  <c r="U332" i="6"/>
  <c r="U333" i="6"/>
  <c r="U334" i="6"/>
  <c r="U335" i="6"/>
  <c r="U336" i="6"/>
  <c r="U337" i="6"/>
  <c r="U338" i="6"/>
  <c r="U339" i="6"/>
  <c r="U340" i="6"/>
  <c r="U341" i="6"/>
  <c r="U342" i="6"/>
  <c r="U343" i="6"/>
  <c r="U344" i="6"/>
  <c r="U345" i="6"/>
  <c r="U346" i="6"/>
  <c r="U347" i="6"/>
  <c r="U348" i="6"/>
  <c r="U349" i="6"/>
  <c r="U350" i="6"/>
  <c r="U351" i="6"/>
  <c r="U352" i="6"/>
  <c r="U353" i="6"/>
  <c r="U354" i="6"/>
  <c r="U355" i="6"/>
  <c r="U356" i="6"/>
  <c r="U357" i="6"/>
  <c r="U358" i="6"/>
  <c r="U359" i="6"/>
  <c r="U360" i="6"/>
  <c r="U361" i="6"/>
  <c r="U362" i="6"/>
  <c r="U363" i="6"/>
  <c r="U364" i="6"/>
  <c r="U365" i="6"/>
  <c r="U366" i="6"/>
  <c r="U367" i="6"/>
  <c r="U368" i="6"/>
  <c r="U369" i="6"/>
  <c r="U370" i="6"/>
  <c r="U371" i="6"/>
  <c r="U372" i="6"/>
  <c r="U373" i="6"/>
  <c r="U374" i="6"/>
  <c r="U375" i="6"/>
  <c r="U376" i="6"/>
  <c r="U377" i="6"/>
  <c r="U378" i="6"/>
  <c r="U379" i="6"/>
  <c r="U380" i="6"/>
  <c r="U381" i="6"/>
  <c r="U382" i="6"/>
  <c r="U383" i="6"/>
  <c r="U384" i="6"/>
  <c r="U385" i="6"/>
  <c r="U386" i="6"/>
  <c r="U387" i="6"/>
  <c r="U388" i="6"/>
  <c r="U389" i="6"/>
  <c r="U390" i="6"/>
  <c r="U391" i="6"/>
  <c r="U392" i="6"/>
  <c r="U393" i="6"/>
  <c r="U394" i="6"/>
  <c r="U395" i="6"/>
  <c r="U396" i="6"/>
  <c r="U397" i="6"/>
  <c r="U398" i="6"/>
  <c r="U399" i="6"/>
  <c r="U400" i="6"/>
  <c r="U401" i="6"/>
  <c r="U402" i="6"/>
  <c r="U403" i="6"/>
  <c r="U404" i="6"/>
  <c r="U405" i="6"/>
  <c r="U406" i="6"/>
  <c r="U407" i="6"/>
  <c r="U408" i="6"/>
  <c r="U409" i="6"/>
  <c r="U410" i="6"/>
  <c r="U411" i="6"/>
  <c r="U412" i="6"/>
  <c r="U413" i="6"/>
  <c r="U414" i="6"/>
  <c r="U415" i="6"/>
  <c r="U416" i="6"/>
  <c r="U417" i="6"/>
  <c r="U418" i="6"/>
  <c r="U419" i="6"/>
  <c r="U420" i="6"/>
  <c r="U421" i="6"/>
  <c r="U422" i="6"/>
  <c r="U423" i="6"/>
  <c r="U424" i="6"/>
  <c r="U425" i="6"/>
  <c r="U426" i="6"/>
  <c r="U427" i="6"/>
  <c r="U428" i="6"/>
  <c r="U429" i="6"/>
  <c r="U430" i="6"/>
  <c r="U431" i="6"/>
  <c r="U432" i="6"/>
  <c r="U433" i="6"/>
  <c r="U434" i="6"/>
  <c r="U435" i="6"/>
  <c r="U436" i="6"/>
  <c r="U437" i="6"/>
  <c r="U438" i="6"/>
  <c r="U439" i="6"/>
  <c r="U440" i="6"/>
  <c r="U441" i="6"/>
  <c r="U442" i="6"/>
  <c r="U443" i="6"/>
  <c r="U444" i="6"/>
  <c r="U445" i="6"/>
  <c r="U446" i="6"/>
  <c r="U447" i="6"/>
  <c r="U448" i="6"/>
  <c r="U449" i="6"/>
  <c r="U450" i="6"/>
  <c r="U451" i="6"/>
  <c r="U452" i="6"/>
  <c r="U453" i="6"/>
  <c r="U454" i="6"/>
  <c r="U455" i="6"/>
  <c r="U456" i="6"/>
  <c r="U457" i="6"/>
  <c r="U458" i="6"/>
  <c r="U459" i="6"/>
  <c r="U460" i="6"/>
  <c r="U461" i="6"/>
  <c r="U462" i="6"/>
  <c r="U463" i="6"/>
  <c r="U464" i="6"/>
  <c r="U465" i="6"/>
  <c r="U466" i="6"/>
  <c r="U467" i="6"/>
  <c r="U468" i="6"/>
  <c r="U469" i="6"/>
  <c r="U470" i="6"/>
  <c r="U471" i="6"/>
  <c r="U472" i="6"/>
  <c r="U473" i="6"/>
  <c r="U474" i="6"/>
  <c r="U475" i="6"/>
  <c r="U476" i="6"/>
  <c r="U477" i="6"/>
  <c r="U478" i="6"/>
  <c r="U479" i="6"/>
  <c r="U480" i="6"/>
  <c r="U481" i="6"/>
  <c r="U482" i="6"/>
  <c r="U483" i="6"/>
  <c r="U484" i="6"/>
  <c r="U485" i="6"/>
  <c r="U486" i="6"/>
  <c r="U487" i="6"/>
  <c r="U488" i="6"/>
  <c r="U489" i="6"/>
  <c r="U490" i="6"/>
  <c r="U491" i="6"/>
  <c r="U492" i="6"/>
  <c r="U493" i="6"/>
  <c r="U494" i="6"/>
  <c r="U495" i="6"/>
  <c r="U496" i="6"/>
  <c r="U497" i="6"/>
  <c r="U498" i="6"/>
  <c r="U499" i="6"/>
  <c r="U500" i="6"/>
  <c r="U501" i="6"/>
  <c r="U502" i="6"/>
  <c r="U503" i="6"/>
  <c r="U504" i="6"/>
  <c r="U505" i="6"/>
  <c r="U506" i="6"/>
  <c r="U507" i="6"/>
  <c r="U508" i="6"/>
  <c r="U509" i="6"/>
  <c r="U510" i="6"/>
  <c r="U511" i="6"/>
  <c r="U512" i="6"/>
  <c r="U513" i="6"/>
  <c r="U514" i="6"/>
  <c r="U515" i="6"/>
  <c r="U516" i="6"/>
  <c r="U517" i="6"/>
  <c r="U518" i="6"/>
  <c r="U519" i="6"/>
  <c r="U520" i="6"/>
  <c r="U521" i="6"/>
  <c r="U522" i="6"/>
  <c r="U523" i="6"/>
  <c r="U524" i="6"/>
  <c r="U525" i="6"/>
  <c r="U526" i="6"/>
  <c r="U527" i="6"/>
  <c r="U528" i="6"/>
  <c r="U529" i="6"/>
  <c r="U530" i="6"/>
  <c r="U531" i="6"/>
  <c r="U532" i="6"/>
  <c r="U533" i="6"/>
  <c r="U534" i="6"/>
  <c r="U535" i="6"/>
  <c r="U536" i="6"/>
  <c r="U537" i="6"/>
  <c r="U538" i="6"/>
  <c r="U539" i="6"/>
  <c r="U540" i="6"/>
  <c r="U541" i="6"/>
  <c r="U542" i="6"/>
  <c r="U543" i="6"/>
  <c r="U544" i="6"/>
  <c r="U545" i="6"/>
  <c r="U546" i="6"/>
  <c r="U547" i="6"/>
  <c r="U548" i="6"/>
  <c r="U549" i="6"/>
  <c r="U550" i="6"/>
  <c r="U551" i="6"/>
  <c r="U552" i="6"/>
  <c r="U553" i="6"/>
  <c r="U554" i="6"/>
  <c r="U555" i="6"/>
  <c r="U556" i="6"/>
  <c r="U557" i="6"/>
  <c r="U558" i="6"/>
  <c r="U559" i="6"/>
  <c r="U560" i="6"/>
  <c r="U561" i="6"/>
  <c r="U562" i="6"/>
  <c r="U563" i="6"/>
  <c r="U564" i="6"/>
  <c r="U565" i="6"/>
  <c r="U566" i="6"/>
  <c r="U567" i="6"/>
  <c r="U568" i="6"/>
  <c r="U569" i="6"/>
  <c r="U570" i="6"/>
  <c r="U571" i="6"/>
  <c r="U572" i="6"/>
  <c r="U573" i="6"/>
  <c r="U574" i="6"/>
  <c r="U575" i="6"/>
  <c r="U576" i="6"/>
  <c r="U577" i="6"/>
  <c r="U578" i="6"/>
  <c r="U579" i="6"/>
  <c r="U580" i="6"/>
  <c r="U581" i="6"/>
  <c r="U582" i="6"/>
  <c r="U583" i="6"/>
  <c r="U584" i="6"/>
  <c r="U585" i="6"/>
  <c r="U586" i="6"/>
  <c r="U587" i="6"/>
  <c r="U588" i="6"/>
  <c r="U589" i="6"/>
  <c r="U590" i="6"/>
  <c r="U591" i="6"/>
  <c r="U592" i="6"/>
  <c r="U593" i="6"/>
  <c r="U594" i="6"/>
  <c r="U595" i="6"/>
  <c r="U596" i="6"/>
  <c r="U597" i="6"/>
  <c r="U598" i="6"/>
  <c r="U599" i="6"/>
  <c r="U600" i="6"/>
  <c r="U601" i="6"/>
  <c r="U602" i="6"/>
  <c r="U603" i="6"/>
  <c r="U604" i="6"/>
  <c r="U605" i="6"/>
  <c r="U606" i="6"/>
  <c r="U607" i="6"/>
  <c r="U608" i="6"/>
  <c r="U609" i="6"/>
  <c r="U610" i="6"/>
  <c r="U611" i="6"/>
  <c r="U612" i="6"/>
  <c r="U613" i="6"/>
  <c r="U614" i="6"/>
  <c r="U615" i="6"/>
  <c r="U616" i="6"/>
  <c r="U617" i="6"/>
  <c r="U618" i="6"/>
  <c r="U619" i="6"/>
  <c r="U620" i="6"/>
  <c r="U621" i="6"/>
  <c r="U622" i="6"/>
  <c r="U623" i="6"/>
  <c r="U624" i="6"/>
  <c r="U625" i="6"/>
  <c r="U626" i="6"/>
  <c r="U627" i="6"/>
  <c r="U628" i="6"/>
  <c r="U629" i="6"/>
  <c r="U630" i="6"/>
  <c r="U631" i="6"/>
  <c r="U632" i="6"/>
  <c r="U633" i="6"/>
  <c r="U634" i="6"/>
  <c r="U635" i="6"/>
  <c r="U636" i="6"/>
  <c r="U637" i="6"/>
  <c r="U638" i="6"/>
  <c r="U639" i="6"/>
  <c r="U640" i="6"/>
  <c r="U641" i="6"/>
  <c r="U642" i="6"/>
  <c r="U643" i="6"/>
  <c r="U644" i="6"/>
  <c r="U645" i="6"/>
  <c r="U646" i="6"/>
  <c r="U647" i="6"/>
  <c r="U648" i="6"/>
  <c r="U649" i="6"/>
  <c r="U650" i="6"/>
  <c r="U651" i="6"/>
  <c r="U652" i="6"/>
  <c r="U653" i="6"/>
  <c r="U654" i="6"/>
  <c r="U655" i="6"/>
  <c r="U656" i="6"/>
  <c r="U657" i="6"/>
  <c r="U658" i="6"/>
  <c r="U659" i="6"/>
  <c r="U660" i="6"/>
  <c r="U661" i="6"/>
  <c r="U662" i="6"/>
  <c r="U663" i="6"/>
  <c r="U664" i="6"/>
  <c r="U665" i="6"/>
  <c r="U666" i="6"/>
  <c r="U667" i="6"/>
  <c r="U668" i="6"/>
  <c r="U669" i="6"/>
  <c r="U670" i="6"/>
  <c r="U671" i="6"/>
  <c r="U672" i="6"/>
  <c r="U673" i="6"/>
  <c r="U674" i="6"/>
  <c r="U675" i="6"/>
  <c r="U676" i="6"/>
  <c r="U677" i="6"/>
  <c r="U678" i="6"/>
  <c r="U679" i="6"/>
  <c r="U680" i="6"/>
  <c r="U681" i="6"/>
  <c r="U682" i="6"/>
  <c r="U683" i="6"/>
  <c r="U684" i="6"/>
  <c r="U685" i="6"/>
  <c r="U686" i="6"/>
  <c r="U687" i="6"/>
  <c r="U688" i="6"/>
  <c r="U689" i="6"/>
  <c r="U690" i="6"/>
  <c r="U691" i="6"/>
  <c r="U692" i="6"/>
  <c r="U693" i="6"/>
  <c r="U694" i="6"/>
  <c r="U695" i="6"/>
  <c r="U696" i="6"/>
  <c r="U697" i="6"/>
  <c r="U698" i="6"/>
  <c r="U699" i="6"/>
  <c r="U700" i="6"/>
  <c r="U701" i="6"/>
  <c r="U702" i="6"/>
  <c r="U703" i="6"/>
  <c r="U704" i="6"/>
  <c r="U705" i="6"/>
  <c r="U706" i="6"/>
  <c r="U707" i="6"/>
  <c r="U708" i="6"/>
  <c r="U709" i="6"/>
  <c r="U710" i="6"/>
  <c r="U711" i="6"/>
  <c r="U712" i="6"/>
  <c r="U713" i="6"/>
  <c r="U714" i="6"/>
  <c r="U715" i="6"/>
  <c r="U716" i="6"/>
  <c r="U717" i="6"/>
  <c r="U718" i="6"/>
  <c r="U719" i="6"/>
  <c r="U720" i="6"/>
  <c r="U721" i="6"/>
  <c r="U722" i="6"/>
  <c r="U723" i="6"/>
  <c r="U724" i="6"/>
  <c r="U725" i="6"/>
  <c r="U726" i="6"/>
  <c r="U727" i="6"/>
  <c r="U728" i="6"/>
  <c r="U729" i="6"/>
  <c r="U730" i="6"/>
  <c r="U731" i="6"/>
  <c r="U732" i="6"/>
  <c r="U733" i="6"/>
  <c r="U734" i="6"/>
  <c r="U735" i="6"/>
  <c r="U736" i="6"/>
  <c r="U737" i="6"/>
  <c r="U738" i="6"/>
  <c r="U739" i="6"/>
  <c r="U740" i="6"/>
  <c r="U741" i="6"/>
  <c r="U742" i="6"/>
  <c r="U743" i="6"/>
  <c r="U744" i="6"/>
  <c r="U745" i="6"/>
  <c r="U746" i="6"/>
  <c r="U747" i="6"/>
  <c r="U748" i="6"/>
  <c r="U749" i="6"/>
  <c r="U750" i="6"/>
  <c r="U751" i="6"/>
  <c r="U752" i="6"/>
  <c r="U753" i="6"/>
  <c r="U754" i="6"/>
  <c r="U755" i="6"/>
  <c r="U756" i="6"/>
  <c r="U757" i="6"/>
  <c r="U758" i="6"/>
  <c r="U759" i="6"/>
  <c r="U760" i="6"/>
  <c r="U761" i="6"/>
  <c r="U762" i="6"/>
  <c r="U763" i="6"/>
  <c r="U764" i="6"/>
  <c r="U765" i="6"/>
  <c r="U766" i="6"/>
  <c r="U767" i="6"/>
  <c r="U768" i="6"/>
  <c r="U769" i="6"/>
  <c r="U770" i="6"/>
  <c r="U771" i="6"/>
  <c r="U772" i="6"/>
  <c r="U773" i="6"/>
  <c r="U774" i="6"/>
  <c r="U775" i="6"/>
  <c r="U776" i="6"/>
  <c r="U777" i="6"/>
  <c r="U778" i="6"/>
  <c r="U779" i="6"/>
  <c r="U780" i="6"/>
  <c r="U781" i="6"/>
  <c r="U782" i="6"/>
  <c r="U783" i="6"/>
  <c r="U784" i="6"/>
  <c r="U785" i="6"/>
  <c r="U786" i="6"/>
  <c r="U787" i="6"/>
  <c r="U788" i="6"/>
  <c r="U789" i="6"/>
  <c r="U790" i="6"/>
  <c r="U791" i="6"/>
  <c r="U792" i="6"/>
  <c r="U793" i="6"/>
  <c r="U794" i="6"/>
  <c r="U795" i="6"/>
  <c r="U796" i="6"/>
  <c r="U797" i="6"/>
  <c r="U798" i="6"/>
  <c r="U799" i="6"/>
  <c r="U800" i="6"/>
  <c r="U801" i="6"/>
  <c r="U802" i="6"/>
  <c r="U803" i="6"/>
  <c r="U804" i="6"/>
  <c r="U805" i="6"/>
  <c r="U806" i="6"/>
  <c r="U807" i="6"/>
  <c r="U808" i="6"/>
  <c r="U809" i="6"/>
  <c r="U810" i="6"/>
  <c r="U811" i="6"/>
  <c r="U812" i="6"/>
  <c r="U813" i="6"/>
  <c r="U814" i="6"/>
  <c r="U815" i="6"/>
  <c r="U816" i="6"/>
  <c r="U817" i="6"/>
  <c r="U818" i="6"/>
  <c r="U819" i="6"/>
  <c r="U820" i="6"/>
  <c r="U821" i="6"/>
  <c r="U822" i="6"/>
  <c r="U823" i="6"/>
  <c r="U824" i="6"/>
  <c r="U825" i="6"/>
  <c r="U826" i="6"/>
  <c r="U827" i="6"/>
  <c r="U828" i="6"/>
  <c r="U829" i="6"/>
  <c r="U830" i="6"/>
  <c r="U831" i="6"/>
  <c r="U832" i="6"/>
  <c r="U833" i="6"/>
  <c r="U834" i="6"/>
  <c r="U835" i="6"/>
  <c r="U836" i="6"/>
  <c r="U837" i="6"/>
  <c r="U838" i="6"/>
  <c r="U839" i="6"/>
  <c r="U840" i="6"/>
  <c r="U841" i="6"/>
  <c r="U842" i="6"/>
  <c r="U843" i="6"/>
  <c r="U844" i="6"/>
  <c r="U845" i="6"/>
  <c r="U846" i="6"/>
  <c r="U847" i="6"/>
  <c r="U848" i="6"/>
  <c r="U849" i="6"/>
  <c r="U850" i="6"/>
  <c r="U851" i="6"/>
  <c r="U852" i="6"/>
  <c r="U853" i="6"/>
  <c r="U854" i="6"/>
  <c r="U855" i="6"/>
  <c r="U856" i="6"/>
  <c r="U857" i="6"/>
  <c r="U858" i="6"/>
  <c r="U859" i="6"/>
  <c r="U860" i="6"/>
  <c r="U861" i="6"/>
  <c r="U862" i="6"/>
  <c r="U863" i="6"/>
  <c r="U864" i="6"/>
  <c r="U865" i="6"/>
  <c r="U866" i="6"/>
  <c r="U867" i="6"/>
  <c r="U868" i="6"/>
  <c r="U869" i="6"/>
  <c r="U870" i="6"/>
  <c r="U871" i="6"/>
  <c r="U872" i="6"/>
  <c r="U873" i="6"/>
  <c r="U874" i="6"/>
  <c r="U875" i="6"/>
  <c r="U876" i="6"/>
  <c r="U877" i="6"/>
  <c r="U878" i="6"/>
  <c r="U879" i="6"/>
  <c r="U880" i="6"/>
  <c r="U881" i="6"/>
  <c r="U882" i="6"/>
  <c r="U883" i="6"/>
  <c r="U884" i="6"/>
  <c r="U885" i="6"/>
  <c r="U886" i="6"/>
  <c r="U887" i="6"/>
  <c r="U888" i="6"/>
  <c r="U889" i="6"/>
  <c r="U890" i="6"/>
  <c r="U891" i="6"/>
  <c r="U892" i="6"/>
  <c r="U893" i="6"/>
  <c r="U894" i="6"/>
  <c r="U895" i="6"/>
  <c r="U896" i="6"/>
  <c r="U897" i="6"/>
  <c r="U898" i="6"/>
  <c r="U899" i="6"/>
  <c r="U900" i="6"/>
  <c r="U901" i="6"/>
  <c r="U902" i="6"/>
  <c r="U903" i="6"/>
  <c r="U904" i="6"/>
  <c r="U905" i="6"/>
  <c r="U906" i="6"/>
  <c r="U907" i="6"/>
  <c r="U908" i="6"/>
  <c r="U909" i="6"/>
  <c r="U910" i="6"/>
  <c r="U911" i="6"/>
  <c r="U912" i="6"/>
  <c r="U913" i="6"/>
  <c r="U914" i="6"/>
  <c r="U915" i="6"/>
  <c r="U916" i="6"/>
  <c r="U917" i="6"/>
  <c r="U918" i="6"/>
  <c r="U919" i="6"/>
  <c r="U920" i="6"/>
  <c r="U921" i="6"/>
  <c r="U922" i="6"/>
  <c r="U923" i="6"/>
  <c r="U924" i="6"/>
  <c r="U925" i="6"/>
  <c r="U926" i="6"/>
  <c r="U927" i="6"/>
  <c r="U928" i="6"/>
  <c r="U929" i="6"/>
  <c r="U930" i="6"/>
  <c r="U931" i="6"/>
  <c r="U932" i="6"/>
  <c r="U933" i="6"/>
  <c r="U934" i="6"/>
  <c r="U935" i="6"/>
  <c r="U936" i="6"/>
  <c r="U937" i="6"/>
  <c r="U938" i="6"/>
  <c r="U939" i="6"/>
  <c r="U940" i="6"/>
  <c r="U941" i="6"/>
  <c r="U942" i="6"/>
  <c r="U943" i="6"/>
  <c r="U944" i="6"/>
  <c r="U945" i="6"/>
  <c r="U946" i="6"/>
  <c r="U947" i="6"/>
  <c r="U948" i="6"/>
  <c r="U949" i="6"/>
  <c r="U950" i="6"/>
  <c r="U951" i="6"/>
  <c r="U952" i="6"/>
  <c r="U953" i="6"/>
  <c r="U954" i="6"/>
  <c r="U955" i="6"/>
  <c r="U956" i="6"/>
  <c r="U957" i="6"/>
  <c r="O3" i="6"/>
  <c r="O4" i="6"/>
  <c r="W4" i="6" s="1" a="1"/>
  <c r="W4" i="6" s="1"/>
  <c r="O5" i="6"/>
  <c r="W5" i="6" s="1" a="1"/>
  <c r="W5" i="6" s="1"/>
  <c r="W6" i="6" a="1"/>
  <c r="W6" i="6" s="1"/>
  <c r="O7" i="6"/>
  <c r="W7" i="6" s="1" a="1"/>
  <c r="W7" i="6" s="1"/>
  <c r="O8" i="6"/>
  <c r="W8" i="6" s="1" a="1"/>
  <c r="W8" i="6" s="1"/>
  <c r="O9" i="6"/>
  <c r="O10" i="6"/>
  <c r="W10" i="6" s="1" a="1"/>
  <c r="W10" i="6" s="1"/>
  <c r="O12" i="6"/>
  <c r="W12" i="6" s="1" a="1"/>
  <c r="W12" i="6" s="1"/>
  <c r="O13" i="6"/>
  <c r="W13" i="6" s="1" a="1"/>
  <c r="W13" i="6" s="1"/>
  <c r="O14" i="6"/>
  <c r="W14" i="6" s="1" a="1"/>
  <c r="W14" i="6" s="1"/>
  <c r="O15" i="6"/>
  <c r="W15" i="6" s="1" a="1"/>
  <c r="W15" i="6" s="1"/>
  <c r="O16" i="6"/>
  <c r="W16" i="6" s="1" a="1"/>
  <c r="W16" i="6" s="1"/>
  <c r="O17" i="6"/>
  <c r="W17" i="6" s="1" a="1"/>
  <c r="W17" i="6" s="1"/>
  <c r="W18" i="6" a="1"/>
  <c r="W18" i="6" s="1"/>
  <c r="O19" i="6"/>
  <c r="W19" i="6" s="1" a="1"/>
  <c r="W19" i="6" s="1"/>
  <c r="O20" i="6"/>
  <c r="W20" i="6" s="1" a="1"/>
  <c r="W20" i="6" s="1"/>
  <c r="O21" i="6"/>
  <c r="W21" i="6" s="1" a="1"/>
  <c r="W21" i="6" s="1"/>
  <c r="O22" i="6"/>
  <c r="W22" i="6" s="1" a="1"/>
  <c r="W22" i="6" s="1"/>
  <c r="O23" i="6"/>
  <c r="W23" i="6" s="1" a="1"/>
  <c r="W23" i="6" s="1"/>
  <c r="O24" i="6"/>
  <c r="W24" i="6" s="1" a="1"/>
  <c r="W24" i="6" s="1"/>
  <c r="O25" i="6"/>
  <c r="W25" i="6" s="1" a="1"/>
  <c r="W25" i="6" s="1"/>
  <c r="O26" i="6"/>
  <c r="W26" i="6" s="1" a="1"/>
  <c r="W26" i="6" s="1"/>
  <c r="O27" i="6"/>
  <c r="W27" i="6" s="1" a="1"/>
  <c r="W27" i="6" s="1"/>
  <c r="O28" i="6"/>
  <c r="W28" i="6" s="1" a="1"/>
  <c r="W28" i="6" s="1"/>
  <c r="O29" i="6"/>
  <c r="W29" i="6" s="1" a="1"/>
  <c r="W29" i="6" s="1"/>
  <c r="O30" i="6"/>
  <c r="W30" i="6" s="1" a="1"/>
  <c r="W30" i="6" s="1"/>
  <c r="O31" i="6"/>
  <c r="W31" i="6" s="1" a="1"/>
  <c r="W31" i="6" s="1"/>
  <c r="O32" i="6"/>
  <c r="W32" i="6" s="1" a="1"/>
  <c r="W32" i="6" s="1"/>
  <c r="O33" i="6"/>
  <c r="W33" i="6" s="1" a="1"/>
  <c r="W33" i="6" s="1"/>
  <c r="O34" i="6"/>
  <c r="W34" i="6" s="1" a="1"/>
  <c r="W34" i="6" s="1"/>
  <c r="O35" i="6"/>
  <c r="W35" i="6" s="1" a="1"/>
  <c r="W35" i="6" s="1"/>
  <c r="O36" i="6"/>
  <c r="W36" i="6" s="1" a="1"/>
  <c r="W36" i="6" s="1"/>
  <c r="O37" i="6"/>
  <c r="W37" i="6" s="1" a="1"/>
  <c r="W37" i="6" s="1"/>
  <c r="O38" i="6"/>
  <c r="W38" i="6" s="1" a="1"/>
  <c r="W38" i="6" s="1"/>
  <c r="O39" i="6"/>
  <c r="W39" i="6" s="1" a="1"/>
  <c r="W39" i="6" s="1"/>
  <c r="O40" i="6"/>
  <c r="W40" i="6" s="1" a="1"/>
  <c r="W40" i="6" s="1"/>
  <c r="O41" i="6"/>
  <c r="W41" i="6" s="1" a="1"/>
  <c r="W41" i="6" s="1"/>
  <c r="O42" i="6"/>
  <c r="W42" i="6" s="1" a="1"/>
  <c r="W42" i="6" s="1"/>
  <c r="O43" i="6"/>
  <c r="W43" i="6" s="1" a="1"/>
  <c r="W43" i="6" s="1"/>
  <c r="O44" i="6"/>
  <c r="W44" i="6" s="1" a="1"/>
  <c r="W44" i="6" s="1"/>
  <c r="O45" i="6"/>
  <c r="W45" i="6" s="1" a="1"/>
  <c r="W45" i="6" s="1"/>
  <c r="O46" i="6"/>
  <c r="W46" i="6" s="1" a="1"/>
  <c r="W46" i="6" s="1"/>
  <c r="O47" i="6"/>
  <c r="W47" i="6" s="1" a="1"/>
  <c r="W47" i="6" s="1"/>
  <c r="O48" i="6"/>
  <c r="W48" i="6" s="1" a="1"/>
  <c r="W48" i="6" s="1"/>
  <c r="O49" i="6"/>
  <c r="W49" i="6" s="1" a="1"/>
  <c r="W49" i="6" s="1"/>
  <c r="O50" i="6"/>
  <c r="W50" i="6" s="1" a="1"/>
  <c r="W50" i="6" s="1"/>
  <c r="O51" i="6"/>
  <c r="W51" i="6" s="1" a="1"/>
  <c r="W51" i="6" s="1"/>
  <c r="O52" i="6"/>
  <c r="W52" i="6" s="1" a="1"/>
  <c r="W52" i="6" s="1"/>
  <c r="O53" i="6"/>
  <c r="W53" i="6" s="1" a="1"/>
  <c r="W53" i="6" s="1"/>
  <c r="O54" i="6"/>
  <c r="W54" i="6" s="1" a="1"/>
  <c r="W54" i="6" s="1"/>
  <c r="O55" i="6"/>
  <c r="W55" i="6" s="1" a="1"/>
  <c r="W55" i="6" s="1"/>
  <c r="O56" i="6"/>
  <c r="W56" i="6" s="1" a="1"/>
  <c r="W56" i="6" s="1"/>
  <c r="O57" i="6"/>
  <c r="W57" i="6" s="1" a="1"/>
  <c r="W57" i="6" s="1"/>
  <c r="O58" i="6"/>
  <c r="W58" i="6" s="1" a="1"/>
  <c r="W58" i="6" s="1"/>
  <c r="O59" i="6"/>
  <c r="W59" i="6" s="1" a="1"/>
  <c r="W59" i="6" s="1"/>
  <c r="O60" i="6"/>
  <c r="W60" i="6" s="1" a="1"/>
  <c r="W60" i="6" s="1"/>
  <c r="O61" i="6"/>
  <c r="W61" i="6" s="1" a="1"/>
  <c r="W61" i="6" s="1"/>
  <c r="O62" i="6"/>
  <c r="W62" i="6" s="1" a="1"/>
  <c r="W62" i="6" s="1"/>
  <c r="O63" i="6"/>
  <c r="W63" i="6" s="1" a="1"/>
  <c r="W63" i="6" s="1"/>
  <c r="O64" i="6"/>
  <c r="W64" i="6" s="1" a="1"/>
  <c r="W64" i="6" s="1"/>
  <c r="O65" i="6"/>
  <c r="W65" i="6" s="1" a="1"/>
  <c r="W65" i="6" s="1"/>
  <c r="O66" i="6"/>
  <c r="W66" i="6" s="1" a="1"/>
  <c r="W66" i="6" s="1"/>
  <c r="O67" i="6"/>
  <c r="W67" i="6" s="1" a="1"/>
  <c r="W67" i="6" s="1"/>
  <c r="O68" i="6"/>
  <c r="W68" i="6" s="1" a="1"/>
  <c r="W68" i="6" s="1"/>
  <c r="O69" i="6"/>
  <c r="W69" i="6" s="1" a="1"/>
  <c r="W69" i="6" s="1"/>
  <c r="O70" i="6"/>
  <c r="W70" i="6" s="1" a="1"/>
  <c r="W70" i="6" s="1"/>
  <c r="O71" i="6"/>
  <c r="W71" i="6" s="1" a="1"/>
  <c r="W71" i="6" s="1"/>
  <c r="O72" i="6"/>
  <c r="W72" i="6" s="1" a="1"/>
  <c r="W72" i="6" s="1"/>
  <c r="O73" i="6"/>
  <c r="W73" i="6" s="1" a="1"/>
  <c r="W73" i="6" s="1"/>
  <c r="O74" i="6"/>
  <c r="W74" i="6" s="1" a="1"/>
  <c r="W74" i="6" s="1"/>
  <c r="O75" i="6"/>
  <c r="W75" i="6" s="1" a="1"/>
  <c r="W75" i="6" s="1"/>
  <c r="O76" i="6"/>
  <c r="W76" i="6" s="1" a="1"/>
  <c r="W76" i="6" s="1"/>
  <c r="O77" i="6"/>
  <c r="W77" i="6" s="1" a="1"/>
  <c r="W77" i="6" s="1"/>
  <c r="O78" i="6"/>
  <c r="W78" i="6" s="1" a="1"/>
  <c r="W78" i="6" s="1"/>
  <c r="O79" i="6"/>
  <c r="W79" i="6" s="1" a="1"/>
  <c r="W79" i="6" s="1"/>
  <c r="O80" i="6"/>
  <c r="W80" i="6" s="1" a="1"/>
  <c r="W80" i="6" s="1"/>
  <c r="O81" i="6"/>
  <c r="W81" i="6" s="1" a="1"/>
  <c r="W81" i="6" s="1"/>
  <c r="O82" i="6"/>
  <c r="W82" i="6" s="1" a="1"/>
  <c r="W82" i="6" s="1"/>
  <c r="O83" i="6"/>
  <c r="W83" i="6" s="1" a="1"/>
  <c r="W83" i="6" s="1"/>
  <c r="O84" i="6"/>
  <c r="W84" i="6" s="1" a="1"/>
  <c r="W84" i="6" s="1"/>
  <c r="O85" i="6"/>
  <c r="W85" i="6" s="1" a="1"/>
  <c r="W85" i="6" s="1"/>
  <c r="O86" i="6"/>
  <c r="W86" i="6" s="1" a="1"/>
  <c r="W86" i="6" s="1"/>
  <c r="O87" i="6"/>
  <c r="W87" i="6" s="1" a="1"/>
  <c r="W87" i="6" s="1"/>
  <c r="O88" i="6"/>
  <c r="W88" i="6" s="1" a="1"/>
  <c r="W88" i="6" s="1"/>
  <c r="O89" i="6"/>
  <c r="W89" i="6" s="1" a="1"/>
  <c r="W89" i="6" s="1"/>
  <c r="O90" i="6"/>
  <c r="W90" i="6" s="1" a="1"/>
  <c r="W90" i="6" s="1"/>
  <c r="O91" i="6"/>
  <c r="W91" i="6" s="1" a="1"/>
  <c r="W91" i="6" s="1"/>
  <c r="O92" i="6"/>
  <c r="W92" i="6" s="1" a="1"/>
  <c r="W92" i="6" s="1"/>
  <c r="O93" i="6"/>
  <c r="W93" i="6" s="1" a="1"/>
  <c r="W93" i="6" s="1"/>
  <c r="O94" i="6"/>
  <c r="W94" i="6" s="1" a="1"/>
  <c r="W94" i="6" s="1"/>
  <c r="O95" i="6"/>
  <c r="W95" i="6" s="1" a="1"/>
  <c r="W95" i="6" s="1"/>
  <c r="O96" i="6"/>
  <c r="W96" i="6" s="1" a="1"/>
  <c r="W96" i="6" s="1"/>
  <c r="O97" i="6"/>
  <c r="W97" i="6" s="1" a="1"/>
  <c r="W97" i="6" s="1"/>
  <c r="O98" i="6"/>
  <c r="W98" i="6" s="1" a="1"/>
  <c r="W98" i="6" s="1"/>
  <c r="O99" i="6"/>
  <c r="W99" i="6" s="1" a="1"/>
  <c r="W99" i="6" s="1"/>
  <c r="O100" i="6"/>
  <c r="W100" i="6" s="1" a="1"/>
  <c r="W100" i="6" s="1"/>
  <c r="O101" i="6"/>
  <c r="W101" i="6" s="1" a="1"/>
  <c r="W101" i="6" s="1"/>
  <c r="O102" i="6"/>
  <c r="W102" i="6" s="1" a="1"/>
  <c r="W102" i="6" s="1"/>
  <c r="O103" i="6"/>
  <c r="W103" i="6" s="1" a="1"/>
  <c r="W103" i="6" s="1"/>
  <c r="O104" i="6"/>
  <c r="W104" i="6" s="1" a="1"/>
  <c r="W104" i="6" s="1"/>
  <c r="O105" i="6"/>
  <c r="W105" i="6" s="1" a="1"/>
  <c r="W105" i="6" s="1"/>
  <c r="O106" i="6"/>
  <c r="O107" i="6"/>
  <c r="W107" i="6" s="1" a="1"/>
  <c r="W107" i="6" s="1"/>
  <c r="O108" i="6"/>
  <c r="W108" i="6" s="1" a="1"/>
  <c r="W108" i="6" s="1"/>
  <c r="O109" i="6"/>
  <c r="W109" i="6" s="1" a="1"/>
  <c r="W109" i="6" s="1"/>
  <c r="O110" i="6"/>
  <c r="W110" i="6" s="1" a="1"/>
  <c r="W110" i="6" s="1"/>
  <c r="O111" i="6"/>
  <c r="W111" i="6" s="1" a="1"/>
  <c r="W111" i="6" s="1"/>
  <c r="O112" i="6"/>
  <c r="W112" i="6" s="1" a="1"/>
  <c r="W112" i="6" s="1"/>
  <c r="O113" i="6"/>
  <c r="W113" i="6" s="1" a="1"/>
  <c r="W113" i="6" s="1"/>
  <c r="O114" i="6"/>
  <c r="W114" i="6" s="1" a="1"/>
  <c r="W114" i="6" s="1"/>
  <c r="O115" i="6"/>
  <c r="W115" i="6" s="1" a="1"/>
  <c r="W115" i="6" s="1"/>
  <c r="O116" i="6"/>
  <c r="W116" i="6" s="1" a="1"/>
  <c r="W116" i="6" s="1"/>
  <c r="O117" i="6"/>
  <c r="W117" i="6" s="1" a="1"/>
  <c r="W117" i="6" s="1"/>
  <c r="O118" i="6"/>
  <c r="W118" i="6" s="1" a="1"/>
  <c r="W118" i="6" s="1"/>
  <c r="O119" i="6"/>
  <c r="W119" i="6" s="1" a="1"/>
  <c r="W119" i="6" s="1"/>
  <c r="O120" i="6"/>
  <c r="W120" i="6" s="1" a="1"/>
  <c r="W120" i="6" s="1"/>
  <c r="O121" i="6"/>
  <c r="W121" i="6" s="1" a="1"/>
  <c r="W121" i="6" s="1"/>
  <c r="O122" i="6"/>
  <c r="W122" i="6" s="1" a="1"/>
  <c r="W122" i="6" s="1"/>
  <c r="O123" i="6"/>
  <c r="W123" i="6" s="1" a="1"/>
  <c r="W123" i="6" s="1"/>
  <c r="O124" i="6"/>
  <c r="W124" i="6" s="1" a="1"/>
  <c r="W124" i="6" s="1"/>
  <c r="O125" i="6"/>
  <c r="W125" i="6" s="1" a="1"/>
  <c r="W125" i="6" s="1"/>
  <c r="O126" i="6"/>
  <c r="W126" i="6" s="1" a="1"/>
  <c r="W126" i="6" s="1"/>
  <c r="O127" i="6"/>
  <c r="W127" i="6" s="1" a="1"/>
  <c r="W127" i="6" s="1"/>
  <c r="O128" i="6"/>
  <c r="W128" i="6" s="1" a="1"/>
  <c r="W128" i="6" s="1"/>
  <c r="O129" i="6"/>
  <c r="W129" i="6" s="1" a="1"/>
  <c r="W129" i="6" s="1"/>
  <c r="O130" i="6"/>
  <c r="W130" i="6" s="1" a="1"/>
  <c r="W130" i="6" s="1"/>
  <c r="O131" i="6"/>
  <c r="W131" i="6" s="1" a="1"/>
  <c r="W131" i="6" s="1"/>
  <c r="O132" i="6"/>
  <c r="W132" i="6" s="1" a="1"/>
  <c r="W132" i="6" s="1"/>
  <c r="O133" i="6"/>
  <c r="W133" i="6" s="1" a="1"/>
  <c r="W133" i="6" s="1"/>
  <c r="O134" i="6"/>
  <c r="W134" i="6" s="1" a="1"/>
  <c r="W134" i="6" s="1"/>
  <c r="O135" i="6"/>
  <c r="W135" i="6" s="1" a="1"/>
  <c r="W135" i="6" s="1"/>
  <c r="O136" i="6"/>
  <c r="W136" i="6" s="1" a="1"/>
  <c r="W136" i="6" s="1"/>
  <c r="O137" i="6"/>
  <c r="W137" i="6" s="1" a="1"/>
  <c r="W137" i="6" s="1"/>
  <c r="O138" i="6"/>
  <c r="W138" i="6" s="1" a="1"/>
  <c r="W138" i="6" s="1"/>
  <c r="O139" i="6"/>
  <c r="W139" i="6" s="1" a="1"/>
  <c r="W139" i="6" s="1"/>
  <c r="O140" i="6"/>
  <c r="W140" i="6" s="1" a="1"/>
  <c r="W140" i="6" s="1"/>
  <c r="O141" i="6"/>
  <c r="W141" i="6" s="1" a="1"/>
  <c r="W141" i="6" s="1"/>
  <c r="O142" i="6"/>
  <c r="W142" i="6" s="1" a="1"/>
  <c r="W142" i="6" s="1"/>
  <c r="O143" i="6"/>
  <c r="W143" i="6" s="1" a="1"/>
  <c r="W143" i="6" s="1"/>
  <c r="O144" i="6"/>
  <c r="W144" i="6" s="1" a="1"/>
  <c r="W144" i="6" s="1"/>
  <c r="O145" i="6"/>
  <c r="W145" i="6" s="1" a="1"/>
  <c r="W145" i="6" s="1"/>
  <c r="O146" i="6"/>
  <c r="W146" i="6" s="1" a="1"/>
  <c r="W146" i="6" s="1"/>
  <c r="O147" i="6"/>
  <c r="W147" i="6" s="1" a="1"/>
  <c r="W147" i="6" s="1"/>
  <c r="O148" i="6"/>
  <c r="W148" i="6" s="1" a="1"/>
  <c r="W148" i="6" s="1"/>
  <c r="O149" i="6"/>
  <c r="W149" i="6" s="1" a="1"/>
  <c r="W149" i="6" s="1"/>
  <c r="O150" i="6"/>
  <c r="W150" i="6" s="1" a="1"/>
  <c r="W150" i="6" s="1"/>
  <c r="O151" i="6"/>
  <c r="W151" i="6" s="1" a="1"/>
  <c r="W151" i="6" s="1"/>
  <c r="O152" i="6"/>
  <c r="W152" i="6" s="1" a="1"/>
  <c r="W152" i="6" s="1"/>
  <c r="O153" i="6"/>
  <c r="W153" i="6" s="1" a="1"/>
  <c r="W153" i="6" s="1"/>
  <c r="O154" i="6"/>
  <c r="W154" i="6" s="1" a="1"/>
  <c r="W154" i="6" s="1"/>
  <c r="O155" i="6"/>
  <c r="W155" i="6" s="1" a="1"/>
  <c r="W155" i="6" s="1"/>
  <c r="O156" i="6"/>
  <c r="W156" i="6" s="1" a="1"/>
  <c r="W156" i="6" s="1"/>
  <c r="O157" i="6"/>
  <c r="W157" i="6" s="1" a="1"/>
  <c r="W157" i="6" s="1"/>
  <c r="O158" i="6"/>
  <c r="W158" i="6" s="1" a="1"/>
  <c r="W158" i="6" s="1"/>
  <c r="O159" i="6"/>
  <c r="W159" i="6" s="1" a="1"/>
  <c r="W159" i="6" s="1"/>
  <c r="O160" i="6"/>
  <c r="W160" i="6" s="1" a="1"/>
  <c r="W160" i="6" s="1"/>
  <c r="O161" i="6"/>
  <c r="W161" i="6" s="1" a="1"/>
  <c r="W161" i="6" s="1"/>
  <c r="O162" i="6"/>
  <c r="W162" i="6" s="1" a="1"/>
  <c r="W162" i="6" s="1"/>
  <c r="O163" i="6"/>
  <c r="W163" i="6" s="1" a="1"/>
  <c r="W163" i="6" s="1"/>
  <c r="O164" i="6"/>
  <c r="W164" i="6" s="1" a="1"/>
  <c r="W164" i="6" s="1"/>
  <c r="O165" i="6"/>
  <c r="W165" i="6" s="1" a="1"/>
  <c r="W165" i="6" s="1"/>
  <c r="O166" i="6"/>
  <c r="W166" i="6" s="1" a="1"/>
  <c r="W166" i="6" s="1"/>
  <c r="O167" i="6"/>
  <c r="W167" i="6" s="1" a="1"/>
  <c r="W167" i="6" s="1"/>
  <c r="O168" i="6"/>
  <c r="W168" i="6" s="1" a="1"/>
  <c r="W168" i="6" s="1"/>
  <c r="O169" i="6"/>
  <c r="W169" i="6" s="1" a="1"/>
  <c r="W169" i="6" s="1"/>
  <c r="O170" i="6"/>
  <c r="W170" i="6" s="1" a="1"/>
  <c r="W170" i="6" s="1"/>
  <c r="O171" i="6"/>
  <c r="W171" i="6" s="1" a="1"/>
  <c r="W171" i="6" s="1"/>
  <c r="O172" i="6"/>
  <c r="W172" i="6" s="1" a="1"/>
  <c r="W172" i="6" s="1"/>
  <c r="O173" i="6"/>
  <c r="W173" i="6" s="1" a="1"/>
  <c r="W173" i="6" s="1"/>
  <c r="O174" i="6"/>
  <c r="W174" i="6" s="1" a="1"/>
  <c r="W174" i="6" s="1"/>
  <c r="O175" i="6"/>
  <c r="W175" i="6" s="1" a="1"/>
  <c r="W175" i="6" s="1"/>
  <c r="O176" i="6"/>
  <c r="W176" i="6" s="1" a="1"/>
  <c r="W176" i="6" s="1"/>
  <c r="O177" i="6"/>
  <c r="W177" i="6" s="1" a="1"/>
  <c r="W177" i="6" s="1"/>
  <c r="O178" i="6"/>
  <c r="W178" i="6" s="1" a="1"/>
  <c r="W178" i="6" s="1"/>
  <c r="O179" i="6"/>
  <c r="W179" i="6" s="1" a="1"/>
  <c r="W179" i="6" s="1"/>
  <c r="O180" i="6"/>
  <c r="W180" i="6" s="1" a="1"/>
  <c r="W180" i="6" s="1"/>
  <c r="O181" i="6"/>
  <c r="W181" i="6" s="1" a="1"/>
  <c r="W181" i="6" s="1"/>
  <c r="O182" i="6"/>
  <c r="W182" i="6" s="1" a="1"/>
  <c r="W182" i="6" s="1"/>
  <c r="O183" i="6"/>
  <c r="W183" i="6" s="1" a="1"/>
  <c r="W183" i="6" s="1"/>
  <c r="O184" i="6"/>
  <c r="W184" i="6" s="1" a="1"/>
  <c r="W184" i="6" s="1"/>
  <c r="O185" i="6"/>
  <c r="W185" i="6" s="1" a="1"/>
  <c r="W185" i="6" s="1"/>
  <c r="O186" i="6"/>
  <c r="W186" i="6" s="1" a="1"/>
  <c r="W186" i="6" s="1"/>
  <c r="O187" i="6"/>
  <c r="W187" i="6" s="1" a="1"/>
  <c r="W187" i="6" s="1"/>
  <c r="O188" i="6"/>
  <c r="W188" i="6" s="1" a="1"/>
  <c r="W188" i="6" s="1"/>
  <c r="O189" i="6"/>
  <c r="W189" i="6" s="1" a="1"/>
  <c r="W189" i="6" s="1"/>
  <c r="O190" i="6"/>
  <c r="W190" i="6" s="1" a="1"/>
  <c r="W190" i="6" s="1"/>
  <c r="O191" i="6"/>
  <c r="W191" i="6" s="1" a="1"/>
  <c r="W191" i="6" s="1"/>
  <c r="O192" i="6"/>
  <c r="W192" i="6" s="1" a="1"/>
  <c r="W192" i="6" s="1"/>
  <c r="O193" i="6"/>
  <c r="W193" i="6" s="1" a="1"/>
  <c r="W193" i="6" s="1"/>
  <c r="O194" i="6"/>
  <c r="W194" i="6" s="1" a="1"/>
  <c r="W194" i="6" s="1"/>
  <c r="O195" i="6"/>
  <c r="W195" i="6" s="1" a="1"/>
  <c r="W195" i="6" s="1"/>
  <c r="O196" i="6"/>
  <c r="W196" i="6" s="1" a="1"/>
  <c r="W196" i="6" s="1"/>
  <c r="O197" i="6"/>
  <c r="W197" i="6" s="1" a="1"/>
  <c r="W197" i="6" s="1"/>
  <c r="O198" i="6"/>
  <c r="W198" i="6" s="1" a="1"/>
  <c r="W198" i="6" s="1"/>
  <c r="O199" i="6"/>
  <c r="W199" i="6" s="1" a="1"/>
  <c r="W199" i="6" s="1"/>
  <c r="O200" i="6"/>
  <c r="W200" i="6" s="1" a="1"/>
  <c r="W200" i="6" s="1"/>
  <c r="O201" i="6"/>
  <c r="W201" i="6" s="1" a="1"/>
  <c r="W201" i="6" s="1"/>
  <c r="O202" i="6"/>
  <c r="W202" i="6" s="1" a="1"/>
  <c r="W202" i="6" s="1"/>
  <c r="O203" i="6"/>
  <c r="W203" i="6" s="1" a="1"/>
  <c r="W203" i="6" s="1"/>
  <c r="O204" i="6"/>
  <c r="W204" i="6" s="1" a="1"/>
  <c r="W204" i="6" s="1"/>
  <c r="O205" i="6"/>
  <c r="W205" i="6" s="1" a="1"/>
  <c r="W205" i="6" s="1"/>
  <c r="O206" i="6"/>
  <c r="W206" i="6" s="1" a="1"/>
  <c r="W206" i="6" s="1"/>
  <c r="O207" i="6"/>
  <c r="W207" i="6" s="1" a="1"/>
  <c r="W207" i="6" s="1"/>
  <c r="O208" i="6"/>
  <c r="W208" i="6" s="1" a="1"/>
  <c r="W208" i="6" s="1"/>
  <c r="O209" i="6"/>
  <c r="W209" i="6" s="1" a="1"/>
  <c r="W209" i="6" s="1"/>
  <c r="O210" i="6"/>
  <c r="W210" i="6" s="1" a="1"/>
  <c r="W210" i="6" s="1"/>
  <c r="O211" i="6"/>
  <c r="W211" i="6" s="1" a="1"/>
  <c r="W211" i="6" s="1"/>
  <c r="O212" i="6"/>
  <c r="W212" i="6" s="1" a="1"/>
  <c r="W212" i="6" s="1"/>
  <c r="O213" i="6"/>
  <c r="W213" i="6" s="1" a="1"/>
  <c r="W213" i="6" s="1"/>
  <c r="O214" i="6"/>
  <c r="W214" i="6" s="1" a="1"/>
  <c r="W214" i="6" s="1"/>
  <c r="O215" i="6"/>
  <c r="W215" i="6" s="1" a="1"/>
  <c r="W215" i="6" s="1"/>
  <c r="O216" i="6"/>
  <c r="W216" i="6" s="1" a="1"/>
  <c r="W216" i="6" s="1"/>
  <c r="O217" i="6"/>
  <c r="W217" i="6" s="1" a="1"/>
  <c r="W217" i="6" s="1"/>
  <c r="O218" i="6"/>
  <c r="O219" i="6"/>
  <c r="O220" i="6"/>
  <c r="O221" i="6"/>
  <c r="O222" i="6"/>
  <c r="O223" i="6"/>
  <c r="O224" i="6"/>
  <c r="O225" i="6"/>
  <c r="O226" i="6"/>
  <c r="O227" i="6"/>
  <c r="O228" i="6"/>
  <c r="O229" i="6"/>
  <c r="O230" i="6"/>
  <c r="O231" i="6"/>
  <c r="O232" i="6"/>
  <c r="O233" i="6"/>
  <c r="O234" i="6"/>
  <c r="O235" i="6"/>
  <c r="O236" i="6"/>
  <c r="O237" i="6"/>
  <c r="O238" i="6"/>
  <c r="O239" i="6"/>
  <c r="O240" i="6"/>
  <c r="O241" i="6"/>
  <c r="O242" i="6"/>
  <c r="O243" i="6"/>
  <c r="O244" i="6"/>
  <c r="O245" i="6"/>
  <c r="O246" i="6"/>
  <c r="O247" i="6"/>
  <c r="O248" i="6"/>
  <c r="O249" i="6"/>
  <c r="O250" i="6"/>
  <c r="O251" i="6"/>
  <c r="O252" i="6"/>
  <c r="O253" i="6"/>
  <c r="O254" i="6"/>
  <c r="O255" i="6"/>
  <c r="O256" i="6"/>
  <c r="O257" i="6"/>
  <c r="O258" i="6"/>
  <c r="O259" i="6"/>
  <c r="O260" i="6"/>
  <c r="O261" i="6"/>
  <c r="O1104" i="6"/>
  <c r="O1105" i="6"/>
  <c r="O1106" i="6"/>
  <c r="O1107" i="6"/>
  <c r="O1108" i="6"/>
  <c r="O1109" i="6"/>
  <c r="O1110" i="6"/>
  <c r="O1111" i="6"/>
  <c r="O1112" i="6"/>
  <c r="O1113" i="6"/>
  <c r="O1114" i="6"/>
  <c r="O1115" i="6"/>
  <c r="O1116" i="6"/>
  <c r="O1117" i="6"/>
  <c r="O1118" i="6"/>
  <c r="O1119" i="6"/>
  <c r="O1120" i="6"/>
  <c r="O1121" i="6"/>
  <c r="O1122" i="6"/>
  <c r="O1123" i="6"/>
  <c r="O1124" i="6"/>
  <c r="O1125" i="6"/>
  <c r="O1126" i="6"/>
  <c r="O1127" i="6"/>
  <c r="O1128" i="6"/>
  <c r="O1129" i="6"/>
  <c r="O1130" i="6"/>
  <c r="O1131" i="6"/>
  <c r="O1132" i="6"/>
  <c r="O1133" i="6"/>
  <c r="O1134" i="6"/>
  <c r="O1135" i="6"/>
  <c r="O1136" i="6"/>
  <c r="O1137" i="6"/>
  <c r="O1138" i="6"/>
  <c r="O1139" i="6"/>
  <c r="O1140" i="6"/>
  <c r="O1141" i="6"/>
  <c r="O1142" i="6"/>
  <c r="O1143" i="6"/>
  <c r="O1144" i="6"/>
  <c r="O1145" i="6"/>
  <c r="O1146" i="6"/>
  <c r="O1147" i="6"/>
  <c r="O1148" i="6"/>
  <c r="O1149" i="6"/>
  <c r="O1150" i="6"/>
  <c r="O1151" i="6"/>
  <c r="O1152" i="6"/>
  <c r="O1153" i="6"/>
  <c r="O1154" i="6"/>
  <c r="O1155" i="6"/>
  <c r="O1156" i="6"/>
  <c r="O1157" i="6"/>
  <c r="O1158" i="6"/>
  <c r="O1159" i="6"/>
  <c r="O1160" i="6"/>
  <c r="O1161" i="6"/>
  <c r="O1162" i="6"/>
  <c r="O1163" i="6"/>
  <c r="O1164" i="6"/>
  <c r="O1165" i="6"/>
  <c r="O1166" i="6"/>
  <c r="O1167" i="6"/>
  <c r="O1168" i="6"/>
  <c r="O1169" i="6"/>
  <c r="O1170" i="6"/>
  <c r="O1171" i="6"/>
  <c r="O1172" i="6"/>
  <c r="O1173" i="6"/>
  <c r="O1174" i="6"/>
  <c r="O1175" i="6"/>
  <c r="O1176" i="6"/>
  <c r="O1177" i="6"/>
  <c r="O1178" i="6"/>
  <c r="O1179" i="6"/>
  <c r="O1180" i="6"/>
  <c r="O1181" i="6"/>
  <c r="O1182" i="6"/>
  <c r="O1183" i="6"/>
  <c r="O1184" i="6"/>
  <c r="O1185" i="6"/>
  <c r="O1186" i="6"/>
  <c r="O1187" i="6"/>
  <c r="O1188" i="6"/>
  <c r="O1189" i="6"/>
  <c r="O1190" i="6"/>
  <c r="O1191" i="6"/>
  <c r="O1192" i="6"/>
  <c r="O1193" i="6"/>
  <c r="O1194" i="6"/>
  <c r="O1195" i="6"/>
  <c r="O1196" i="6"/>
  <c r="O1197" i="6"/>
  <c r="O1198" i="6"/>
  <c r="O1199" i="6"/>
  <c r="O1200" i="6"/>
  <c r="O1201" i="6"/>
  <c r="O1202" i="6"/>
  <c r="O1203" i="6"/>
  <c r="O1204" i="6"/>
  <c r="O1205" i="6"/>
  <c r="O1206" i="6"/>
  <c r="O1207" i="6"/>
  <c r="O1208" i="6"/>
  <c r="O1209" i="6"/>
  <c r="O1210" i="6"/>
  <c r="O1211" i="6"/>
  <c r="O1212" i="6"/>
  <c r="O1213" i="6"/>
  <c r="O1214" i="6"/>
  <c r="O1215" i="6"/>
  <c r="O1216" i="6"/>
  <c r="O1217" i="6"/>
  <c r="O1218" i="6"/>
  <c r="O1219" i="6"/>
  <c r="O1220" i="6"/>
  <c r="O1221" i="6"/>
  <c r="O1222" i="6"/>
  <c r="O1223" i="6"/>
  <c r="O1224" i="6"/>
  <c r="O1225" i="6"/>
  <c r="O1226" i="6"/>
  <c r="O1227" i="6"/>
  <c r="O1228" i="6"/>
  <c r="O1229" i="6"/>
  <c r="O1230" i="6"/>
  <c r="O1231" i="6"/>
  <c r="O1232" i="6"/>
  <c r="O1233" i="6"/>
  <c r="O1234" i="6"/>
  <c r="O1235" i="6"/>
  <c r="O1236" i="6"/>
  <c r="O1237" i="6"/>
  <c r="O1238" i="6"/>
  <c r="O1239" i="6"/>
  <c r="O1240" i="6"/>
  <c r="O1241" i="6"/>
  <c r="O1242" i="6"/>
  <c r="O1243" i="6"/>
  <c r="O1244" i="6"/>
  <c r="O1245" i="6"/>
  <c r="O1246" i="6"/>
  <c r="O1247" i="6"/>
  <c r="O1248" i="6"/>
  <c r="O1249" i="6"/>
  <c r="O1250" i="6"/>
  <c r="O1251" i="6"/>
  <c r="O1252" i="6"/>
  <c r="O1253" i="6"/>
  <c r="O1254" i="6"/>
  <c r="O1255" i="6"/>
  <c r="O1256" i="6"/>
  <c r="O1257" i="6"/>
  <c r="O1258" i="6"/>
  <c r="O1259" i="6"/>
  <c r="O1260" i="6"/>
  <c r="O1261" i="6"/>
  <c r="O1262" i="6"/>
  <c r="O1263" i="6"/>
  <c r="O1264" i="6"/>
  <c r="O1265" i="6"/>
  <c r="O1266" i="6"/>
  <c r="O1267" i="6"/>
  <c r="O1268" i="6"/>
  <c r="O1269" i="6"/>
  <c r="O1270" i="6"/>
  <c r="O1271" i="6"/>
  <c r="O1272" i="6"/>
  <c r="O1273" i="6"/>
  <c r="O1274" i="6"/>
  <c r="O1275" i="6"/>
  <c r="O1276" i="6"/>
  <c r="O1277" i="6"/>
  <c r="O1278" i="6"/>
  <c r="O1279" i="6"/>
  <c r="O1280" i="6"/>
  <c r="O1281" i="6"/>
  <c r="O1282" i="6"/>
  <c r="O1283" i="6"/>
  <c r="O1284" i="6"/>
  <c r="O1285" i="6"/>
  <c r="O1286" i="6"/>
  <c r="O1287" i="6"/>
  <c r="O1288" i="6"/>
  <c r="O1289" i="6"/>
  <c r="O1290" i="6"/>
  <c r="O1291" i="6"/>
  <c r="O1292" i="6"/>
  <c r="O1293" i="6"/>
  <c r="O1294" i="6"/>
  <c r="O1295" i="6"/>
  <c r="O1296" i="6"/>
  <c r="O1297" i="6"/>
  <c r="O1298" i="6"/>
  <c r="O1299" i="6"/>
  <c r="O1300" i="6"/>
  <c r="O1301" i="6"/>
  <c r="O1302" i="6"/>
  <c r="O1303" i="6"/>
  <c r="O1304" i="6"/>
  <c r="O1305" i="6"/>
  <c r="O1306" i="6"/>
  <c r="O1307" i="6"/>
  <c r="O1308" i="6"/>
  <c r="O1309" i="6"/>
  <c r="O1310" i="6"/>
  <c r="O1311" i="6"/>
  <c r="O1312" i="6"/>
  <c r="O1313" i="6"/>
  <c r="O1314" i="6"/>
  <c r="O1315" i="6"/>
  <c r="O1316" i="6"/>
  <c r="O1317" i="6"/>
  <c r="O1318" i="6"/>
  <c r="O1319" i="6"/>
  <c r="O1320" i="6"/>
  <c r="O1321" i="6"/>
  <c r="O1322" i="6"/>
  <c r="O1323" i="6"/>
  <c r="O1324" i="6"/>
  <c r="O1325" i="6"/>
  <c r="O1326" i="6"/>
  <c r="O1327" i="6"/>
  <c r="O1328" i="6"/>
  <c r="O1329" i="6"/>
  <c r="O1330" i="6"/>
  <c r="O1331" i="6"/>
  <c r="O1332" i="6"/>
  <c r="O1333" i="6"/>
  <c r="O1334" i="6"/>
  <c r="O1335" i="6"/>
  <c r="O1336" i="6"/>
  <c r="O1337" i="6"/>
  <c r="O1338" i="6"/>
  <c r="O1339" i="6"/>
  <c r="O1340" i="6"/>
  <c r="O1341" i="6"/>
  <c r="O1342" i="6"/>
  <c r="O1343" i="6"/>
  <c r="O1344" i="6"/>
  <c r="O1345" i="6"/>
  <c r="O1346" i="6"/>
  <c r="O1347" i="6"/>
  <c r="O1348" i="6"/>
  <c r="O1349" i="6"/>
  <c r="O1350" i="6"/>
  <c r="O1351" i="6"/>
  <c r="O1352" i="6"/>
  <c r="O1353" i="6"/>
  <c r="O1354" i="6"/>
  <c r="O1355" i="6"/>
  <c r="O1356" i="6"/>
  <c r="O1357" i="6"/>
  <c r="O1358" i="6"/>
  <c r="O1359" i="6"/>
  <c r="O1360" i="6"/>
  <c r="O1361" i="6"/>
  <c r="O1362" i="6"/>
  <c r="O1363" i="6"/>
  <c r="O1364" i="6"/>
  <c r="O1365" i="6"/>
  <c r="O1366" i="6"/>
  <c r="O1367" i="6"/>
  <c r="O1368" i="6"/>
  <c r="O1369" i="6"/>
  <c r="O1370" i="6"/>
  <c r="O1371" i="6"/>
  <c r="O1372" i="6"/>
  <c r="O1373" i="6"/>
  <c r="O1374" i="6"/>
  <c r="O1375" i="6"/>
  <c r="O1376" i="6"/>
  <c r="O1377" i="6"/>
  <c r="O1378" i="6"/>
  <c r="O1379" i="6"/>
  <c r="O1380" i="6"/>
  <c r="O1381" i="6"/>
  <c r="O1382" i="6"/>
  <c r="O1383" i="6"/>
  <c r="O1384" i="6"/>
  <c r="O1385" i="6"/>
  <c r="O1386" i="6"/>
  <c r="O1387" i="6"/>
  <c r="O1388" i="6"/>
  <c r="O1389" i="6"/>
  <c r="O1390" i="6"/>
  <c r="O1391" i="6"/>
  <c r="O1392" i="6"/>
  <c r="O1393" i="6"/>
  <c r="O1394" i="6"/>
  <c r="O1395" i="6"/>
  <c r="O1396" i="6"/>
  <c r="O1397" i="6"/>
  <c r="O1398" i="6"/>
  <c r="O1399" i="6"/>
  <c r="O1400" i="6"/>
  <c r="O1401" i="6"/>
  <c r="O1402" i="6"/>
  <c r="O1403" i="6"/>
  <c r="O1404" i="6"/>
  <c r="O1405" i="6"/>
  <c r="O1406" i="6"/>
  <c r="O1407" i="6"/>
  <c r="O1408" i="6"/>
  <c r="O1409" i="6"/>
  <c r="O1410" i="6"/>
  <c r="O1411" i="6"/>
  <c r="O1412" i="6"/>
  <c r="O1413" i="6"/>
  <c r="O1414" i="6"/>
  <c r="O1415" i="6"/>
  <c r="O1416" i="6"/>
  <c r="O1417" i="6"/>
  <c r="O1418" i="6"/>
  <c r="O1419" i="6"/>
  <c r="O1420" i="6"/>
  <c r="O1421" i="6"/>
  <c r="O1422" i="6"/>
  <c r="O1423" i="6"/>
  <c r="O1424" i="6"/>
  <c r="O1425" i="6"/>
  <c r="O1426" i="6"/>
  <c r="O1427" i="6"/>
  <c r="O1428" i="6"/>
  <c r="O1429" i="6"/>
  <c r="O1430" i="6"/>
  <c r="O1431" i="6"/>
  <c r="O1432" i="6"/>
  <c r="O1433" i="6"/>
  <c r="O1434" i="6"/>
  <c r="O1435" i="6"/>
  <c r="O1436" i="6"/>
  <c r="O1437" i="6"/>
  <c r="O1438" i="6"/>
  <c r="O1439" i="6"/>
  <c r="O1440" i="6"/>
  <c r="O1441" i="6"/>
  <c r="O1442" i="6"/>
  <c r="O1443" i="6"/>
  <c r="O1444" i="6"/>
  <c r="O1445" i="6"/>
  <c r="O1446" i="6"/>
  <c r="O1447" i="6"/>
  <c r="O1448" i="6"/>
  <c r="O1449" i="6"/>
  <c r="O1450" i="6"/>
  <c r="O1451" i="6"/>
  <c r="O1452" i="6"/>
  <c r="O1453" i="6"/>
  <c r="O1454" i="6"/>
  <c r="O1455" i="6"/>
  <c r="O1456" i="6"/>
  <c r="O1457" i="6"/>
  <c r="O1458" i="6"/>
  <c r="O1459" i="6"/>
  <c r="O1460" i="6"/>
  <c r="O1461" i="6"/>
  <c r="O1462" i="6"/>
  <c r="O1463" i="6"/>
  <c r="O1464" i="6"/>
  <c r="O1465" i="6"/>
  <c r="O1466" i="6"/>
  <c r="O1467" i="6"/>
  <c r="O1468" i="6"/>
  <c r="O1469" i="6"/>
  <c r="O1470" i="6"/>
  <c r="O262" i="6"/>
  <c r="O263" i="6"/>
  <c r="O264" i="6"/>
  <c r="O265" i="6"/>
  <c r="O266" i="6"/>
  <c r="O267" i="6"/>
  <c r="O268" i="6"/>
  <c r="O269" i="6"/>
  <c r="O270" i="6"/>
  <c r="O271" i="6"/>
  <c r="O272" i="6"/>
  <c r="O273" i="6"/>
  <c r="O274" i="6"/>
  <c r="O275" i="6"/>
  <c r="O276" i="6"/>
  <c r="O277" i="6"/>
  <c r="O278" i="6"/>
  <c r="O279" i="6"/>
  <c r="O280" i="6"/>
  <c r="O281" i="6"/>
  <c r="O282" i="6"/>
  <c r="O283" i="6"/>
  <c r="O284" i="6"/>
  <c r="O285" i="6"/>
  <c r="O286" i="6"/>
  <c r="O287" i="6"/>
  <c r="O288" i="6"/>
  <c r="O289" i="6"/>
  <c r="O290" i="6"/>
  <c r="O291" i="6"/>
  <c r="O292" i="6"/>
  <c r="O293" i="6"/>
  <c r="O294" i="6"/>
  <c r="O295" i="6"/>
  <c r="O296" i="6"/>
  <c r="O297" i="6"/>
  <c r="O298" i="6"/>
  <c r="O299" i="6"/>
  <c r="O300" i="6"/>
  <c r="O301" i="6"/>
  <c r="O302" i="6"/>
  <c r="O303" i="6"/>
  <c r="O304" i="6"/>
  <c r="O305" i="6"/>
  <c r="O306" i="6"/>
  <c r="O307" i="6"/>
  <c r="O308" i="6"/>
  <c r="O309" i="6"/>
  <c r="O310" i="6"/>
  <c r="O311" i="6"/>
  <c r="O312" i="6"/>
  <c r="O313" i="6"/>
  <c r="O314" i="6"/>
  <c r="O315" i="6"/>
  <c r="O316" i="6"/>
  <c r="O317" i="6"/>
  <c r="O318" i="6"/>
  <c r="O319" i="6"/>
  <c r="O320" i="6"/>
  <c r="O321" i="6"/>
  <c r="O322" i="6"/>
  <c r="O323" i="6"/>
  <c r="O324" i="6"/>
  <c r="O325" i="6"/>
  <c r="O326" i="6"/>
  <c r="O327" i="6"/>
  <c r="O328" i="6"/>
  <c r="O329" i="6"/>
  <c r="O330" i="6"/>
  <c r="O331" i="6"/>
  <c r="O332" i="6"/>
  <c r="O333" i="6"/>
  <c r="O334" i="6"/>
  <c r="O335" i="6"/>
  <c r="O336" i="6"/>
  <c r="O337" i="6"/>
  <c r="O338" i="6"/>
  <c r="O339" i="6"/>
  <c r="O340" i="6"/>
  <c r="O341" i="6"/>
  <c r="O342" i="6"/>
  <c r="O343" i="6"/>
  <c r="O344" i="6"/>
  <c r="O345" i="6"/>
  <c r="O346" i="6"/>
  <c r="O347" i="6"/>
  <c r="O348" i="6"/>
  <c r="O349" i="6"/>
  <c r="O350" i="6"/>
  <c r="O351" i="6"/>
  <c r="O352" i="6"/>
  <c r="O353" i="6"/>
  <c r="O354" i="6"/>
  <c r="O355" i="6"/>
  <c r="O356" i="6"/>
  <c r="O357" i="6"/>
  <c r="O358" i="6"/>
  <c r="O359" i="6"/>
  <c r="O360" i="6"/>
  <c r="O361" i="6"/>
  <c r="O362" i="6"/>
  <c r="O363" i="6"/>
  <c r="O364" i="6"/>
  <c r="O365" i="6"/>
  <c r="O366" i="6"/>
  <c r="O367" i="6"/>
  <c r="O368" i="6"/>
  <c r="O369" i="6"/>
  <c r="O370" i="6"/>
  <c r="O371" i="6"/>
  <c r="O372" i="6"/>
  <c r="O373" i="6"/>
  <c r="O374" i="6"/>
  <c r="O375" i="6"/>
  <c r="O376" i="6"/>
  <c r="O377" i="6"/>
  <c r="O378" i="6"/>
  <c r="O379" i="6"/>
  <c r="O380" i="6"/>
  <c r="O381" i="6"/>
  <c r="O382" i="6"/>
  <c r="O383" i="6"/>
  <c r="O384" i="6"/>
  <c r="O385" i="6"/>
  <c r="O386" i="6"/>
  <c r="O387" i="6"/>
  <c r="O388" i="6"/>
  <c r="O389" i="6"/>
  <c r="O390" i="6"/>
  <c r="O391" i="6"/>
  <c r="O392" i="6"/>
  <c r="O393" i="6"/>
  <c r="O394" i="6"/>
  <c r="O395" i="6"/>
  <c r="O396" i="6"/>
  <c r="O397" i="6"/>
  <c r="O398" i="6"/>
  <c r="O399" i="6"/>
  <c r="O400" i="6"/>
  <c r="O401" i="6"/>
  <c r="O402" i="6"/>
  <c r="O403" i="6"/>
  <c r="O404" i="6"/>
  <c r="O405" i="6"/>
  <c r="O406" i="6"/>
  <c r="O407" i="6"/>
  <c r="O408" i="6"/>
  <c r="O409" i="6"/>
  <c r="O410" i="6"/>
  <c r="O411" i="6"/>
  <c r="O412" i="6"/>
  <c r="O413" i="6"/>
  <c r="O414" i="6"/>
  <c r="O415" i="6"/>
  <c r="O416" i="6"/>
  <c r="O417" i="6"/>
  <c r="O418" i="6"/>
  <c r="O419" i="6"/>
  <c r="O420" i="6"/>
  <c r="O421" i="6"/>
  <c r="O422" i="6"/>
  <c r="O423" i="6"/>
  <c r="O424" i="6"/>
  <c r="O425" i="6"/>
  <c r="O426" i="6"/>
  <c r="O427" i="6"/>
  <c r="O428" i="6"/>
  <c r="O429" i="6"/>
  <c r="O430" i="6"/>
  <c r="O431" i="6"/>
  <c r="O432" i="6"/>
  <c r="O433" i="6"/>
  <c r="O434" i="6"/>
  <c r="O435" i="6"/>
  <c r="O436" i="6"/>
  <c r="O437" i="6"/>
  <c r="O438" i="6"/>
  <c r="O439" i="6"/>
  <c r="O440" i="6"/>
  <c r="O441" i="6"/>
  <c r="O442" i="6"/>
  <c r="O443" i="6"/>
  <c r="O444" i="6"/>
  <c r="O445" i="6"/>
  <c r="O446" i="6"/>
  <c r="O447" i="6"/>
  <c r="O448" i="6"/>
  <c r="O449" i="6"/>
  <c r="O450" i="6"/>
  <c r="O451" i="6"/>
  <c r="O452" i="6"/>
  <c r="O453" i="6"/>
  <c r="O454" i="6"/>
  <c r="O455" i="6"/>
  <c r="O456" i="6"/>
  <c r="O457" i="6"/>
  <c r="O458" i="6"/>
  <c r="O459" i="6"/>
  <c r="O460" i="6"/>
  <c r="O461" i="6"/>
  <c r="O462" i="6"/>
  <c r="O463" i="6"/>
  <c r="O464" i="6"/>
  <c r="O465" i="6"/>
  <c r="O466" i="6"/>
  <c r="O467" i="6"/>
  <c r="O468" i="6"/>
  <c r="O469" i="6"/>
  <c r="O470" i="6"/>
  <c r="O471" i="6"/>
  <c r="O472" i="6"/>
  <c r="O473" i="6"/>
  <c r="O474" i="6"/>
  <c r="O475" i="6"/>
  <c r="O476" i="6"/>
  <c r="O477" i="6"/>
  <c r="O478" i="6"/>
  <c r="O479" i="6"/>
  <c r="O480" i="6"/>
  <c r="O481" i="6"/>
  <c r="O482" i="6"/>
  <c r="O483" i="6"/>
  <c r="O484" i="6"/>
  <c r="O485" i="6"/>
  <c r="O486" i="6"/>
  <c r="O487" i="6"/>
  <c r="O488" i="6"/>
  <c r="O489" i="6"/>
  <c r="O490" i="6"/>
  <c r="O491" i="6"/>
  <c r="O492" i="6"/>
  <c r="O493" i="6"/>
  <c r="O494" i="6"/>
  <c r="O495" i="6"/>
  <c r="O496" i="6"/>
  <c r="O497" i="6"/>
  <c r="O498" i="6"/>
  <c r="O499" i="6"/>
  <c r="O500" i="6"/>
  <c r="O501" i="6"/>
  <c r="O502" i="6"/>
  <c r="O503" i="6"/>
  <c r="O504" i="6"/>
  <c r="O505" i="6"/>
  <c r="O506" i="6"/>
  <c r="O507" i="6"/>
  <c r="O508" i="6"/>
  <c r="O509" i="6"/>
  <c r="O510" i="6"/>
  <c r="O511" i="6"/>
  <c r="O512" i="6"/>
  <c r="O513" i="6"/>
  <c r="O514" i="6"/>
  <c r="O515" i="6"/>
  <c r="O516" i="6"/>
  <c r="O517" i="6"/>
  <c r="O518" i="6"/>
  <c r="O519" i="6"/>
  <c r="O520" i="6"/>
  <c r="O521" i="6"/>
  <c r="O522" i="6"/>
  <c r="O523" i="6"/>
  <c r="O524" i="6"/>
  <c r="O525" i="6"/>
  <c r="O526" i="6"/>
  <c r="O527" i="6"/>
  <c r="O528" i="6"/>
  <c r="O529" i="6"/>
  <c r="O530" i="6"/>
  <c r="O531" i="6"/>
  <c r="O532" i="6"/>
  <c r="O533" i="6"/>
  <c r="O534" i="6"/>
  <c r="O535" i="6"/>
  <c r="O536" i="6"/>
  <c r="O537" i="6"/>
  <c r="O538" i="6"/>
  <c r="O539" i="6"/>
  <c r="O540" i="6"/>
  <c r="O541" i="6"/>
  <c r="O542" i="6"/>
  <c r="O543" i="6"/>
  <c r="O544" i="6"/>
  <c r="O545" i="6"/>
  <c r="O546" i="6"/>
  <c r="O547" i="6"/>
  <c r="O548" i="6"/>
  <c r="O549" i="6"/>
  <c r="O550" i="6"/>
  <c r="O551" i="6"/>
  <c r="O552" i="6"/>
  <c r="O553" i="6"/>
  <c r="O554" i="6"/>
  <c r="O555" i="6"/>
  <c r="O556" i="6"/>
  <c r="O557" i="6"/>
  <c r="O558" i="6"/>
  <c r="O559" i="6"/>
  <c r="O560" i="6"/>
  <c r="O561" i="6"/>
  <c r="O562" i="6"/>
  <c r="O563" i="6"/>
  <c r="O564" i="6"/>
  <c r="O565" i="6"/>
  <c r="O566" i="6"/>
  <c r="O567" i="6"/>
  <c r="O568" i="6"/>
  <c r="O569" i="6"/>
  <c r="O570" i="6"/>
  <c r="O571" i="6"/>
  <c r="O572" i="6"/>
  <c r="O573" i="6"/>
  <c r="O574" i="6"/>
  <c r="O575" i="6"/>
  <c r="O576" i="6"/>
  <c r="O577" i="6"/>
  <c r="O578" i="6"/>
  <c r="O579" i="6"/>
  <c r="O580" i="6"/>
  <c r="O581" i="6"/>
  <c r="O582" i="6"/>
  <c r="O583" i="6"/>
  <c r="O584" i="6"/>
  <c r="O585" i="6"/>
  <c r="O586" i="6"/>
  <c r="O587" i="6"/>
  <c r="O588" i="6"/>
  <c r="O589" i="6"/>
  <c r="O590" i="6"/>
  <c r="O591" i="6"/>
  <c r="O592" i="6"/>
  <c r="O593" i="6"/>
  <c r="O594" i="6"/>
  <c r="O595" i="6"/>
  <c r="O596" i="6"/>
  <c r="O597" i="6"/>
  <c r="O598" i="6"/>
  <c r="O599" i="6"/>
  <c r="O600" i="6"/>
  <c r="O601" i="6"/>
  <c r="O602" i="6"/>
  <c r="O603" i="6"/>
  <c r="O604" i="6"/>
  <c r="O605" i="6"/>
  <c r="O606" i="6"/>
  <c r="O607" i="6"/>
  <c r="O608" i="6"/>
  <c r="O609" i="6"/>
  <c r="O610" i="6"/>
  <c r="O611" i="6"/>
  <c r="O612" i="6"/>
  <c r="O613" i="6"/>
  <c r="O614" i="6"/>
  <c r="O615" i="6"/>
  <c r="O616" i="6"/>
  <c r="O617" i="6"/>
  <c r="O618" i="6"/>
  <c r="O619" i="6"/>
  <c r="O620" i="6"/>
  <c r="O621" i="6"/>
  <c r="O622" i="6"/>
  <c r="O623" i="6"/>
  <c r="O624" i="6"/>
  <c r="O625" i="6"/>
  <c r="O626" i="6"/>
  <c r="O627" i="6"/>
  <c r="O628" i="6"/>
  <c r="O629" i="6"/>
  <c r="O630" i="6"/>
  <c r="O631" i="6"/>
  <c r="O632" i="6"/>
  <c r="O633" i="6"/>
  <c r="O634" i="6"/>
  <c r="O635" i="6"/>
  <c r="O636" i="6"/>
  <c r="O637" i="6"/>
  <c r="O638" i="6"/>
  <c r="O639" i="6"/>
  <c r="O640" i="6"/>
  <c r="O641" i="6"/>
  <c r="O642" i="6"/>
  <c r="O643" i="6"/>
  <c r="O644" i="6"/>
  <c r="O645" i="6"/>
  <c r="O646" i="6"/>
  <c r="O647" i="6"/>
  <c r="O648" i="6"/>
  <c r="O649" i="6"/>
  <c r="O650" i="6"/>
  <c r="O651" i="6"/>
  <c r="O652" i="6"/>
  <c r="O653" i="6"/>
  <c r="O654" i="6"/>
  <c r="O655" i="6"/>
  <c r="O656" i="6"/>
  <c r="O657" i="6"/>
  <c r="O658" i="6"/>
  <c r="O659" i="6"/>
  <c r="O660" i="6"/>
  <c r="O661" i="6"/>
  <c r="O662" i="6"/>
  <c r="O663" i="6"/>
  <c r="O664" i="6"/>
  <c r="O665" i="6"/>
  <c r="O666" i="6"/>
  <c r="O667" i="6"/>
  <c r="O668" i="6"/>
  <c r="O669" i="6"/>
  <c r="O670" i="6"/>
  <c r="O671" i="6"/>
  <c r="O672" i="6"/>
  <c r="O673" i="6"/>
  <c r="O674" i="6"/>
  <c r="O675" i="6"/>
  <c r="O676" i="6"/>
  <c r="O677" i="6"/>
  <c r="O678" i="6"/>
  <c r="O679" i="6"/>
  <c r="O680" i="6"/>
  <c r="O681" i="6"/>
  <c r="O682" i="6"/>
  <c r="O683" i="6"/>
  <c r="O684" i="6"/>
  <c r="O685" i="6"/>
  <c r="O686" i="6"/>
  <c r="O687" i="6"/>
  <c r="O688" i="6"/>
  <c r="O689" i="6"/>
  <c r="O690" i="6"/>
  <c r="O691" i="6"/>
  <c r="O692" i="6"/>
  <c r="O693" i="6"/>
  <c r="O694" i="6"/>
  <c r="O695" i="6"/>
  <c r="O696" i="6"/>
  <c r="O697" i="6"/>
  <c r="O698" i="6"/>
  <c r="O699" i="6"/>
  <c r="O700" i="6"/>
  <c r="O701" i="6"/>
  <c r="O702" i="6"/>
  <c r="O703" i="6"/>
  <c r="O704" i="6"/>
  <c r="O705" i="6"/>
  <c r="O706" i="6"/>
  <c r="O707" i="6"/>
  <c r="O708" i="6"/>
  <c r="O709" i="6"/>
  <c r="O710" i="6"/>
  <c r="O711" i="6"/>
  <c r="O712" i="6"/>
  <c r="O713" i="6"/>
  <c r="O714" i="6"/>
  <c r="O715" i="6"/>
  <c r="O716" i="6"/>
  <c r="O717" i="6"/>
  <c r="O718" i="6"/>
  <c r="O719" i="6"/>
  <c r="O720" i="6"/>
  <c r="O721" i="6"/>
  <c r="O722" i="6"/>
  <c r="O723" i="6"/>
  <c r="O724" i="6"/>
  <c r="O725" i="6"/>
  <c r="O726" i="6"/>
  <c r="O727" i="6"/>
  <c r="O728" i="6"/>
  <c r="O729" i="6"/>
  <c r="O730" i="6"/>
  <c r="O731" i="6"/>
  <c r="O732" i="6"/>
  <c r="O733" i="6"/>
  <c r="O734" i="6"/>
  <c r="O735" i="6"/>
  <c r="O736" i="6"/>
  <c r="O737" i="6"/>
  <c r="O738" i="6"/>
  <c r="O739" i="6"/>
  <c r="O740" i="6"/>
  <c r="O741" i="6"/>
  <c r="O742" i="6"/>
  <c r="O743" i="6"/>
  <c r="O744" i="6"/>
  <c r="O745" i="6"/>
  <c r="O746" i="6"/>
  <c r="O747" i="6"/>
  <c r="O748" i="6"/>
  <c r="O749" i="6"/>
  <c r="O750" i="6"/>
  <c r="O751" i="6"/>
  <c r="O752" i="6"/>
  <c r="O753" i="6"/>
  <c r="O754" i="6"/>
  <c r="O755" i="6"/>
  <c r="O756" i="6"/>
  <c r="O757" i="6"/>
  <c r="O758" i="6"/>
  <c r="O759" i="6"/>
  <c r="O760" i="6"/>
  <c r="O761" i="6"/>
  <c r="O762" i="6"/>
  <c r="O763" i="6"/>
  <c r="O764" i="6"/>
  <c r="O765" i="6"/>
  <c r="O766" i="6"/>
  <c r="O767" i="6"/>
  <c r="O768" i="6"/>
  <c r="O769" i="6"/>
  <c r="O770" i="6"/>
  <c r="O771" i="6"/>
  <c r="O772" i="6"/>
  <c r="O773" i="6"/>
  <c r="O774" i="6"/>
  <c r="O775" i="6"/>
  <c r="O776" i="6"/>
  <c r="O777" i="6"/>
  <c r="O778" i="6"/>
  <c r="O779" i="6"/>
  <c r="O780" i="6"/>
  <c r="O781" i="6"/>
  <c r="O782" i="6"/>
  <c r="O783" i="6"/>
  <c r="O784" i="6"/>
  <c r="O785" i="6"/>
  <c r="O786" i="6"/>
  <c r="O787" i="6"/>
  <c r="O788" i="6"/>
  <c r="O789" i="6"/>
  <c r="O790" i="6"/>
  <c r="O791" i="6"/>
  <c r="O792" i="6"/>
  <c r="O793" i="6"/>
  <c r="O794" i="6"/>
  <c r="O795" i="6"/>
  <c r="O796" i="6"/>
  <c r="O797" i="6"/>
  <c r="O798" i="6"/>
  <c r="O799" i="6"/>
  <c r="O800" i="6"/>
  <c r="O801" i="6"/>
  <c r="O802" i="6"/>
  <c r="O803" i="6"/>
  <c r="O804" i="6"/>
  <c r="O805" i="6"/>
  <c r="O806" i="6"/>
  <c r="O807" i="6"/>
  <c r="O808" i="6"/>
  <c r="O809" i="6"/>
  <c r="O810" i="6"/>
  <c r="O811" i="6"/>
  <c r="O812" i="6"/>
  <c r="O813" i="6"/>
  <c r="O814" i="6"/>
  <c r="O815" i="6"/>
  <c r="O816" i="6"/>
  <c r="O817" i="6"/>
  <c r="O818" i="6"/>
  <c r="O819" i="6"/>
  <c r="O820" i="6"/>
  <c r="O821" i="6"/>
  <c r="O822" i="6"/>
  <c r="O823" i="6"/>
  <c r="O824" i="6"/>
  <c r="O825" i="6"/>
  <c r="O826" i="6"/>
  <c r="O827" i="6"/>
  <c r="O828" i="6"/>
  <c r="O829" i="6"/>
  <c r="O830" i="6"/>
  <c r="O831" i="6"/>
  <c r="O832" i="6"/>
  <c r="O833" i="6"/>
  <c r="O834" i="6"/>
  <c r="O835" i="6"/>
  <c r="O836" i="6"/>
  <c r="O837" i="6"/>
  <c r="O838" i="6"/>
  <c r="O839" i="6"/>
  <c r="O840" i="6"/>
  <c r="O841" i="6"/>
  <c r="O842" i="6"/>
  <c r="O843" i="6"/>
  <c r="O844" i="6"/>
  <c r="O845" i="6"/>
  <c r="O846" i="6"/>
  <c r="O847" i="6"/>
  <c r="O848" i="6"/>
  <c r="O849" i="6"/>
  <c r="O850" i="6"/>
  <c r="O851" i="6"/>
  <c r="O852" i="6"/>
  <c r="O853" i="6"/>
  <c r="O854" i="6"/>
  <c r="O855" i="6"/>
  <c r="O856" i="6"/>
  <c r="O857" i="6"/>
  <c r="O858" i="6"/>
  <c r="O859" i="6"/>
  <c r="O860" i="6"/>
  <c r="O861" i="6"/>
  <c r="O862" i="6"/>
  <c r="O863" i="6"/>
  <c r="O864" i="6"/>
  <c r="O865" i="6"/>
  <c r="O866" i="6"/>
  <c r="O867" i="6"/>
  <c r="O868" i="6"/>
  <c r="O869" i="6"/>
  <c r="O870" i="6"/>
  <c r="O871" i="6"/>
  <c r="O872" i="6"/>
  <c r="O873" i="6"/>
  <c r="O874" i="6"/>
  <c r="O875" i="6"/>
  <c r="O876" i="6"/>
  <c r="O877" i="6"/>
  <c r="O878" i="6"/>
  <c r="O879" i="6"/>
  <c r="O880" i="6"/>
  <c r="O881" i="6"/>
  <c r="O882" i="6"/>
  <c r="O883" i="6"/>
  <c r="O884" i="6"/>
  <c r="O885" i="6"/>
  <c r="O886" i="6"/>
  <c r="O887" i="6"/>
  <c r="O888" i="6"/>
  <c r="O889" i="6"/>
  <c r="O890" i="6"/>
  <c r="O891" i="6"/>
  <c r="O892" i="6"/>
  <c r="O893" i="6"/>
  <c r="O894" i="6"/>
  <c r="O895" i="6"/>
  <c r="O896" i="6"/>
  <c r="O897" i="6"/>
  <c r="O898" i="6"/>
  <c r="O899" i="6"/>
  <c r="O900" i="6"/>
  <c r="O901" i="6"/>
  <c r="O902" i="6"/>
  <c r="O903" i="6"/>
  <c r="O904" i="6"/>
  <c r="O905" i="6"/>
  <c r="O906" i="6"/>
  <c r="O907" i="6"/>
  <c r="O908" i="6"/>
  <c r="O909" i="6"/>
  <c r="O910" i="6"/>
  <c r="O911" i="6"/>
  <c r="O912" i="6"/>
  <c r="O913" i="6"/>
  <c r="O914" i="6"/>
  <c r="O915" i="6"/>
  <c r="O916" i="6"/>
  <c r="O917" i="6"/>
  <c r="O918" i="6"/>
  <c r="O919" i="6"/>
  <c r="O920" i="6"/>
  <c r="O921" i="6"/>
  <c r="O922" i="6"/>
  <c r="O923" i="6"/>
  <c r="O924" i="6"/>
  <c r="O925" i="6"/>
  <c r="O926" i="6"/>
  <c r="O927" i="6"/>
  <c r="O928" i="6"/>
  <c r="O929" i="6"/>
  <c r="O930" i="6"/>
  <c r="O931" i="6"/>
  <c r="O932" i="6"/>
  <c r="O933" i="6"/>
  <c r="O934" i="6"/>
  <c r="O935" i="6"/>
  <c r="O936" i="6"/>
  <c r="O937" i="6"/>
  <c r="O938" i="6"/>
  <c r="O939" i="6"/>
  <c r="O940" i="6"/>
  <c r="O941" i="6"/>
  <c r="O942" i="6"/>
  <c r="O943" i="6"/>
  <c r="O944" i="6"/>
  <c r="O945" i="6"/>
  <c r="O946" i="6"/>
  <c r="O947" i="6"/>
  <c r="O948" i="6"/>
  <c r="O949" i="6"/>
  <c r="O950" i="6"/>
  <c r="O951" i="6"/>
  <c r="O952" i="6"/>
  <c r="O953" i="6"/>
  <c r="O954" i="6"/>
  <c r="O955" i="6"/>
  <c r="O956" i="6"/>
  <c r="O957" i="6"/>
  <c r="B47" i="7" l="1"/>
  <c r="B49" i="7" s="1"/>
  <c r="F19" i="14" s="1"/>
  <c r="C47" i="7"/>
  <c r="C49" i="7" s="1"/>
  <c r="F20" i="14" s="1"/>
  <c r="B50" i="7"/>
  <c r="G19" i="14" s="1"/>
  <c r="W950" i="6" a="1"/>
  <c r="W950" i="6" s="1"/>
  <c r="W942" i="6" a="1"/>
  <c r="W942" i="6" s="1"/>
  <c r="W934" i="6" a="1"/>
  <c r="W934" i="6" s="1"/>
  <c r="W926" i="6" a="1"/>
  <c r="W926" i="6" s="1"/>
  <c r="W918" i="6" a="1"/>
  <c r="W918" i="6" s="1"/>
  <c r="W910" i="6" a="1"/>
  <c r="W910" i="6" s="1"/>
  <c r="W902" i="6" a="1"/>
  <c r="W902" i="6" s="1"/>
  <c r="W894" i="6" a="1"/>
  <c r="W894" i="6" s="1"/>
  <c r="W886" i="6" a="1"/>
  <c r="W886" i="6" s="1"/>
  <c r="W878" i="6" a="1"/>
  <c r="W878" i="6" s="1"/>
  <c r="W870" i="6" a="1"/>
  <c r="W870" i="6" s="1"/>
  <c r="W862" i="6" a="1"/>
  <c r="W862" i="6" s="1"/>
  <c r="W854" i="6" a="1"/>
  <c r="W854" i="6" s="1"/>
  <c r="W846" i="6" a="1"/>
  <c r="W846" i="6" s="1"/>
  <c r="W838" i="6" a="1"/>
  <c r="W838" i="6" s="1"/>
  <c r="W830" i="6" a="1"/>
  <c r="W830" i="6" s="1"/>
  <c r="W822" i="6" a="1"/>
  <c r="W822" i="6" s="1"/>
  <c r="W814" i="6" a="1"/>
  <c r="W814" i="6" s="1"/>
  <c r="W806" i="6" a="1"/>
  <c r="W806" i="6" s="1"/>
  <c r="W798" i="6" a="1"/>
  <c r="W798" i="6" s="1"/>
  <c r="W790" i="6" a="1"/>
  <c r="W790" i="6" s="1"/>
  <c r="W782" i="6" a="1"/>
  <c r="W782" i="6" s="1"/>
  <c r="W774" i="6" a="1"/>
  <c r="W774" i="6" s="1"/>
  <c r="W766" i="6" a="1"/>
  <c r="W766" i="6" s="1"/>
  <c r="W758" i="6" a="1"/>
  <c r="W758" i="6" s="1"/>
  <c r="W750" i="6" a="1"/>
  <c r="W750" i="6" s="1"/>
  <c r="W742" i="6" a="1"/>
  <c r="W742" i="6" s="1"/>
  <c r="W734" i="6" a="1"/>
  <c r="W734" i="6" s="1"/>
  <c r="W726" i="6" a="1"/>
  <c r="W726" i="6" s="1"/>
  <c r="W718" i="6" a="1"/>
  <c r="W718" i="6" s="1"/>
  <c r="W710" i="6" a="1"/>
  <c r="W710" i="6" s="1"/>
  <c r="W702" i="6" a="1"/>
  <c r="W702" i="6" s="1"/>
  <c r="W694" i="6" a="1"/>
  <c r="W694" i="6" s="1"/>
  <c r="W686" i="6" a="1"/>
  <c r="W686" i="6" s="1"/>
  <c r="W678" i="6" a="1"/>
  <c r="W678" i="6" s="1"/>
  <c r="W670" i="6" a="1"/>
  <c r="W670" i="6" s="1"/>
  <c r="W662" i="6" a="1"/>
  <c r="W662" i="6" s="1"/>
  <c r="W654" i="6" a="1"/>
  <c r="W654" i="6" s="1"/>
  <c r="W646" i="6" a="1"/>
  <c r="W646" i="6" s="1"/>
  <c r="W638" i="6" a="1"/>
  <c r="W638" i="6" s="1"/>
  <c r="W630" i="6" a="1"/>
  <c r="W630" i="6" s="1"/>
  <c r="W622" i="6" a="1"/>
  <c r="W622" i="6" s="1"/>
  <c r="W614" i="6" a="1"/>
  <c r="W614" i="6" s="1"/>
  <c r="W606" i="6" a="1"/>
  <c r="W606" i="6" s="1"/>
  <c r="W598" i="6" a="1"/>
  <c r="W598" i="6" s="1"/>
  <c r="W590" i="6" a="1"/>
  <c r="W590" i="6" s="1"/>
  <c r="W582" i="6" a="1"/>
  <c r="W582" i="6" s="1"/>
  <c r="W574" i="6" a="1"/>
  <c r="W574" i="6" s="1"/>
  <c r="W566" i="6" a="1"/>
  <c r="W566" i="6" s="1"/>
  <c r="W558" i="6" a="1"/>
  <c r="W558" i="6" s="1"/>
  <c r="W550" i="6" a="1"/>
  <c r="W550" i="6" s="1"/>
  <c r="W106" i="6" a="1"/>
  <c r="W106" i="6" s="1"/>
  <c r="W9" i="6" a="1"/>
  <c r="W9" i="6" s="1"/>
  <c r="W957" i="6" a="1"/>
  <c r="W957" i="6" s="1"/>
  <c r="W949" i="6" a="1"/>
  <c r="W949" i="6" s="1"/>
  <c r="W941" i="6" a="1"/>
  <c r="W941" i="6" s="1"/>
  <c r="W933" i="6" a="1"/>
  <c r="W933" i="6" s="1"/>
  <c r="W925" i="6" a="1"/>
  <c r="W925" i="6" s="1"/>
  <c r="W917" i="6" a="1"/>
  <c r="W917" i="6" s="1"/>
  <c r="W909" i="6" a="1"/>
  <c r="W909" i="6" s="1"/>
  <c r="W901" i="6" a="1"/>
  <c r="W901" i="6" s="1"/>
  <c r="W893" i="6" a="1"/>
  <c r="W893" i="6" s="1"/>
  <c r="W885" i="6" a="1"/>
  <c r="W885" i="6" s="1"/>
  <c r="W877" i="6" a="1"/>
  <c r="W877" i="6" s="1"/>
  <c r="W869" i="6" a="1"/>
  <c r="W869" i="6" s="1"/>
  <c r="W861" i="6" a="1"/>
  <c r="W861" i="6" s="1"/>
  <c r="W853" i="6" a="1"/>
  <c r="W853" i="6" s="1"/>
  <c r="W845" i="6" a="1"/>
  <c r="W845" i="6" s="1"/>
  <c r="W837" i="6" a="1"/>
  <c r="W837" i="6" s="1"/>
  <c r="W829" i="6" a="1"/>
  <c r="W829" i="6" s="1"/>
  <c r="W821" i="6" a="1"/>
  <c r="W821" i="6" s="1"/>
  <c r="W813" i="6" a="1"/>
  <c r="W813" i="6" s="1"/>
  <c r="W805" i="6" a="1"/>
  <c r="W805" i="6" s="1"/>
  <c r="W797" i="6" a="1"/>
  <c r="W797" i="6" s="1"/>
  <c r="W789" i="6" a="1"/>
  <c r="W789" i="6" s="1"/>
  <c r="W781" i="6" a="1"/>
  <c r="W781" i="6" s="1"/>
  <c r="W773" i="6" a="1"/>
  <c r="W773" i="6" s="1"/>
  <c r="W765" i="6" a="1"/>
  <c r="W765" i="6" s="1"/>
  <c r="W757" i="6" a="1"/>
  <c r="W757" i="6" s="1"/>
  <c r="W749" i="6" a="1"/>
  <c r="W749" i="6" s="1"/>
  <c r="W741" i="6" a="1"/>
  <c r="W741" i="6" s="1"/>
  <c r="W733" i="6" a="1"/>
  <c r="W733" i="6" s="1"/>
  <c r="W725" i="6" a="1"/>
  <c r="W725" i="6" s="1"/>
  <c r="W717" i="6" a="1"/>
  <c r="W717" i="6" s="1"/>
  <c r="W709" i="6" a="1"/>
  <c r="W709" i="6" s="1"/>
  <c r="W701" i="6" a="1"/>
  <c r="W701" i="6" s="1"/>
  <c r="W693" i="6" a="1"/>
  <c r="W693" i="6" s="1"/>
  <c r="W685" i="6" a="1"/>
  <c r="W685" i="6" s="1"/>
  <c r="W677" i="6" a="1"/>
  <c r="W677" i="6" s="1"/>
  <c r="W669" i="6" a="1"/>
  <c r="W669" i="6" s="1"/>
  <c r="W661" i="6" a="1"/>
  <c r="W661" i="6" s="1"/>
  <c r="W653" i="6" a="1"/>
  <c r="W653" i="6" s="1"/>
  <c r="W645" i="6" a="1"/>
  <c r="W645" i="6" s="1"/>
  <c r="W637" i="6" a="1"/>
  <c r="W637" i="6" s="1"/>
  <c r="W629" i="6" a="1"/>
  <c r="W629" i="6" s="1"/>
  <c r="W621" i="6" a="1"/>
  <c r="W621" i="6" s="1"/>
  <c r="W613" i="6" a="1"/>
  <c r="W613" i="6" s="1"/>
  <c r="W605" i="6" a="1"/>
  <c r="W605" i="6" s="1"/>
  <c r="W597" i="6" a="1"/>
  <c r="W597" i="6" s="1"/>
  <c r="W589" i="6" a="1"/>
  <c r="W589" i="6" s="1"/>
  <c r="W581" i="6" a="1"/>
  <c r="W581" i="6" s="1"/>
  <c r="W573" i="6" a="1"/>
  <c r="W573" i="6" s="1"/>
  <c r="W565" i="6" a="1"/>
  <c r="W565" i="6" s="1"/>
  <c r="W557" i="6" a="1"/>
  <c r="W557" i="6" s="1"/>
  <c r="W549" i="6" a="1"/>
  <c r="W549" i="6" s="1"/>
  <c r="W541" i="6" a="1"/>
  <c r="W541" i="6" s="1"/>
  <c r="W533" i="6" a="1"/>
  <c r="W533" i="6" s="1"/>
  <c r="W525" i="6" a="1"/>
  <c r="W525" i="6" s="1"/>
  <c r="W517" i="6" a="1"/>
  <c r="W517" i="6" s="1"/>
  <c r="W509" i="6" a="1"/>
  <c r="W509" i="6" s="1"/>
  <c r="W501" i="6" a="1"/>
  <c r="W501" i="6" s="1"/>
  <c r="W493" i="6" a="1"/>
  <c r="W493" i="6" s="1"/>
  <c r="W485" i="6" a="1"/>
  <c r="W485" i="6" s="1"/>
  <c r="W477" i="6" a="1"/>
  <c r="W477" i="6" s="1"/>
  <c r="W469" i="6" a="1"/>
  <c r="W469" i="6" s="1"/>
  <c r="W461" i="6" a="1"/>
  <c r="W461" i="6" s="1"/>
  <c r="W453" i="6" a="1"/>
  <c r="W453" i="6" s="1"/>
  <c r="W445" i="6" a="1"/>
  <c r="W445" i="6" s="1"/>
  <c r="W437" i="6" a="1"/>
  <c r="W437" i="6" s="1"/>
  <c r="W429" i="6" a="1"/>
  <c r="W429" i="6" s="1"/>
  <c r="W421" i="6" a="1"/>
  <c r="W421" i="6" s="1"/>
  <c r="W413" i="6" a="1"/>
  <c r="W413" i="6" s="1"/>
  <c r="W405" i="6" a="1"/>
  <c r="W405" i="6" s="1"/>
  <c r="W397" i="6" a="1"/>
  <c r="W397" i="6" s="1"/>
  <c r="W389" i="6" a="1"/>
  <c r="W389" i="6" s="1"/>
  <c r="W381" i="6" a="1"/>
  <c r="W381" i="6" s="1"/>
  <c r="W1334" i="6" a="1"/>
  <c r="W1334" i="6" s="1"/>
  <c r="W1326" i="6" a="1"/>
  <c r="W1326" i="6" s="1"/>
  <c r="W1318" i="6" a="1"/>
  <c r="W1318" i="6" s="1"/>
  <c r="W1310" i="6" a="1"/>
  <c r="W1310" i="6" s="1"/>
  <c r="W1302" i="6" a="1"/>
  <c r="W1302" i="6" s="1"/>
  <c r="W1294" i="6" a="1"/>
  <c r="W1294" i="6" s="1"/>
  <c r="W1286" i="6" a="1"/>
  <c r="W1286" i="6" s="1"/>
  <c r="W1278" i="6" a="1"/>
  <c r="W1278" i="6" s="1"/>
  <c r="W1270" i="6" a="1"/>
  <c r="W1270" i="6" s="1"/>
  <c r="W1262" i="6" a="1"/>
  <c r="W1262" i="6" s="1"/>
  <c r="W1254" i="6" a="1"/>
  <c r="W1254" i="6" s="1"/>
  <c r="W1246" i="6" a="1"/>
  <c r="W1246" i="6" s="1"/>
  <c r="W1238" i="6" a="1"/>
  <c r="W1238" i="6" s="1"/>
  <c r="W1230" i="6" a="1"/>
  <c r="W1230" i="6" s="1"/>
  <c r="W1222" i="6" a="1"/>
  <c r="W1222" i="6" s="1"/>
  <c r="W1214" i="6" a="1"/>
  <c r="W1214" i="6" s="1"/>
  <c r="W1206" i="6" a="1"/>
  <c r="W1206" i="6" s="1"/>
  <c r="W1198" i="6" a="1"/>
  <c r="W1198" i="6" s="1"/>
  <c r="W1190" i="6" a="1"/>
  <c r="W1190" i="6" s="1"/>
  <c r="W1182" i="6" a="1"/>
  <c r="W1182" i="6" s="1"/>
  <c r="W1174" i="6" a="1"/>
  <c r="W1174" i="6" s="1"/>
  <c r="W1166" i="6" a="1"/>
  <c r="W1166" i="6" s="1"/>
  <c r="W1158" i="6" a="1"/>
  <c r="W1158" i="6" s="1"/>
  <c r="W1150" i="6" a="1"/>
  <c r="W1150" i="6" s="1"/>
  <c r="W1142" i="6" a="1"/>
  <c r="W1142" i="6" s="1"/>
  <c r="W1134" i="6" a="1"/>
  <c r="W1134" i="6" s="1"/>
  <c r="W1126" i="6" a="1"/>
  <c r="W1126" i="6" s="1"/>
  <c r="W1118" i="6" a="1"/>
  <c r="W1118" i="6" s="1"/>
  <c r="W1110" i="6" a="1"/>
  <c r="W1110" i="6" s="1"/>
  <c r="W260" i="6" a="1"/>
  <c r="W260" i="6" s="1"/>
  <c r="W252" i="6" a="1"/>
  <c r="W252" i="6" s="1"/>
  <c r="W244" i="6" a="1"/>
  <c r="W244" i="6" s="1"/>
  <c r="W236" i="6" a="1"/>
  <c r="W236" i="6" s="1"/>
  <c r="W228" i="6" a="1"/>
  <c r="W228" i="6" s="1"/>
  <c r="W220" i="6" a="1"/>
  <c r="W220" i="6" s="1"/>
  <c r="W218" i="6" a="1"/>
  <c r="W218" i="6" s="1"/>
  <c r="W542" i="6" a="1"/>
  <c r="W542" i="6" s="1"/>
  <c r="W534" i="6" a="1"/>
  <c r="W534" i="6" s="1"/>
  <c r="W526" i="6" a="1"/>
  <c r="W526" i="6" s="1"/>
  <c r="W518" i="6" a="1"/>
  <c r="W518" i="6" s="1"/>
  <c r="W510" i="6" a="1"/>
  <c r="W510" i="6" s="1"/>
  <c r="W502" i="6" a="1"/>
  <c r="W502" i="6" s="1"/>
  <c r="W494" i="6" a="1"/>
  <c r="W494" i="6" s="1"/>
  <c r="W486" i="6" a="1"/>
  <c r="W486" i="6" s="1"/>
  <c r="W478" i="6" a="1"/>
  <c r="W478" i="6" s="1"/>
  <c r="W470" i="6" a="1"/>
  <c r="W470" i="6" s="1"/>
  <c r="W462" i="6" a="1"/>
  <c r="W462" i="6" s="1"/>
  <c r="W454" i="6" a="1"/>
  <c r="W454" i="6" s="1"/>
  <c r="W446" i="6" a="1"/>
  <c r="W446" i="6" s="1"/>
  <c r="W438" i="6" a="1"/>
  <c r="W438" i="6" s="1"/>
  <c r="W430" i="6" a="1"/>
  <c r="W430" i="6" s="1"/>
  <c r="W422" i="6" a="1"/>
  <c r="W422" i="6" s="1"/>
  <c r="W414" i="6" a="1"/>
  <c r="W414" i="6" s="1"/>
  <c r="W406" i="6" a="1"/>
  <c r="W406" i="6" s="1"/>
  <c r="W398" i="6" a="1"/>
  <c r="W398" i="6" s="1"/>
  <c r="W390" i="6" a="1"/>
  <c r="W390" i="6" s="1"/>
  <c r="W382" i="6" a="1"/>
  <c r="W382" i="6" s="1"/>
  <c r="W374" i="6" a="1"/>
  <c r="W374" i="6" s="1"/>
  <c r="W366" i="6" a="1"/>
  <c r="W366" i="6" s="1"/>
  <c r="W358" i="6" a="1"/>
  <c r="W358" i="6" s="1"/>
  <c r="W350" i="6" a="1"/>
  <c r="W350" i="6" s="1"/>
  <c r="W342" i="6" a="1"/>
  <c r="W342" i="6" s="1"/>
  <c r="W334" i="6" a="1"/>
  <c r="W334" i="6" s="1"/>
  <c r="W326" i="6" a="1"/>
  <c r="W326" i="6" s="1"/>
  <c r="W318" i="6" a="1"/>
  <c r="W318" i="6" s="1"/>
  <c r="W310" i="6" a="1"/>
  <c r="W310" i="6" s="1"/>
  <c r="W302" i="6" a="1"/>
  <c r="W302" i="6" s="1"/>
  <c r="W294" i="6" a="1"/>
  <c r="W294" i="6" s="1"/>
  <c r="W286" i="6" a="1"/>
  <c r="W286" i="6" s="1"/>
  <c r="W278" i="6" a="1"/>
  <c r="W278" i="6" s="1"/>
  <c r="W270" i="6" a="1"/>
  <c r="W270" i="6" s="1"/>
  <c r="W262" i="6" a="1"/>
  <c r="W262" i="6" s="1"/>
  <c r="W1463" i="6" a="1"/>
  <c r="W1463" i="6" s="1"/>
  <c r="W1455" i="6" a="1"/>
  <c r="W1455" i="6" s="1"/>
  <c r="W1447" i="6" a="1"/>
  <c r="W1447" i="6" s="1"/>
  <c r="W1439" i="6" a="1"/>
  <c r="W1439" i="6" s="1"/>
  <c r="W1431" i="6" a="1"/>
  <c r="W1431" i="6" s="1"/>
  <c r="W1423" i="6" a="1"/>
  <c r="W1423" i="6" s="1"/>
  <c r="W1415" i="6" a="1"/>
  <c r="W1415" i="6" s="1"/>
  <c r="W1407" i="6" a="1"/>
  <c r="W1407" i="6" s="1"/>
  <c r="W1399" i="6" a="1"/>
  <c r="W1399" i="6" s="1"/>
  <c r="W1391" i="6" a="1"/>
  <c r="W1391" i="6" s="1"/>
  <c r="W1383" i="6" a="1"/>
  <c r="W1383" i="6" s="1"/>
  <c r="W1375" i="6" a="1"/>
  <c r="W1375" i="6" s="1"/>
  <c r="W1367" i="6" a="1"/>
  <c r="W1367" i="6" s="1"/>
  <c r="W1359" i="6" a="1"/>
  <c r="W1359" i="6" s="1"/>
  <c r="W1351" i="6" a="1"/>
  <c r="W1351" i="6" s="1"/>
  <c r="W1343" i="6" a="1"/>
  <c r="W1343" i="6" s="1"/>
  <c r="W1335" i="6" a="1"/>
  <c r="W1335" i="6" s="1"/>
  <c r="W1327" i="6" a="1"/>
  <c r="W1327" i="6" s="1"/>
  <c r="W1319" i="6" a="1"/>
  <c r="W1319" i="6" s="1"/>
  <c r="W1311" i="6" a="1"/>
  <c r="W1311" i="6" s="1"/>
  <c r="W1303" i="6" a="1"/>
  <c r="W1303" i="6" s="1"/>
  <c r="W1295" i="6" a="1"/>
  <c r="W1295" i="6" s="1"/>
  <c r="W1287" i="6" a="1"/>
  <c r="W1287" i="6" s="1"/>
  <c r="W1279" i="6" a="1"/>
  <c r="W1279" i="6" s="1"/>
  <c r="W1271" i="6" a="1"/>
  <c r="W1271" i="6" s="1"/>
  <c r="W1263" i="6" a="1"/>
  <c r="W1263" i="6" s="1"/>
  <c r="W1255" i="6" a="1"/>
  <c r="W1255" i="6" s="1"/>
  <c r="W1247" i="6" a="1"/>
  <c r="W1247" i="6" s="1"/>
  <c r="W1239" i="6" a="1"/>
  <c r="W1239" i="6" s="1"/>
  <c r="W1231" i="6" a="1"/>
  <c r="W1231" i="6" s="1"/>
  <c r="W1223" i="6" a="1"/>
  <c r="W1223" i="6" s="1"/>
  <c r="W1215" i="6" a="1"/>
  <c r="W1215" i="6" s="1"/>
  <c r="W1207" i="6" a="1"/>
  <c r="W1207" i="6" s="1"/>
  <c r="W1199" i="6" a="1"/>
  <c r="W1199" i="6" s="1"/>
  <c r="W1191" i="6" a="1"/>
  <c r="W1191" i="6" s="1"/>
  <c r="W1183" i="6" a="1"/>
  <c r="W1183" i="6" s="1"/>
  <c r="W1175" i="6" a="1"/>
  <c r="W1175" i="6" s="1"/>
  <c r="W1167" i="6" a="1"/>
  <c r="W1167" i="6" s="1"/>
  <c r="W1159" i="6" a="1"/>
  <c r="W1159" i="6" s="1"/>
  <c r="W1151" i="6" a="1"/>
  <c r="W1151" i="6" s="1"/>
  <c r="W1143" i="6" a="1"/>
  <c r="W1143" i="6" s="1"/>
  <c r="W1135" i="6" a="1"/>
  <c r="W1135" i="6" s="1"/>
  <c r="W1127" i="6" a="1"/>
  <c r="W1127" i="6" s="1"/>
  <c r="W1119" i="6" a="1"/>
  <c r="W1119" i="6" s="1"/>
  <c r="W1111" i="6" a="1"/>
  <c r="W1111" i="6" s="1"/>
  <c r="W261" i="6" a="1"/>
  <c r="W261" i="6" s="1"/>
  <c r="W253" i="6" a="1"/>
  <c r="W253" i="6" s="1"/>
  <c r="W245" i="6" a="1"/>
  <c r="W245" i="6" s="1"/>
  <c r="W237" i="6" a="1"/>
  <c r="W237" i="6" s="1"/>
  <c r="W229" i="6" a="1"/>
  <c r="W229" i="6" s="1"/>
  <c r="W221" i="6" a="1"/>
  <c r="W221" i="6" s="1"/>
  <c r="W373" i="6" a="1"/>
  <c r="W373" i="6" s="1"/>
  <c r="W365" i="6" a="1"/>
  <c r="W365" i="6" s="1"/>
  <c r="W357" i="6" a="1"/>
  <c r="W357" i="6" s="1"/>
  <c r="W349" i="6" a="1"/>
  <c r="W349" i="6" s="1"/>
  <c r="W341" i="6" a="1"/>
  <c r="W341" i="6" s="1"/>
  <c r="W333" i="6" a="1"/>
  <c r="W333" i="6" s="1"/>
  <c r="W325" i="6" a="1"/>
  <c r="W325" i="6" s="1"/>
  <c r="W317" i="6" a="1"/>
  <c r="W317" i="6" s="1"/>
  <c r="W309" i="6" a="1"/>
  <c r="W309" i="6" s="1"/>
  <c r="W301" i="6" a="1"/>
  <c r="W301" i="6" s="1"/>
  <c r="W293" i="6" a="1"/>
  <c r="W293" i="6" s="1"/>
  <c r="W285" i="6" a="1"/>
  <c r="W285" i="6" s="1"/>
  <c r="W277" i="6" a="1"/>
  <c r="W277" i="6" s="1"/>
  <c r="W269" i="6" a="1"/>
  <c r="W269" i="6" s="1"/>
  <c r="W1470" i="6" a="1"/>
  <c r="W1470" i="6" s="1"/>
  <c r="W1462" i="6" a="1"/>
  <c r="W1462" i="6" s="1"/>
  <c r="W1454" i="6" a="1"/>
  <c r="W1454" i="6" s="1"/>
  <c r="W1446" i="6" a="1"/>
  <c r="W1446" i="6" s="1"/>
  <c r="W1438" i="6" a="1"/>
  <c r="W1438" i="6" s="1"/>
  <c r="W1430" i="6" a="1"/>
  <c r="W1430" i="6" s="1"/>
  <c r="W1422" i="6" a="1"/>
  <c r="W1422" i="6" s="1"/>
  <c r="W1414" i="6" a="1"/>
  <c r="W1414" i="6" s="1"/>
  <c r="W1406" i="6" a="1"/>
  <c r="W1406" i="6" s="1"/>
  <c r="W1398" i="6" a="1"/>
  <c r="W1398" i="6" s="1"/>
  <c r="W1390" i="6" a="1"/>
  <c r="W1390" i="6" s="1"/>
  <c r="W1382" i="6" a="1"/>
  <c r="W1382" i="6" s="1"/>
  <c r="W1374" i="6" a="1"/>
  <c r="W1374" i="6" s="1"/>
  <c r="W1366" i="6" a="1"/>
  <c r="W1366" i="6" s="1"/>
  <c r="W1358" i="6" a="1"/>
  <c r="W1358" i="6" s="1"/>
  <c r="W1350" i="6" a="1"/>
  <c r="W1350" i="6" s="1"/>
  <c r="W1342" i="6" a="1"/>
  <c r="W1342" i="6" s="1"/>
  <c r="W952" i="6" a="1"/>
  <c r="W952" i="6" s="1"/>
  <c r="W944" i="6" a="1"/>
  <c r="W944" i="6" s="1"/>
  <c r="W936" i="6" a="1"/>
  <c r="W936" i="6" s="1"/>
  <c r="W928" i="6" a="1"/>
  <c r="W928" i="6" s="1"/>
  <c r="W920" i="6" a="1"/>
  <c r="W920" i="6" s="1"/>
  <c r="W912" i="6" a="1"/>
  <c r="W912" i="6" s="1"/>
  <c r="W904" i="6" a="1"/>
  <c r="W904" i="6" s="1"/>
  <c r="W896" i="6" a="1"/>
  <c r="W896" i="6" s="1"/>
  <c r="W888" i="6" a="1"/>
  <c r="W888" i="6" s="1"/>
  <c r="W880" i="6" a="1"/>
  <c r="W880" i="6" s="1"/>
  <c r="W872" i="6" a="1"/>
  <c r="W872" i="6" s="1"/>
  <c r="W864" i="6" a="1"/>
  <c r="W864" i="6" s="1"/>
  <c r="W856" i="6" a="1"/>
  <c r="W856" i="6" s="1"/>
  <c r="W848" i="6" a="1"/>
  <c r="W848" i="6" s="1"/>
  <c r="W840" i="6" a="1"/>
  <c r="W840" i="6" s="1"/>
  <c r="W832" i="6" a="1"/>
  <c r="W832" i="6" s="1"/>
  <c r="W824" i="6" a="1"/>
  <c r="W824" i="6" s="1"/>
  <c r="W816" i="6" a="1"/>
  <c r="W816" i="6" s="1"/>
  <c r="W808" i="6" a="1"/>
  <c r="W808" i="6" s="1"/>
  <c r="W800" i="6" a="1"/>
  <c r="W800" i="6" s="1"/>
  <c r="W792" i="6" a="1"/>
  <c r="W792" i="6" s="1"/>
  <c r="W784" i="6" a="1"/>
  <c r="W784" i="6" s="1"/>
  <c r="W776" i="6" a="1"/>
  <c r="W776" i="6" s="1"/>
  <c r="W768" i="6" a="1"/>
  <c r="W768" i="6" s="1"/>
  <c r="W760" i="6" a="1"/>
  <c r="W760" i="6" s="1"/>
  <c r="W752" i="6" a="1"/>
  <c r="W752" i="6" s="1"/>
  <c r="W744" i="6" a="1"/>
  <c r="W744" i="6" s="1"/>
  <c r="W736" i="6" a="1"/>
  <c r="W736" i="6" s="1"/>
  <c r="W728" i="6" a="1"/>
  <c r="W728" i="6" s="1"/>
  <c r="W720" i="6" a="1"/>
  <c r="W720" i="6" s="1"/>
  <c r="W712" i="6" a="1"/>
  <c r="W712" i="6" s="1"/>
  <c r="W704" i="6" a="1"/>
  <c r="W704" i="6" s="1"/>
  <c r="W696" i="6" a="1"/>
  <c r="W696" i="6" s="1"/>
  <c r="W688" i="6" a="1"/>
  <c r="W688" i="6" s="1"/>
  <c r="W680" i="6" a="1"/>
  <c r="W680" i="6" s="1"/>
  <c r="W672" i="6" a="1"/>
  <c r="W672" i="6" s="1"/>
  <c r="W664" i="6" a="1"/>
  <c r="W664" i="6" s="1"/>
  <c r="W656" i="6" a="1"/>
  <c r="W656" i="6" s="1"/>
  <c r="W648" i="6" a="1"/>
  <c r="W648" i="6" s="1"/>
  <c r="W640" i="6" a="1"/>
  <c r="W640" i="6" s="1"/>
  <c r="W632" i="6" a="1"/>
  <c r="W632" i="6" s="1"/>
  <c r="W624" i="6" a="1"/>
  <c r="W624" i="6" s="1"/>
  <c r="W616" i="6" a="1"/>
  <c r="W616" i="6" s="1"/>
  <c r="W608" i="6" a="1"/>
  <c r="W608" i="6" s="1"/>
  <c r="W600" i="6" a="1"/>
  <c r="W600" i="6" s="1"/>
  <c r="W592" i="6" a="1"/>
  <c r="W592" i="6" s="1"/>
  <c r="W584" i="6" a="1"/>
  <c r="W584" i="6" s="1"/>
  <c r="W576" i="6" a="1"/>
  <c r="W576" i="6" s="1"/>
  <c r="W568" i="6" a="1"/>
  <c r="W568" i="6" s="1"/>
  <c r="W560" i="6" a="1"/>
  <c r="W560" i="6" s="1"/>
  <c r="W552" i="6" a="1"/>
  <c r="W552" i="6" s="1"/>
  <c r="W544" i="6" a="1"/>
  <c r="W544" i="6" s="1"/>
  <c r="W536" i="6" a="1"/>
  <c r="W536" i="6" s="1"/>
  <c r="W528" i="6" a="1"/>
  <c r="W528" i="6" s="1"/>
  <c r="W520" i="6" a="1"/>
  <c r="W520" i="6" s="1"/>
  <c r="W512" i="6" a="1"/>
  <c r="W512" i="6" s="1"/>
  <c r="W504" i="6" a="1"/>
  <c r="W504" i="6" s="1"/>
  <c r="W496" i="6" a="1"/>
  <c r="W496" i="6" s="1"/>
  <c r="W488" i="6" a="1"/>
  <c r="W488" i="6" s="1"/>
  <c r="W480" i="6" a="1"/>
  <c r="W480" i="6" s="1"/>
  <c r="W472" i="6" a="1"/>
  <c r="W472" i="6" s="1"/>
  <c r="W464" i="6" a="1"/>
  <c r="W464" i="6" s="1"/>
  <c r="W456" i="6" a="1"/>
  <c r="W456" i="6" s="1"/>
  <c r="W448" i="6" a="1"/>
  <c r="W448" i="6" s="1"/>
  <c r="W440" i="6" a="1"/>
  <c r="W440" i="6" s="1"/>
  <c r="W432" i="6" a="1"/>
  <c r="W432" i="6" s="1"/>
  <c r="W424" i="6" a="1"/>
  <c r="W424" i="6" s="1"/>
  <c r="W416" i="6" a="1"/>
  <c r="W416" i="6" s="1"/>
  <c r="W408" i="6" a="1"/>
  <c r="W408" i="6" s="1"/>
  <c r="W400" i="6" a="1"/>
  <c r="W400" i="6" s="1"/>
  <c r="W392" i="6" a="1"/>
  <c r="W392" i="6" s="1"/>
  <c r="W384" i="6" a="1"/>
  <c r="W384" i="6" s="1"/>
  <c r="W376" i="6" a="1"/>
  <c r="W376" i="6" s="1"/>
  <c r="W368" i="6" a="1"/>
  <c r="W368" i="6" s="1"/>
  <c r="W360" i="6" a="1"/>
  <c r="W360" i="6" s="1"/>
  <c r="W352" i="6" a="1"/>
  <c r="W352" i="6" s="1"/>
  <c r="W344" i="6" a="1"/>
  <c r="W344" i="6" s="1"/>
  <c r="W336" i="6" a="1"/>
  <c r="W336" i="6" s="1"/>
  <c r="W328" i="6" a="1"/>
  <c r="W328" i="6" s="1"/>
  <c r="W320" i="6" a="1"/>
  <c r="W320" i="6" s="1"/>
  <c r="W312" i="6" a="1"/>
  <c r="W312" i="6" s="1"/>
  <c r="W304" i="6" a="1"/>
  <c r="W304" i="6" s="1"/>
  <c r="W296" i="6" a="1"/>
  <c r="W296" i="6" s="1"/>
  <c r="W288" i="6" a="1"/>
  <c r="W288" i="6" s="1"/>
  <c r="W280" i="6" a="1"/>
  <c r="W280" i="6" s="1"/>
  <c r="W272" i="6" a="1"/>
  <c r="W272" i="6" s="1"/>
  <c r="W264" i="6" a="1"/>
  <c r="W264" i="6" s="1"/>
  <c r="W1465" i="6" a="1"/>
  <c r="W1465" i="6" s="1"/>
  <c r="W1457" i="6" a="1"/>
  <c r="W1457" i="6" s="1"/>
  <c r="W1449" i="6" a="1"/>
  <c r="W1449" i="6" s="1"/>
  <c r="W1441" i="6" a="1"/>
  <c r="W1441" i="6" s="1"/>
  <c r="W1433" i="6" a="1"/>
  <c r="W1433" i="6" s="1"/>
  <c r="W1425" i="6" a="1"/>
  <c r="W1425" i="6" s="1"/>
  <c r="W1417" i="6" a="1"/>
  <c r="W1417" i="6" s="1"/>
  <c r="W1409" i="6" a="1"/>
  <c r="W1409" i="6" s="1"/>
  <c r="W1401" i="6" a="1"/>
  <c r="W1401" i="6" s="1"/>
  <c r="W1393" i="6" a="1"/>
  <c r="W1393" i="6" s="1"/>
  <c r="W1385" i="6" a="1"/>
  <c r="W1385" i="6" s="1"/>
  <c r="W1377" i="6" a="1"/>
  <c r="W1377" i="6" s="1"/>
  <c r="W1369" i="6" a="1"/>
  <c r="W1369" i="6" s="1"/>
  <c r="W1361" i="6" a="1"/>
  <c r="W1361" i="6" s="1"/>
  <c r="W1353" i="6" a="1"/>
  <c r="W1353" i="6" s="1"/>
  <c r="W1345" i="6" a="1"/>
  <c r="W1345" i="6" s="1"/>
  <c r="W1337" i="6" a="1"/>
  <c r="W1337" i="6" s="1"/>
  <c r="W1329" i="6" a="1"/>
  <c r="W1329" i="6" s="1"/>
  <c r="W1321" i="6" a="1"/>
  <c r="W1321" i="6" s="1"/>
  <c r="W1313" i="6" a="1"/>
  <c r="W1313" i="6" s="1"/>
  <c r="W1305" i="6" a="1"/>
  <c r="W1305" i="6" s="1"/>
  <c r="W1297" i="6" a="1"/>
  <c r="W1297" i="6" s="1"/>
  <c r="W1289" i="6" a="1"/>
  <c r="W1289" i="6" s="1"/>
  <c r="W1281" i="6" a="1"/>
  <c r="W1281" i="6" s="1"/>
  <c r="W1273" i="6" a="1"/>
  <c r="W1273" i="6" s="1"/>
  <c r="W1265" i="6" a="1"/>
  <c r="W1265" i="6" s="1"/>
  <c r="W1257" i="6" a="1"/>
  <c r="W1257" i="6" s="1"/>
  <c r="W1249" i="6" a="1"/>
  <c r="W1249" i="6" s="1"/>
  <c r="W1241" i="6" a="1"/>
  <c r="W1241" i="6" s="1"/>
  <c r="W1233" i="6" a="1"/>
  <c r="W1233" i="6" s="1"/>
  <c r="W1225" i="6" a="1"/>
  <c r="W1225" i="6" s="1"/>
  <c r="W1217" i="6" a="1"/>
  <c r="W1217" i="6" s="1"/>
  <c r="W1209" i="6" a="1"/>
  <c r="W1209" i="6" s="1"/>
  <c r="W1201" i="6" a="1"/>
  <c r="W1201" i="6" s="1"/>
  <c r="W1193" i="6" a="1"/>
  <c r="W1193" i="6" s="1"/>
  <c r="W1185" i="6" a="1"/>
  <c r="W1185" i="6" s="1"/>
  <c r="W1177" i="6" a="1"/>
  <c r="W1177" i="6" s="1"/>
  <c r="W1169" i="6" a="1"/>
  <c r="W1169" i="6" s="1"/>
  <c r="W1161" i="6" a="1"/>
  <c r="W1161" i="6" s="1"/>
  <c r="W1153" i="6" a="1"/>
  <c r="W1153" i="6" s="1"/>
  <c r="W1145" i="6" a="1"/>
  <c r="W1145" i="6" s="1"/>
  <c r="W1137" i="6" a="1"/>
  <c r="W1137" i="6" s="1"/>
  <c r="W1129" i="6" a="1"/>
  <c r="W1129" i="6" s="1"/>
  <c r="W1121" i="6" a="1"/>
  <c r="W1121" i="6" s="1"/>
  <c r="W1113" i="6" a="1"/>
  <c r="W1113" i="6" s="1"/>
  <c r="W1105" i="6" a="1"/>
  <c r="W1105" i="6" s="1"/>
  <c r="W255" i="6" a="1"/>
  <c r="W255" i="6" s="1"/>
  <c r="W247" i="6" a="1"/>
  <c r="W247" i="6" s="1"/>
  <c r="W239" i="6" a="1"/>
  <c r="W239" i="6" s="1"/>
  <c r="W231" i="6" a="1"/>
  <c r="W231" i="6" s="1"/>
  <c r="W223" i="6" a="1"/>
  <c r="W223" i="6" s="1"/>
  <c r="W951" i="6" a="1"/>
  <c r="W951" i="6" s="1"/>
  <c r="W943" i="6" a="1"/>
  <c r="W943" i="6" s="1"/>
  <c r="W935" i="6" a="1"/>
  <c r="W935" i="6" s="1"/>
  <c r="W927" i="6" a="1"/>
  <c r="W927" i="6" s="1"/>
  <c r="W919" i="6" a="1"/>
  <c r="W919" i="6" s="1"/>
  <c r="W911" i="6" a="1"/>
  <c r="W911" i="6" s="1"/>
  <c r="W903" i="6" a="1"/>
  <c r="W903" i="6" s="1"/>
  <c r="W895" i="6" a="1"/>
  <c r="W895" i="6" s="1"/>
  <c r="W887" i="6" a="1"/>
  <c r="W887" i="6" s="1"/>
  <c r="W879" i="6" a="1"/>
  <c r="W879" i="6" s="1"/>
  <c r="W871" i="6" a="1"/>
  <c r="W871" i="6" s="1"/>
  <c r="W863" i="6" a="1"/>
  <c r="W863" i="6" s="1"/>
  <c r="W855" i="6" a="1"/>
  <c r="W855" i="6" s="1"/>
  <c r="W847" i="6" a="1"/>
  <c r="W847" i="6" s="1"/>
  <c r="W839" i="6" a="1"/>
  <c r="W839" i="6" s="1"/>
  <c r="W831" i="6" a="1"/>
  <c r="W831" i="6" s="1"/>
  <c r="W823" i="6" a="1"/>
  <c r="W823" i="6" s="1"/>
  <c r="W815" i="6" a="1"/>
  <c r="W815" i="6" s="1"/>
  <c r="W807" i="6" a="1"/>
  <c r="W807" i="6" s="1"/>
  <c r="W799" i="6" a="1"/>
  <c r="W799" i="6" s="1"/>
  <c r="W791" i="6" a="1"/>
  <c r="W791" i="6" s="1"/>
  <c r="W783" i="6" a="1"/>
  <c r="W783" i="6" s="1"/>
  <c r="W775" i="6" a="1"/>
  <c r="W775" i="6" s="1"/>
  <c r="W767" i="6" a="1"/>
  <c r="W767" i="6" s="1"/>
  <c r="W759" i="6" a="1"/>
  <c r="W759" i="6" s="1"/>
  <c r="W751" i="6" a="1"/>
  <c r="W751" i="6" s="1"/>
  <c r="W743" i="6" a="1"/>
  <c r="W743" i="6" s="1"/>
  <c r="W735" i="6" a="1"/>
  <c r="W735" i="6" s="1"/>
  <c r="W727" i="6" a="1"/>
  <c r="W727" i="6" s="1"/>
  <c r="W719" i="6" a="1"/>
  <c r="W719" i="6" s="1"/>
  <c r="W711" i="6" a="1"/>
  <c r="W711" i="6" s="1"/>
  <c r="W703" i="6" a="1"/>
  <c r="W703" i="6" s="1"/>
  <c r="W695" i="6" a="1"/>
  <c r="W695" i="6" s="1"/>
  <c r="W687" i="6" a="1"/>
  <c r="W687" i="6" s="1"/>
  <c r="W679" i="6" a="1"/>
  <c r="W679" i="6" s="1"/>
  <c r="W671" i="6" a="1"/>
  <c r="W671" i="6" s="1"/>
  <c r="W663" i="6" a="1"/>
  <c r="W663" i="6" s="1"/>
  <c r="W655" i="6" a="1"/>
  <c r="W655" i="6" s="1"/>
  <c r="W647" i="6" a="1"/>
  <c r="W647" i="6" s="1"/>
  <c r="W639" i="6" a="1"/>
  <c r="W639" i="6" s="1"/>
  <c r="W631" i="6" a="1"/>
  <c r="W631" i="6" s="1"/>
  <c r="W623" i="6" a="1"/>
  <c r="W623" i="6" s="1"/>
  <c r="W615" i="6" a="1"/>
  <c r="W615" i="6" s="1"/>
  <c r="W607" i="6" a="1"/>
  <c r="W607" i="6" s="1"/>
  <c r="W599" i="6" a="1"/>
  <c r="W599" i="6" s="1"/>
  <c r="W591" i="6" a="1"/>
  <c r="W591" i="6" s="1"/>
  <c r="W583" i="6" a="1"/>
  <c r="W583" i="6" s="1"/>
  <c r="W575" i="6" a="1"/>
  <c r="W575" i="6" s="1"/>
  <c r="W567" i="6" a="1"/>
  <c r="W567" i="6" s="1"/>
  <c r="W559" i="6" a="1"/>
  <c r="W559" i="6" s="1"/>
  <c r="W551" i="6" a="1"/>
  <c r="W551" i="6" s="1"/>
  <c r="W543" i="6" a="1"/>
  <c r="W543" i="6" s="1"/>
  <c r="W535" i="6" a="1"/>
  <c r="W535" i="6" s="1"/>
  <c r="W527" i="6" a="1"/>
  <c r="W527" i="6" s="1"/>
  <c r="W519" i="6" a="1"/>
  <c r="W519" i="6" s="1"/>
  <c r="W511" i="6" a="1"/>
  <c r="W511" i="6" s="1"/>
  <c r="W503" i="6" a="1"/>
  <c r="W503" i="6" s="1"/>
  <c r="W495" i="6" a="1"/>
  <c r="W495" i="6" s="1"/>
  <c r="W487" i="6" a="1"/>
  <c r="W487" i="6" s="1"/>
  <c r="W479" i="6" a="1"/>
  <c r="W479" i="6" s="1"/>
  <c r="W471" i="6" a="1"/>
  <c r="W471" i="6" s="1"/>
  <c r="W463" i="6" a="1"/>
  <c r="W463" i="6" s="1"/>
  <c r="W455" i="6" a="1"/>
  <c r="W455" i="6" s="1"/>
  <c r="W447" i="6" a="1"/>
  <c r="W447" i="6" s="1"/>
  <c r="W439" i="6" a="1"/>
  <c r="W439" i="6" s="1"/>
  <c r="W431" i="6" a="1"/>
  <c r="W431" i="6" s="1"/>
  <c r="W423" i="6" a="1"/>
  <c r="W423" i="6" s="1"/>
  <c r="W415" i="6" a="1"/>
  <c r="W415" i="6" s="1"/>
  <c r="W407" i="6" a="1"/>
  <c r="W407" i="6" s="1"/>
  <c r="W399" i="6" a="1"/>
  <c r="W399" i="6" s="1"/>
  <c r="W391" i="6" a="1"/>
  <c r="W391" i="6" s="1"/>
  <c r="W383" i="6" a="1"/>
  <c r="W383" i="6" s="1"/>
  <c r="W375" i="6" a="1"/>
  <c r="W375" i="6" s="1"/>
  <c r="W367" i="6" a="1"/>
  <c r="W367" i="6" s="1"/>
  <c r="W359" i="6" a="1"/>
  <c r="W359" i="6" s="1"/>
  <c r="W351" i="6" a="1"/>
  <c r="W351" i="6" s="1"/>
  <c r="W343" i="6" a="1"/>
  <c r="W343" i="6" s="1"/>
  <c r="W335" i="6" a="1"/>
  <c r="W335" i="6" s="1"/>
  <c r="W327" i="6" a="1"/>
  <c r="W327" i="6" s="1"/>
  <c r="W319" i="6" a="1"/>
  <c r="W319" i="6" s="1"/>
  <c r="W311" i="6" a="1"/>
  <c r="W311" i="6" s="1"/>
  <c r="W303" i="6" a="1"/>
  <c r="W303" i="6" s="1"/>
  <c r="W295" i="6" a="1"/>
  <c r="W295" i="6" s="1"/>
  <c r="W287" i="6" a="1"/>
  <c r="W287" i="6" s="1"/>
  <c r="W279" i="6" a="1"/>
  <c r="W279" i="6" s="1"/>
  <c r="W271" i="6" a="1"/>
  <c r="W271" i="6" s="1"/>
  <c r="W263" i="6" a="1"/>
  <c r="W263" i="6" s="1"/>
  <c r="W1464" i="6" a="1"/>
  <c r="W1464" i="6" s="1"/>
  <c r="W1456" i="6" a="1"/>
  <c r="W1456" i="6" s="1"/>
  <c r="W1448" i="6" a="1"/>
  <c r="W1448" i="6" s="1"/>
  <c r="W1440" i="6" a="1"/>
  <c r="W1440" i="6" s="1"/>
  <c r="W1432" i="6" a="1"/>
  <c r="W1432" i="6" s="1"/>
  <c r="W1424" i="6" a="1"/>
  <c r="W1424" i="6" s="1"/>
  <c r="W1416" i="6" a="1"/>
  <c r="W1416" i="6" s="1"/>
  <c r="W1408" i="6" a="1"/>
  <c r="W1408" i="6" s="1"/>
  <c r="W1400" i="6" a="1"/>
  <c r="W1400" i="6" s="1"/>
  <c r="W1392" i="6" a="1"/>
  <c r="W1392" i="6" s="1"/>
  <c r="W1384" i="6" a="1"/>
  <c r="W1384" i="6" s="1"/>
  <c r="W1376" i="6" a="1"/>
  <c r="W1376" i="6" s="1"/>
  <c r="W1368" i="6" a="1"/>
  <c r="W1368" i="6" s="1"/>
  <c r="W1360" i="6" a="1"/>
  <c r="W1360" i="6" s="1"/>
  <c r="W1352" i="6" a="1"/>
  <c r="W1352" i="6" s="1"/>
  <c r="W1344" i="6" a="1"/>
  <c r="W1344" i="6" s="1"/>
  <c r="W1336" i="6" a="1"/>
  <c r="W1336" i="6" s="1"/>
  <c r="W1328" i="6" a="1"/>
  <c r="W1328" i="6" s="1"/>
  <c r="W1320" i="6" a="1"/>
  <c r="W1320" i="6" s="1"/>
  <c r="W1312" i="6" a="1"/>
  <c r="W1312" i="6" s="1"/>
  <c r="W1304" i="6" a="1"/>
  <c r="W1304" i="6" s="1"/>
  <c r="W1296" i="6" a="1"/>
  <c r="W1296" i="6" s="1"/>
  <c r="W1288" i="6" a="1"/>
  <c r="W1288" i="6" s="1"/>
  <c r="W1280" i="6" a="1"/>
  <c r="W1280" i="6" s="1"/>
  <c r="W1272" i="6" a="1"/>
  <c r="W1272" i="6" s="1"/>
  <c r="W1264" i="6" a="1"/>
  <c r="W1264" i="6" s="1"/>
  <c r="W1256" i="6" a="1"/>
  <c r="W1256" i="6" s="1"/>
  <c r="W1248" i="6" a="1"/>
  <c r="W1248" i="6" s="1"/>
  <c r="W1240" i="6" a="1"/>
  <c r="W1240" i="6" s="1"/>
  <c r="W1232" i="6" a="1"/>
  <c r="W1232" i="6" s="1"/>
  <c r="W1224" i="6" a="1"/>
  <c r="W1224" i="6" s="1"/>
  <c r="W1216" i="6" a="1"/>
  <c r="W1216" i="6" s="1"/>
  <c r="W1208" i="6" a="1"/>
  <c r="W1208" i="6" s="1"/>
  <c r="W1200" i="6" a="1"/>
  <c r="W1200" i="6" s="1"/>
  <c r="W1192" i="6" a="1"/>
  <c r="W1192" i="6" s="1"/>
  <c r="W1184" i="6" a="1"/>
  <c r="W1184" i="6" s="1"/>
  <c r="W1176" i="6" a="1"/>
  <c r="W1176" i="6" s="1"/>
  <c r="W1168" i="6" a="1"/>
  <c r="W1168" i="6" s="1"/>
  <c r="W1160" i="6" a="1"/>
  <c r="W1160" i="6" s="1"/>
  <c r="W1152" i="6" a="1"/>
  <c r="W1152" i="6" s="1"/>
  <c r="W1144" i="6" a="1"/>
  <c r="W1144" i="6" s="1"/>
  <c r="W1136" i="6" a="1"/>
  <c r="W1136" i="6" s="1"/>
  <c r="W1128" i="6" a="1"/>
  <c r="W1128" i="6" s="1"/>
  <c r="W1120" i="6" a="1"/>
  <c r="W1120" i="6" s="1"/>
  <c r="W1112" i="6" a="1"/>
  <c r="W1112" i="6" s="1"/>
  <c r="W1104" i="6" a="1"/>
  <c r="W1104" i="6" s="1"/>
  <c r="W254" i="6" a="1"/>
  <c r="W254" i="6" s="1"/>
  <c r="W246" i="6" a="1"/>
  <c r="W246" i="6" s="1"/>
  <c r="W238" i="6" a="1"/>
  <c r="W238" i="6" s="1"/>
  <c r="W230" i="6" a="1"/>
  <c r="W230" i="6" s="1"/>
  <c r="W222" i="6" a="1"/>
  <c r="W222" i="6" s="1"/>
  <c r="W953" i="6" a="1"/>
  <c r="W953" i="6" s="1"/>
  <c r="W945" i="6" a="1"/>
  <c r="W945" i="6" s="1"/>
  <c r="W937" i="6" a="1"/>
  <c r="W937" i="6" s="1"/>
  <c r="W929" i="6" a="1"/>
  <c r="W929" i="6" s="1"/>
  <c r="W921" i="6" a="1"/>
  <c r="W921" i="6" s="1"/>
  <c r="W913" i="6" a="1"/>
  <c r="W913" i="6" s="1"/>
  <c r="W905" i="6" a="1"/>
  <c r="W905" i="6" s="1"/>
  <c r="W897" i="6" a="1"/>
  <c r="W897" i="6" s="1"/>
  <c r="W889" i="6" a="1"/>
  <c r="W889" i="6" s="1"/>
  <c r="W881" i="6" a="1"/>
  <c r="W881" i="6" s="1"/>
  <c r="W873" i="6" a="1"/>
  <c r="W873" i="6" s="1"/>
  <c r="W865" i="6" a="1"/>
  <c r="W865" i="6" s="1"/>
  <c r="W857" i="6" a="1"/>
  <c r="W857" i="6" s="1"/>
  <c r="W849" i="6" a="1"/>
  <c r="W849" i="6" s="1"/>
  <c r="W841" i="6" a="1"/>
  <c r="W841" i="6" s="1"/>
  <c r="W833" i="6" a="1"/>
  <c r="W833" i="6" s="1"/>
  <c r="W825" i="6" a="1"/>
  <c r="W825" i="6" s="1"/>
  <c r="W817" i="6" a="1"/>
  <c r="W817" i="6" s="1"/>
  <c r="W809" i="6" a="1"/>
  <c r="W809" i="6" s="1"/>
  <c r="W801" i="6" a="1"/>
  <c r="W801" i="6" s="1"/>
  <c r="W793" i="6" a="1"/>
  <c r="W793" i="6" s="1"/>
  <c r="W785" i="6" a="1"/>
  <c r="W785" i="6" s="1"/>
  <c r="W777" i="6" a="1"/>
  <c r="W777" i="6" s="1"/>
  <c r="W769" i="6" a="1"/>
  <c r="W769" i="6" s="1"/>
  <c r="W761" i="6" a="1"/>
  <c r="W761" i="6" s="1"/>
  <c r="W753" i="6" a="1"/>
  <c r="W753" i="6" s="1"/>
  <c r="W745" i="6" a="1"/>
  <c r="W745" i="6" s="1"/>
  <c r="W737" i="6" a="1"/>
  <c r="W737" i="6" s="1"/>
  <c r="W729" i="6" a="1"/>
  <c r="W729" i="6" s="1"/>
  <c r="W721" i="6" a="1"/>
  <c r="W721" i="6" s="1"/>
  <c r="W713" i="6" a="1"/>
  <c r="W713" i="6" s="1"/>
  <c r="W705" i="6" a="1"/>
  <c r="W705" i="6" s="1"/>
  <c r="W697" i="6" a="1"/>
  <c r="W697" i="6" s="1"/>
  <c r="W689" i="6" a="1"/>
  <c r="W689" i="6" s="1"/>
  <c r="W681" i="6" a="1"/>
  <c r="W681" i="6" s="1"/>
  <c r="W673" i="6" a="1"/>
  <c r="W673" i="6" s="1"/>
  <c r="W665" i="6" a="1"/>
  <c r="W665" i="6" s="1"/>
  <c r="W657" i="6" a="1"/>
  <c r="W657" i="6" s="1"/>
  <c r="W649" i="6" a="1"/>
  <c r="W649" i="6" s="1"/>
  <c r="W641" i="6" a="1"/>
  <c r="W641" i="6" s="1"/>
  <c r="W633" i="6" a="1"/>
  <c r="W633" i="6" s="1"/>
  <c r="W625" i="6" a="1"/>
  <c r="W625" i="6" s="1"/>
  <c r="W617" i="6" a="1"/>
  <c r="W617" i="6" s="1"/>
  <c r="W609" i="6" a="1"/>
  <c r="W609" i="6" s="1"/>
  <c r="W601" i="6" a="1"/>
  <c r="W601" i="6" s="1"/>
  <c r="W593" i="6" a="1"/>
  <c r="W593" i="6" s="1"/>
  <c r="W585" i="6" a="1"/>
  <c r="W585" i="6" s="1"/>
  <c r="W577" i="6" a="1"/>
  <c r="W577" i="6" s="1"/>
  <c r="W569" i="6" a="1"/>
  <c r="W569" i="6" s="1"/>
  <c r="W561" i="6" a="1"/>
  <c r="W561" i="6" s="1"/>
  <c r="W553" i="6" a="1"/>
  <c r="W553" i="6" s="1"/>
  <c r="W545" i="6" a="1"/>
  <c r="W545" i="6" s="1"/>
  <c r="W537" i="6" a="1"/>
  <c r="W537" i="6" s="1"/>
  <c r="W529" i="6" a="1"/>
  <c r="W529" i="6" s="1"/>
  <c r="W521" i="6" a="1"/>
  <c r="W521" i="6" s="1"/>
  <c r="W513" i="6" a="1"/>
  <c r="W513" i="6" s="1"/>
  <c r="W505" i="6" a="1"/>
  <c r="W505" i="6" s="1"/>
  <c r="W497" i="6" a="1"/>
  <c r="W497" i="6" s="1"/>
  <c r="W489" i="6" a="1"/>
  <c r="W489" i="6" s="1"/>
  <c r="W481" i="6" a="1"/>
  <c r="W481" i="6" s="1"/>
  <c r="W473" i="6" a="1"/>
  <c r="W473" i="6" s="1"/>
  <c r="W465" i="6" a="1"/>
  <c r="W465" i="6" s="1"/>
  <c r="W457" i="6" a="1"/>
  <c r="W457" i="6" s="1"/>
  <c r="W449" i="6" a="1"/>
  <c r="W449" i="6" s="1"/>
  <c r="W441" i="6" a="1"/>
  <c r="W441" i="6" s="1"/>
  <c r="W433" i="6" a="1"/>
  <c r="W433" i="6" s="1"/>
  <c r="W425" i="6" a="1"/>
  <c r="W425" i="6" s="1"/>
  <c r="W417" i="6" a="1"/>
  <c r="W417" i="6" s="1"/>
  <c r="W409" i="6" a="1"/>
  <c r="W409" i="6" s="1"/>
  <c r="W401" i="6" a="1"/>
  <c r="W401" i="6" s="1"/>
  <c r="W393" i="6" a="1"/>
  <c r="W393" i="6" s="1"/>
  <c r="W385" i="6" a="1"/>
  <c r="W385" i="6" s="1"/>
  <c r="W377" i="6" a="1"/>
  <c r="W377" i="6" s="1"/>
  <c r="W369" i="6" a="1"/>
  <c r="W369" i="6" s="1"/>
  <c r="W361" i="6" a="1"/>
  <c r="W361" i="6" s="1"/>
  <c r="W353" i="6" a="1"/>
  <c r="W353" i="6" s="1"/>
  <c r="W345" i="6" a="1"/>
  <c r="W345" i="6" s="1"/>
  <c r="W337" i="6" a="1"/>
  <c r="W337" i="6" s="1"/>
  <c r="W329" i="6" a="1"/>
  <c r="W329" i="6" s="1"/>
  <c r="W321" i="6" a="1"/>
  <c r="W321" i="6" s="1"/>
  <c r="W313" i="6" a="1"/>
  <c r="W313" i="6" s="1"/>
  <c r="W305" i="6" a="1"/>
  <c r="W305" i="6" s="1"/>
  <c r="W297" i="6" a="1"/>
  <c r="W297" i="6" s="1"/>
  <c r="W289" i="6" a="1"/>
  <c r="W289" i="6" s="1"/>
  <c r="W281" i="6" a="1"/>
  <c r="W281" i="6" s="1"/>
  <c r="W273" i="6" a="1"/>
  <c r="W273" i="6" s="1"/>
  <c r="W265" i="6" a="1"/>
  <c r="W265" i="6" s="1"/>
  <c r="W1466" i="6" a="1"/>
  <c r="W1466" i="6" s="1"/>
  <c r="W1458" i="6" a="1"/>
  <c r="W1458" i="6" s="1"/>
  <c r="W1450" i="6" a="1"/>
  <c r="W1450" i="6" s="1"/>
  <c r="W1442" i="6" a="1"/>
  <c r="W1442" i="6" s="1"/>
  <c r="W1434" i="6" a="1"/>
  <c r="W1434" i="6" s="1"/>
  <c r="W1426" i="6" a="1"/>
  <c r="W1426" i="6" s="1"/>
  <c r="W1418" i="6" a="1"/>
  <c r="W1418" i="6" s="1"/>
  <c r="W1410" i="6" a="1"/>
  <c r="W1410" i="6" s="1"/>
  <c r="W1402" i="6" a="1"/>
  <c r="W1402" i="6" s="1"/>
  <c r="W1394" i="6" a="1"/>
  <c r="W1394" i="6" s="1"/>
  <c r="W1386" i="6" a="1"/>
  <c r="W1386" i="6" s="1"/>
  <c r="W1378" i="6" a="1"/>
  <c r="W1378" i="6" s="1"/>
  <c r="W1370" i="6" a="1"/>
  <c r="W1370" i="6" s="1"/>
  <c r="W1362" i="6" a="1"/>
  <c r="W1362" i="6" s="1"/>
  <c r="W1354" i="6" a="1"/>
  <c r="W1354" i="6" s="1"/>
  <c r="W1346" i="6" a="1"/>
  <c r="W1346" i="6" s="1"/>
  <c r="W1338" i="6" a="1"/>
  <c r="W1338" i="6" s="1"/>
  <c r="W1330" i="6" a="1"/>
  <c r="W1330" i="6" s="1"/>
  <c r="W1322" i="6" a="1"/>
  <c r="W1322" i="6" s="1"/>
  <c r="W1314" i="6" a="1"/>
  <c r="W1314" i="6" s="1"/>
  <c r="W1306" i="6" a="1"/>
  <c r="W1306" i="6" s="1"/>
  <c r="W1298" i="6" a="1"/>
  <c r="W1298" i="6" s="1"/>
  <c r="W1290" i="6" a="1"/>
  <c r="W1290" i="6" s="1"/>
  <c r="W1282" i="6" a="1"/>
  <c r="W1282" i="6" s="1"/>
  <c r="W1274" i="6" a="1"/>
  <c r="W1274" i="6" s="1"/>
  <c r="W1266" i="6" a="1"/>
  <c r="W1266" i="6" s="1"/>
  <c r="W1258" i="6" a="1"/>
  <c r="W1258" i="6" s="1"/>
  <c r="W1250" i="6" a="1"/>
  <c r="W1250" i="6" s="1"/>
  <c r="W1242" i="6" a="1"/>
  <c r="W1242" i="6" s="1"/>
  <c r="W1234" i="6" a="1"/>
  <c r="W1234" i="6" s="1"/>
  <c r="W1226" i="6" a="1"/>
  <c r="W1226" i="6" s="1"/>
  <c r="W1218" i="6" a="1"/>
  <c r="W1218" i="6" s="1"/>
  <c r="W1210" i="6" a="1"/>
  <c r="W1210" i="6" s="1"/>
  <c r="W1202" i="6" a="1"/>
  <c r="W1202" i="6" s="1"/>
  <c r="W1194" i="6" a="1"/>
  <c r="W1194" i="6" s="1"/>
  <c r="W1186" i="6" a="1"/>
  <c r="W1186" i="6" s="1"/>
  <c r="W1178" i="6" a="1"/>
  <c r="W1178" i="6" s="1"/>
  <c r="W1170" i="6" a="1"/>
  <c r="W1170" i="6" s="1"/>
  <c r="W1162" i="6" a="1"/>
  <c r="W1162" i="6" s="1"/>
  <c r="W1154" i="6" a="1"/>
  <c r="W1154" i="6" s="1"/>
  <c r="W1146" i="6" a="1"/>
  <c r="W1146" i="6" s="1"/>
  <c r="W1138" i="6" a="1"/>
  <c r="W1138" i="6" s="1"/>
  <c r="W1130" i="6" a="1"/>
  <c r="W1130" i="6" s="1"/>
  <c r="W1122" i="6" a="1"/>
  <c r="W1122" i="6" s="1"/>
  <c r="W1114" i="6" a="1"/>
  <c r="W1114" i="6" s="1"/>
  <c r="W1106" i="6" a="1"/>
  <c r="W1106" i="6" s="1"/>
  <c r="W256" i="6" a="1"/>
  <c r="W256" i="6" s="1"/>
  <c r="W248" i="6" a="1"/>
  <c r="W248" i="6" s="1"/>
  <c r="W240" i="6" a="1"/>
  <c r="W240" i="6" s="1"/>
  <c r="W232" i="6" a="1"/>
  <c r="W232" i="6" s="1"/>
  <c r="W224" i="6" a="1"/>
  <c r="W224" i="6" s="1"/>
  <c r="W955" i="6" a="1"/>
  <c r="W955" i="6" s="1"/>
  <c r="W947" i="6" a="1"/>
  <c r="W947" i="6" s="1"/>
  <c r="W939" i="6" a="1"/>
  <c r="W939" i="6" s="1"/>
  <c r="W931" i="6" a="1"/>
  <c r="W931" i="6" s="1"/>
  <c r="W923" i="6" a="1"/>
  <c r="W923" i="6" s="1"/>
  <c r="W915" i="6" a="1"/>
  <c r="W915" i="6" s="1"/>
  <c r="W907" i="6" a="1"/>
  <c r="W907" i="6" s="1"/>
  <c r="W899" i="6" a="1"/>
  <c r="W899" i="6" s="1"/>
  <c r="W891" i="6" a="1"/>
  <c r="W891" i="6" s="1"/>
  <c r="W883" i="6" a="1"/>
  <c r="W883" i="6" s="1"/>
  <c r="W875" i="6" a="1"/>
  <c r="W875" i="6" s="1"/>
  <c r="W867" i="6" a="1"/>
  <c r="W867" i="6" s="1"/>
  <c r="W859" i="6" a="1"/>
  <c r="W859" i="6" s="1"/>
  <c r="W851" i="6" a="1"/>
  <c r="W851" i="6" s="1"/>
  <c r="W843" i="6" a="1"/>
  <c r="W843" i="6" s="1"/>
  <c r="W835" i="6" a="1"/>
  <c r="W835" i="6" s="1"/>
  <c r="W827" i="6" a="1"/>
  <c r="W827" i="6" s="1"/>
  <c r="W819" i="6" a="1"/>
  <c r="W819" i="6" s="1"/>
  <c r="W811" i="6" a="1"/>
  <c r="W811" i="6" s="1"/>
  <c r="W803" i="6" a="1"/>
  <c r="W803" i="6" s="1"/>
  <c r="W795" i="6" a="1"/>
  <c r="W795" i="6" s="1"/>
  <c r="W787" i="6" a="1"/>
  <c r="W787" i="6" s="1"/>
  <c r="W779" i="6" a="1"/>
  <c r="W779" i="6" s="1"/>
  <c r="W771" i="6" a="1"/>
  <c r="W771" i="6" s="1"/>
  <c r="W763" i="6" a="1"/>
  <c r="W763" i="6" s="1"/>
  <c r="W755" i="6" a="1"/>
  <c r="W755" i="6" s="1"/>
  <c r="W747" i="6" a="1"/>
  <c r="W747" i="6" s="1"/>
  <c r="W739" i="6" a="1"/>
  <c r="W739" i="6" s="1"/>
  <c r="W731" i="6" a="1"/>
  <c r="W731" i="6" s="1"/>
  <c r="W723" i="6" a="1"/>
  <c r="W723" i="6" s="1"/>
  <c r="W715" i="6" a="1"/>
  <c r="W715" i="6" s="1"/>
  <c r="W707" i="6" a="1"/>
  <c r="W707" i="6" s="1"/>
  <c r="W699" i="6" a="1"/>
  <c r="W699" i="6" s="1"/>
  <c r="W691" i="6" a="1"/>
  <c r="W691" i="6" s="1"/>
  <c r="W683" i="6" a="1"/>
  <c r="W683" i="6" s="1"/>
  <c r="W675" i="6" a="1"/>
  <c r="W675" i="6" s="1"/>
  <c r="W667" i="6" a="1"/>
  <c r="W667" i="6" s="1"/>
  <c r="W659" i="6" a="1"/>
  <c r="W659" i="6" s="1"/>
  <c r="W651" i="6" a="1"/>
  <c r="W651" i="6" s="1"/>
  <c r="W643" i="6" a="1"/>
  <c r="W643" i="6" s="1"/>
  <c r="W635" i="6" a="1"/>
  <c r="W635" i="6" s="1"/>
  <c r="W627" i="6" a="1"/>
  <c r="W627" i="6" s="1"/>
  <c r="W619" i="6" a="1"/>
  <c r="W619" i="6" s="1"/>
  <c r="W611" i="6" a="1"/>
  <c r="W611" i="6" s="1"/>
  <c r="W603" i="6" a="1"/>
  <c r="W603" i="6" s="1"/>
  <c r="W595" i="6" a="1"/>
  <c r="W595" i="6" s="1"/>
  <c r="W587" i="6" a="1"/>
  <c r="W587" i="6" s="1"/>
  <c r="W579" i="6" a="1"/>
  <c r="W579" i="6" s="1"/>
  <c r="W571" i="6" a="1"/>
  <c r="W571" i="6" s="1"/>
  <c r="W563" i="6" a="1"/>
  <c r="W563" i="6" s="1"/>
  <c r="W555" i="6" a="1"/>
  <c r="W555" i="6" s="1"/>
  <c r="W547" i="6" a="1"/>
  <c r="W547" i="6" s="1"/>
  <c r="W539" i="6" a="1"/>
  <c r="W539" i="6" s="1"/>
  <c r="W531" i="6" a="1"/>
  <c r="W531" i="6" s="1"/>
  <c r="W523" i="6" a="1"/>
  <c r="W523" i="6" s="1"/>
  <c r="W515" i="6" a="1"/>
  <c r="W515" i="6" s="1"/>
  <c r="W507" i="6" a="1"/>
  <c r="W507" i="6" s="1"/>
  <c r="W499" i="6" a="1"/>
  <c r="W499" i="6" s="1"/>
  <c r="W491" i="6" a="1"/>
  <c r="W491" i="6" s="1"/>
  <c r="W483" i="6" a="1"/>
  <c r="W483" i="6" s="1"/>
  <c r="W475" i="6" a="1"/>
  <c r="W475" i="6" s="1"/>
  <c r="W467" i="6" a="1"/>
  <c r="W467" i="6" s="1"/>
  <c r="W459" i="6" a="1"/>
  <c r="W459" i="6" s="1"/>
  <c r="W451" i="6" a="1"/>
  <c r="W451" i="6" s="1"/>
  <c r="W443" i="6" a="1"/>
  <c r="W443" i="6" s="1"/>
  <c r="W435" i="6" a="1"/>
  <c r="W435" i="6" s="1"/>
  <c r="W427" i="6" a="1"/>
  <c r="W427" i="6" s="1"/>
  <c r="W419" i="6" a="1"/>
  <c r="W419" i="6" s="1"/>
  <c r="W411" i="6" a="1"/>
  <c r="W411" i="6" s="1"/>
  <c r="W403" i="6" a="1"/>
  <c r="W403" i="6" s="1"/>
  <c r="W395" i="6" a="1"/>
  <c r="W395" i="6" s="1"/>
  <c r="W387" i="6" a="1"/>
  <c r="W387" i="6" s="1"/>
  <c r="W379" i="6" a="1"/>
  <c r="W379" i="6" s="1"/>
  <c r="W371" i="6" a="1"/>
  <c r="W371" i="6" s="1"/>
  <c r="W363" i="6" a="1"/>
  <c r="W363" i="6" s="1"/>
  <c r="W355" i="6" a="1"/>
  <c r="W355" i="6" s="1"/>
  <c r="W347" i="6" a="1"/>
  <c r="W347" i="6" s="1"/>
  <c r="W339" i="6" a="1"/>
  <c r="W339" i="6" s="1"/>
  <c r="W331" i="6" a="1"/>
  <c r="W331" i="6" s="1"/>
  <c r="W323" i="6" a="1"/>
  <c r="W323" i="6" s="1"/>
  <c r="W315" i="6" a="1"/>
  <c r="W315" i="6" s="1"/>
  <c r="W307" i="6" a="1"/>
  <c r="W307" i="6" s="1"/>
  <c r="W299" i="6" a="1"/>
  <c r="W299" i="6" s="1"/>
  <c r="W291" i="6" a="1"/>
  <c r="W291" i="6" s="1"/>
  <c r="W283" i="6" a="1"/>
  <c r="W283" i="6" s="1"/>
  <c r="W275" i="6" a="1"/>
  <c r="W275" i="6" s="1"/>
  <c r="W267" i="6" a="1"/>
  <c r="W267" i="6" s="1"/>
  <c r="W1468" i="6" a="1"/>
  <c r="W1468" i="6" s="1"/>
  <c r="W1460" i="6" a="1"/>
  <c r="W1460" i="6" s="1"/>
  <c r="W1452" i="6" a="1"/>
  <c r="W1452" i="6" s="1"/>
  <c r="W1444" i="6" a="1"/>
  <c r="W1444" i="6" s="1"/>
  <c r="W1436" i="6" a="1"/>
  <c r="W1436" i="6" s="1"/>
  <c r="W1428" i="6" a="1"/>
  <c r="W1428" i="6" s="1"/>
  <c r="W1420" i="6" a="1"/>
  <c r="W1420" i="6" s="1"/>
  <c r="W1412" i="6" a="1"/>
  <c r="W1412" i="6" s="1"/>
  <c r="W1404" i="6" a="1"/>
  <c r="W1404" i="6" s="1"/>
  <c r="W1396" i="6" a="1"/>
  <c r="W1396" i="6" s="1"/>
  <c r="W1388" i="6" a="1"/>
  <c r="W1388" i="6" s="1"/>
  <c r="W1380" i="6" a="1"/>
  <c r="W1380" i="6" s="1"/>
  <c r="W1372" i="6" a="1"/>
  <c r="W1372" i="6" s="1"/>
  <c r="W1364" i="6" a="1"/>
  <c r="W1364" i="6" s="1"/>
  <c r="W1356" i="6" a="1"/>
  <c r="W1356" i="6" s="1"/>
  <c r="W1348" i="6" a="1"/>
  <c r="W1348" i="6" s="1"/>
  <c r="W1340" i="6" a="1"/>
  <c r="W1340" i="6" s="1"/>
  <c r="W1332" i="6" a="1"/>
  <c r="W1332" i="6" s="1"/>
  <c r="W1324" i="6" a="1"/>
  <c r="W1324" i="6" s="1"/>
  <c r="W1316" i="6" a="1"/>
  <c r="W1316" i="6" s="1"/>
  <c r="W1308" i="6" a="1"/>
  <c r="W1308" i="6" s="1"/>
  <c r="W1300" i="6" a="1"/>
  <c r="W1300" i="6" s="1"/>
  <c r="W1292" i="6" a="1"/>
  <c r="W1292" i="6" s="1"/>
  <c r="W1284" i="6" a="1"/>
  <c r="W1284" i="6" s="1"/>
  <c r="W1276" i="6" a="1"/>
  <c r="W1276" i="6" s="1"/>
  <c r="W1268" i="6" a="1"/>
  <c r="W1268" i="6" s="1"/>
  <c r="W1260" i="6" a="1"/>
  <c r="W1260" i="6" s="1"/>
  <c r="W1252" i="6" a="1"/>
  <c r="W1252" i="6" s="1"/>
  <c r="W1244" i="6" a="1"/>
  <c r="W1244" i="6" s="1"/>
  <c r="W1236" i="6" a="1"/>
  <c r="W1236" i="6" s="1"/>
  <c r="W1228" i="6" a="1"/>
  <c r="W1228" i="6" s="1"/>
  <c r="W1220" i="6" a="1"/>
  <c r="W1220" i="6" s="1"/>
  <c r="W1212" i="6" a="1"/>
  <c r="W1212" i="6" s="1"/>
  <c r="W1204" i="6" a="1"/>
  <c r="W1204" i="6" s="1"/>
  <c r="W1196" i="6" a="1"/>
  <c r="W1196" i="6" s="1"/>
  <c r="W1188" i="6" a="1"/>
  <c r="W1188" i="6" s="1"/>
  <c r="W1180" i="6" a="1"/>
  <c r="W1180" i="6" s="1"/>
  <c r="W1172" i="6" a="1"/>
  <c r="W1172" i="6" s="1"/>
  <c r="W1164" i="6" a="1"/>
  <c r="W1164" i="6" s="1"/>
  <c r="W1156" i="6" a="1"/>
  <c r="W1156" i="6" s="1"/>
  <c r="W1148" i="6" a="1"/>
  <c r="W1148" i="6" s="1"/>
  <c r="W1140" i="6" a="1"/>
  <c r="W1140" i="6" s="1"/>
  <c r="W1132" i="6" a="1"/>
  <c r="W1132" i="6" s="1"/>
  <c r="W1124" i="6" a="1"/>
  <c r="W1124" i="6" s="1"/>
  <c r="W1116" i="6" a="1"/>
  <c r="W1116" i="6" s="1"/>
  <c r="W1108" i="6" a="1"/>
  <c r="W1108" i="6" s="1"/>
  <c r="W258" i="6" a="1"/>
  <c r="W258" i="6" s="1"/>
  <c r="W250" i="6" a="1"/>
  <c r="W250" i="6" s="1"/>
  <c r="W242" i="6" a="1"/>
  <c r="W242" i="6" s="1"/>
  <c r="W234" i="6" a="1"/>
  <c r="W234" i="6" s="1"/>
  <c r="W226" i="6" a="1"/>
  <c r="W226" i="6" s="1"/>
  <c r="W954" i="6" a="1"/>
  <c r="W954" i="6" s="1"/>
  <c r="W946" i="6" a="1"/>
  <c r="W946" i="6" s="1"/>
  <c r="W938" i="6" a="1"/>
  <c r="W938" i="6" s="1"/>
  <c r="W930" i="6" a="1"/>
  <c r="W930" i="6" s="1"/>
  <c r="W922" i="6" a="1"/>
  <c r="W922" i="6" s="1"/>
  <c r="W914" i="6" a="1"/>
  <c r="W914" i="6" s="1"/>
  <c r="W906" i="6" a="1"/>
  <c r="W906" i="6" s="1"/>
  <c r="W898" i="6" a="1"/>
  <c r="W898" i="6" s="1"/>
  <c r="W890" i="6" a="1"/>
  <c r="W890" i="6" s="1"/>
  <c r="W882" i="6" a="1"/>
  <c r="W882" i="6" s="1"/>
  <c r="W874" i="6" a="1"/>
  <c r="W874" i="6" s="1"/>
  <c r="W866" i="6" a="1"/>
  <c r="W866" i="6" s="1"/>
  <c r="W858" i="6" a="1"/>
  <c r="W858" i="6" s="1"/>
  <c r="W850" i="6" a="1"/>
  <c r="W850" i="6" s="1"/>
  <c r="W842" i="6" a="1"/>
  <c r="W842" i="6" s="1"/>
  <c r="W834" i="6" a="1"/>
  <c r="W834" i="6" s="1"/>
  <c r="W826" i="6" a="1"/>
  <c r="W826" i="6" s="1"/>
  <c r="W818" i="6" a="1"/>
  <c r="W818" i="6" s="1"/>
  <c r="W810" i="6" a="1"/>
  <c r="W810" i="6" s="1"/>
  <c r="W802" i="6" a="1"/>
  <c r="W802" i="6" s="1"/>
  <c r="W794" i="6" a="1"/>
  <c r="W794" i="6" s="1"/>
  <c r="W786" i="6" a="1"/>
  <c r="W786" i="6" s="1"/>
  <c r="W778" i="6" a="1"/>
  <c r="W778" i="6" s="1"/>
  <c r="W770" i="6" a="1"/>
  <c r="W770" i="6" s="1"/>
  <c r="W762" i="6" a="1"/>
  <c r="W762" i="6" s="1"/>
  <c r="W754" i="6" a="1"/>
  <c r="W754" i="6" s="1"/>
  <c r="W746" i="6" a="1"/>
  <c r="W746" i="6" s="1"/>
  <c r="W738" i="6" a="1"/>
  <c r="W738" i="6" s="1"/>
  <c r="W730" i="6" a="1"/>
  <c r="W730" i="6" s="1"/>
  <c r="W722" i="6" a="1"/>
  <c r="W722" i="6" s="1"/>
  <c r="W714" i="6" a="1"/>
  <c r="W714" i="6" s="1"/>
  <c r="W706" i="6" a="1"/>
  <c r="W706" i="6" s="1"/>
  <c r="W698" i="6" a="1"/>
  <c r="W698" i="6" s="1"/>
  <c r="W690" i="6" a="1"/>
  <c r="W690" i="6" s="1"/>
  <c r="W682" i="6" a="1"/>
  <c r="W682" i="6" s="1"/>
  <c r="W674" i="6" a="1"/>
  <c r="W674" i="6" s="1"/>
  <c r="W666" i="6" a="1"/>
  <c r="W666" i="6" s="1"/>
  <c r="W658" i="6" a="1"/>
  <c r="W658" i="6" s="1"/>
  <c r="W650" i="6" a="1"/>
  <c r="W650" i="6" s="1"/>
  <c r="W642" i="6" a="1"/>
  <c r="W642" i="6" s="1"/>
  <c r="W634" i="6" a="1"/>
  <c r="W634" i="6" s="1"/>
  <c r="W626" i="6" a="1"/>
  <c r="W626" i="6" s="1"/>
  <c r="W618" i="6" a="1"/>
  <c r="W618" i="6" s="1"/>
  <c r="W610" i="6" a="1"/>
  <c r="W610" i="6" s="1"/>
  <c r="W602" i="6" a="1"/>
  <c r="W602" i="6" s="1"/>
  <c r="W594" i="6" a="1"/>
  <c r="W594" i="6" s="1"/>
  <c r="W586" i="6" a="1"/>
  <c r="W586" i="6" s="1"/>
  <c r="W578" i="6" a="1"/>
  <c r="W578" i="6" s="1"/>
  <c r="W570" i="6" a="1"/>
  <c r="W570" i="6" s="1"/>
  <c r="W562" i="6" a="1"/>
  <c r="W562" i="6" s="1"/>
  <c r="W554" i="6" a="1"/>
  <c r="W554" i="6" s="1"/>
  <c r="W546" i="6" a="1"/>
  <c r="W546" i="6" s="1"/>
  <c r="W538" i="6" a="1"/>
  <c r="W538" i="6" s="1"/>
  <c r="W530" i="6" a="1"/>
  <c r="W530" i="6" s="1"/>
  <c r="W522" i="6" a="1"/>
  <c r="W522" i="6" s="1"/>
  <c r="W514" i="6" a="1"/>
  <c r="W514" i="6" s="1"/>
  <c r="W506" i="6" a="1"/>
  <c r="W506" i="6" s="1"/>
  <c r="W498" i="6" a="1"/>
  <c r="W498" i="6" s="1"/>
  <c r="W490" i="6" a="1"/>
  <c r="W490" i="6" s="1"/>
  <c r="W482" i="6" a="1"/>
  <c r="W482" i="6" s="1"/>
  <c r="W474" i="6" a="1"/>
  <c r="W474" i="6" s="1"/>
  <c r="W466" i="6" a="1"/>
  <c r="W466" i="6" s="1"/>
  <c r="W458" i="6" a="1"/>
  <c r="W458" i="6" s="1"/>
  <c r="W450" i="6" a="1"/>
  <c r="W450" i="6" s="1"/>
  <c r="W442" i="6" a="1"/>
  <c r="W442" i="6" s="1"/>
  <c r="W434" i="6" a="1"/>
  <c r="W434" i="6" s="1"/>
  <c r="W426" i="6" a="1"/>
  <c r="W426" i="6" s="1"/>
  <c r="W418" i="6" a="1"/>
  <c r="W418" i="6" s="1"/>
  <c r="W410" i="6" a="1"/>
  <c r="W410" i="6" s="1"/>
  <c r="W402" i="6" a="1"/>
  <c r="W402" i="6" s="1"/>
  <c r="W394" i="6" a="1"/>
  <c r="W394" i="6" s="1"/>
  <c r="W386" i="6" a="1"/>
  <c r="W386" i="6" s="1"/>
  <c r="W378" i="6" a="1"/>
  <c r="W378" i="6" s="1"/>
  <c r="W370" i="6" a="1"/>
  <c r="W370" i="6" s="1"/>
  <c r="W362" i="6" a="1"/>
  <c r="W362" i="6" s="1"/>
  <c r="W354" i="6" a="1"/>
  <c r="W354" i="6" s="1"/>
  <c r="W346" i="6" a="1"/>
  <c r="W346" i="6" s="1"/>
  <c r="W338" i="6" a="1"/>
  <c r="W338" i="6" s="1"/>
  <c r="W330" i="6" a="1"/>
  <c r="W330" i="6" s="1"/>
  <c r="W322" i="6" a="1"/>
  <c r="W322" i="6" s="1"/>
  <c r="W314" i="6" a="1"/>
  <c r="W314" i="6" s="1"/>
  <c r="W306" i="6" a="1"/>
  <c r="W306" i="6" s="1"/>
  <c r="W298" i="6" a="1"/>
  <c r="W298" i="6" s="1"/>
  <c r="W290" i="6" a="1"/>
  <c r="W290" i="6" s="1"/>
  <c r="W282" i="6" a="1"/>
  <c r="W282" i="6" s="1"/>
  <c r="W274" i="6" a="1"/>
  <c r="W274" i="6" s="1"/>
  <c r="W266" i="6" a="1"/>
  <c r="W266" i="6" s="1"/>
  <c r="W1467" i="6" a="1"/>
  <c r="W1467" i="6" s="1"/>
  <c r="W1459" i="6" a="1"/>
  <c r="W1459" i="6" s="1"/>
  <c r="W1451" i="6" a="1"/>
  <c r="W1451" i="6" s="1"/>
  <c r="W1443" i="6" a="1"/>
  <c r="W1443" i="6" s="1"/>
  <c r="W1435" i="6" a="1"/>
  <c r="W1435" i="6" s="1"/>
  <c r="W1427" i="6" a="1"/>
  <c r="W1427" i="6" s="1"/>
  <c r="W1419" i="6" a="1"/>
  <c r="W1419" i="6" s="1"/>
  <c r="W1411" i="6" a="1"/>
  <c r="W1411" i="6" s="1"/>
  <c r="W1403" i="6" a="1"/>
  <c r="W1403" i="6" s="1"/>
  <c r="W1395" i="6" a="1"/>
  <c r="W1395" i="6" s="1"/>
  <c r="W1387" i="6" a="1"/>
  <c r="W1387" i="6" s="1"/>
  <c r="W1379" i="6" a="1"/>
  <c r="W1379" i="6" s="1"/>
  <c r="W1371" i="6" a="1"/>
  <c r="W1371" i="6" s="1"/>
  <c r="W1363" i="6" a="1"/>
  <c r="W1363" i="6" s="1"/>
  <c r="W1355" i="6" a="1"/>
  <c r="W1355" i="6" s="1"/>
  <c r="W1347" i="6" a="1"/>
  <c r="W1347" i="6" s="1"/>
  <c r="W1339" i="6" a="1"/>
  <c r="W1339" i="6" s="1"/>
  <c r="W1331" i="6" a="1"/>
  <c r="W1331" i="6" s="1"/>
  <c r="W1323" i="6" a="1"/>
  <c r="W1323" i="6" s="1"/>
  <c r="W1315" i="6" a="1"/>
  <c r="W1315" i="6" s="1"/>
  <c r="W1307" i="6" a="1"/>
  <c r="W1307" i="6" s="1"/>
  <c r="W1299" i="6" a="1"/>
  <c r="W1299" i="6" s="1"/>
  <c r="W1291" i="6" a="1"/>
  <c r="W1291" i="6" s="1"/>
  <c r="W1283" i="6" a="1"/>
  <c r="W1283" i="6" s="1"/>
  <c r="W1275" i="6" a="1"/>
  <c r="W1275" i="6" s="1"/>
  <c r="W1267" i="6" a="1"/>
  <c r="W1267" i="6" s="1"/>
  <c r="W1259" i="6" a="1"/>
  <c r="W1259" i="6" s="1"/>
  <c r="W1251" i="6" a="1"/>
  <c r="W1251" i="6" s="1"/>
  <c r="W1243" i="6" a="1"/>
  <c r="W1243" i="6" s="1"/>
  <c r="W1235" i="6" a="1"/>
  <c r="W1235" i="6" s="1"/>
  <c r="W1227" i="6" a="1"/>
  <c r="W1227" i="6" s="1"/>
  <c r="W1219" i="6" a="1"/>
  <c r="W1219" i="6" s="1"/>
  <c r="W1211" i="6" a="1"/>
  <c r="W1211" i="6" s="1"/>
  <c r="W1203" i="6" a="1"/>
  <c r="W1203" i="6" s="1"/>
  <c r="W1195" i="6" a="1"/>
  <c r="W1195" i="6" s="1"/>
  <c r="W1187" i="6" a="1"/>
  <c r="W1187" i="6" s="1"/>
  <c r="W1179" i="6" a="1"/>
  <c r="W1179" i="6" s="1"/>
  <c r="W1171" i="6" a="1"/>
  <c r="W1171" i="6" s="1"/>
  <c r="W1163" i="6" a="1"/>
  <c r="W1163" i="6" s="1"/>
  <c r="W1155" i="6" a="1"/>
  <c r="W1155" i="6" s="1"/>
  <c r="W1147" i="6" a="1"/>
  <c r="W1147" i="6" s="1"/>
  <c r="W1139" i="6" a="1"/>
  <c r="W1139" i="6" s="1"/>
  <c r="W1131" i="6" a="1"/>
  <c r="W1131" i="6" s="1"/>
  <c r="W1123" i="6" a="1"/>
  <c r="W1123" i="6" s="1"/>
  <c r="W1115" i="6" a="1"/>
  <c r="W1115" i="6" s="1"/>
  <c r="W1107" i="6" a="1"/>
  <c r="W1107" i="6" s="1"/>
  <c r="W257" i="6" a="1"/>
  <c r="W257" i="6" s="1"/>
  <c r="W249" i="6" a="1"/>
  <c r="W249" i="6" s="1"/>
  <c r="W241" i="6" a="1"/>
  <c r="W241" i="6" s="1"/>
  <c r="W233" i="6" a="1"/>
  <c r="W233" i="6" s="1"/>
  <c r="W225" i="6" a="1"/>
  <c r="W225" i="6" s="1"/>
  <c r="W3" i="6" a="1"/>
  <c r="W3" i="6" s="1"/>
  <c r="W956" i="6" a="1"/>
  <c r="W956" i="6" s="1"/>
  <c r="W948" i="6" a="1"/>
  <c r="W948" i="6" s="1"/>
  <c r="W940" i="6" a="1"/>
  <c r="W940" i="6" s="1"/>
  <c r="W932" i="6" a="1"/>
  <c r="W932" i="6" s="1"/>
  <c r="W924" i="6" a="1"/>
  <c r="W924" i="6" s="1"/>
  <c r="W916" i="6" a="1"/>
  <c r="W916" i="6" s="1"/>
  <c r="W908" i="6" a="1"/>
  <c r="W908" i="6" s="1"/>
  <c r="W900" i="6" a="1"/>
  <c r="W900" i="6" s="1"/>
  <c r="W892" i="6" a="1"/>
  <c r="W892" i="6" s="1"/>
  <c r="W884" i="6" a="1"/>
  <c r="W884" i="6" s="1"/>
  <c r="W876" i="6" a="1"/>
  <c r="W876" i="6" s="1"/>
  <c r="W868" i="6" a="1"/>
  <c r="W868" i="6" s="1"/>
  <c r="W860" i="6" a="1"/>
  <c r="W860" i="6" s="1"/>
  <c r="W852" i="6" a="1"/>
  <c r="W852" i="6" s="1"/>
  <c r="W844" i="6" a="1"/>
  <c r="W844" i="6" s="1"/>
  <c r="W836" i="6" a="1"/>
  <c r="W836" i="6" s="1"/>
  <c r="W828" i="6" a="1"/>
  <c r="W828" i="6" s="1"/>
  <c r="W820" i="6" a="1"/>
  <c r="W820" i="6" s="1"/>
  <c r="W812" i="6" a="1"/>
  <c r="W812" i="6" s="1"/>
  <c r="W804" i="6" a="1"/>
  <c r="W804" i="6" s="1"/>
  <c r="W796" i="6" a="1"/>
  <c r="W796" i="6" s="1"/>
  <c r="W788" i="6" a="1"/>
  <c r="W788" i="6" s="1"/>
  <c r="W780" i="6" a="1"/>
  <c r="W780" i="6" s="1"/>
  <c r="W772" i="6" a="1"/>
  <c r="W772" i="6" s="1"/>
  <c r="W764" i="6" a="1"/>
  <c r="W764" i="6" s="1"/>
  <c r="W756" i="6" a="1"/>
  <c r="W756" i="6" s="1"/>
  <c r="W748" i="6" a="1"/>
  <c r="W748" i="6" s="1"/>
  <c r="W740" i="6" a="1"/>
  <c r="W740" i="6" s="1"/>
  <c r="W732" i="6" a="1"/>
  <c r="W732" i="6" s="1"/>
  <c r="W724" i="6" a="1"/>
  <c r="W724" i="6" s="1"/>
  <c r="W716" i="6" a="1"/>
  <c r="W716" i="6" s="1"/>
  <c r="W708" i="6" a="1"/>
  <c r="W708" i="6" s="1"/>
  <c r="W700" i="6" a="1"/>
  <c r="W700" i="6" s="1"/>
  <c r="W692" i="6" a="1"/>
  <c r="W692" i="6" s="1"/>
  <c r="W684" i="6" a="1"/>
  <c r="W684" i="6" s="1"/>
  <c r="W676" i="6" a="1"/>
  <c r="W676" i="6" s="1"/>
  <c r="W668" i="6" a="1"/>
  <c r="W668" i="6" s="1"/>
  <c r="W660" i="6" a="1"/>
  <c r="W660" i="6" s="1"/>
  <c r="W652" i="6" a="1"/>
  <c r="W652" i="6" s="1"/>
  <c r="W644" i="6" a="1"/>
  <c r="W644" i="6" s="1"/>
  <c r="W636" i="6" a="1"/>
  <c r="W636" i="6" s="1"/>
  <c r="W628" i="6" a="1"/>
  <c r="W628" i="6" s="1"/>
  <c r="W620" i="6" a="1"/>
  <c r="W620" i="6" s="1"/>
  <c r="W612" i="6" a="1"/>
  <c r="W612" i="6" s="1"/>
  <c r="W604" i="6" a="1"/>
  <c r="W604" i="6" s="1"/>
  <c r="W596" i="6" a="1"/>
  <c r="W596" i="6" s="1"/>
  <c r="W588" i="6" a="1"/>
  <c r="W588" i="6" s="1"/>
  <c r="W580" i="6" a="1"/>
  <c r="W580" i="6" s="1"/>
  <c r="W572" i="6" a="1"/>
  <c r="W572" i="6" s="1"/>
  <c r="W564" i="6" a="1"/>
  <c r="W564" i="6" s="1"/>
  <c r="W556" i="6" a="1"/>
  <c r="W556" i="6" s="1"/>
  <c r="W548" i="6" a="1"/>
  <c r="W548" i="6" s="1"/>
  <c r="W540" i="6" a="1"/>
  <c r="W540" i="6" s="1"/>
  <c r="W532" i="6" a="1"/>
  <c r="W532" i="6" s="1"/>
  <c r="W524" i="6" a="1"/>
  <c r="W524" i="6" s="1"/>
  <c r="W516" i="6" a="1"/>
  <c r="W516" i="6" s="1"/>
  <c r="W508" i="6" a="1"/>
  <c r="W508" i="6" s="1"/>
  <c r="W500" i="6" a="1"/>
  <c r="W500" i="6" s="1"/>
  <c r="W492" i="6" a="1"/>
  <c r="W492" i="6" s="1"/>
  <c r="W484" i="6" a="1"/>
  <c r="W484" i="6" s="1"/>
  <c r="W476" i="6" a="1"/>
  <c r="W476" i="6" s="1"/>
  <c r="W468" i="6" a="1"/>
  <c r="W468" i="6" s="1"/>
  <c r="W460" i="6" a="1"/>
  <c r="W460" i="6" s="1"/>
  <c r="W452" i="6" a="1"/>
  <c r="W452" i="6" s="1"/>
  <c r="W444" i="6" a="1"/>
  <c r="W444" i="6" s="1"/>
  <c r="W436" i="6" a="1"/>
  <c r="W436" i="6" s="1"/>
  <c r="W428" i="6" a="1"/>
  <c r="W428" i="6" s="1"/>
  <c r="W420" i="6" a="1"/>
  <c r="W420" i="6" s="1"/>
  <c r="W412" i="6" a="1"/>
  <c r="W412" i="6" s="1"/>
  <c r="W404" i="6" a="1"/>
  <c r="W404" i="6" s="1"/>
  <c r="W396" i="6" a="1"/>
  <c r="W396" i="6" s="1"/>
  <c r="W388" i="6" a="1"/>
  <c r="W388" i="6" s="1"/>
  <c r="W380" i="6" a="1"/>
  <c r="W380" i="6" s="1"/>
  <c r="W372" i="6" a="1"/>
  <c r="W372" i="6" s="1"/>
  <c r="W364" i="6" a="1"/>
  <c r="W364" i="6" s="1"/>
  <c r="W356" i="6" a="1"/>
  <c r="W356" i="6" s="1"/>
  <c r="W348" i="6" a="1"/>
  <c r="W348" i="6" s="1"/>
  <c r="W340" i="6" a="1"/>
  <c r="W340" i="6" s="1"/>
  <c r="W332" i="6" a="1"/>
  <c r="W332" i="6" s="1"/>
  <c r="W324" i="6" a="1"/>
  <c r="W324" i="6" s="1"/>
  <c r="W316" i="6" a="1"/>
  <c r="W316" i="6" s="1"/>
  <c r="W308" i="6" a="1"/>
  <c r="W308" i="6" s="1"/>
  <c r="W300" i="6" a="1"/>
  <c r="W300" i="6" s="1"/>
  <c r="W292" i="6" a="1"/>
  <c r="W292" i="6" s="1"/>
  <c r="W284" i="6" a="1"/>
  <c r="W284" i="6" s="1"/>
  <c r="W276" i="6" a="1"/>
  <c r="W276" i="6" s="1"/>
  <c r="W268" i="6" a="1"/>
  <c r="W268" i="6" s="1"/>
  <c r="W1469" i="6" a="1"/>
  <c r="W1469" i="6" s="1"/>
  <c r="W1461" i="6" a="1"/>
  <c r="W1461" i="6" s="1"/>
  <c r="W1453" i="6" a="1"/>
  <c r="W1453" i="6" s="1"/>
  <c r="W1445" i="6" a="1"/>
  <c r="W1445" i="6" s="1"/>
  <c r="W1437" i="6" a="1"/>
  <c r="W1437" i="6" s="1"/>
  <c r="W1429" i="6" a="1"/>
  <c r="W1429" i="6" s="1"/>
  <c r="W1421" i="6" a="1"/>
  <c r="W1421" i="6" s="1"/>
  <c r="W1413" i="6" a="1"/>
  <c r="W1413" i="6" s="1"/>
  <c r="W1405" i="6" a="1"/>
  <c r="W1405" i="6" s="1"/>
  <c r="W1397" i="6" a="1"/>
  <c r="W1397" i="6" s="1"/>
  <c r="W1389" i="6" a="1"/>
  <c r="W1389" i="6" s="1"/>
  <c r="W1381" i="6" a="1"/>
  <c r="W1381" i="6" s="1"/>
  <c r="W1373" i="6" a="1"/>
  <c r="W1373" i="6" s="1"/>
  <c r="W1365" i="6" a="1"/>
  <c r="W1365" i="6" s="1"/>
  <c r="W1357" i="6" a="1"/>
  <c r="W1357" i="6" s="1"/>
  <c r="W1349" i="6" a="1"/>
  <c r="W1349" i="6" s="1"/>
  <c r="W1341" i="6" a="1"/>
  <c r="W1341" i="6" s="1"/>
  <c r="W1333" i="6" a="1"/>
  <c r="W1333" i="6" s="1"/>
  <c r="W1325" i="6" a="1"/>
  <c r="W1325" i="6" s="1"/>
  <c r="W1317" i="6" a="1"/>
  <c r="W1317" i="6" s="1"/>
  <c r="W1309" i="6" a="1"/>
  <c r="W1309" i="6" s="1"/>
  <c r="W1301" i="6" a="1"/>
  <c r="W1301" i="6" s="1"/>
  <c r="W1293" i="6" a="1"/>
  <c r="W1293" i="6" s="1"/>
  <c r="W1285" i="6" a="1"/>
  <c r="W1285" i="6" s="1"/>
  <c r="W1277" i="6" a="1"/>
  <c r="W1277" i="6" s="1"/>
  <c r="W1269" i="6" a="1"/>
  <c r="W1269" i="6" s="1"/>
  <c r="W1261" i="6" a="1"/>
  <c r="W1261" i="6" s="1"/>
  <c r="W1253" i="6" a="1"/>
  <c r="W1253" i="6" s="1"/>
  <c r="W1245" i="6" a="1"/>
  <c r="W1245" i="6" s="1"/>
  <c r="W1237" i="6" a="1"/>
  <c r="W1237" i="6" s="1"/>
  <c r="W1229" i="6" a="1"/>
  <c r="W1229" i="6" s="1"/>
  <c r="W1221" i="6" a="1"/>
  <c r="W1221" i="6" s="1"/>
  <c r="W1213" i="6" a="1"/>
  <c r="W1213" i="6" s="1"/>
  <c r="W1205" i="6" a="1"/>
  <c r="W1205" i="6" s="1"/>
  <c r="W1197" i="6" a="1"/>
  <c r="W1197" i="6" s="1"/>
  <c r="W1189" i="6" a="1"/>
  <c r="W1189" i="6" s="1"/>
  <c r="W1181" i="6" a="1"/>
  <c r="W1181" i="6" s="1"/>
  <c r="W1173" i="6" a="1"/>
  <c r="W1173" i="6" s="1"/>
  <c r="W1165" i="6" a="1"/>
  <c r="W1165" i="6" s="1"/>
  <c r="W1157" i="6" a="1"/>
  <c r="W1157" i="6" s="1"/>
  <c r="W1149" i="6" a="1"/>
  <c r="W1149" i="6" s="1"/>
  <c r="W1141" i="6" a="1"/>
  <c r="W1141" i="6" s="1"/>
  <c r="W1133" i="6" a="1"/>
  <c r="W1133" i="6" s="1"/>
  <c r="W1125" i="6" a="1"/>
  <c r="W1125" i="6" s="1"/>
  <c r="W1117" i="6" a="1"/>
  <c r="W1117" i="6" s="1"/>
  <c r="W1109" i="6" a="1"/>
  <c r="W1109" i="6" s="1"/>
  <c r="W259" i="6" a="1"/>
  <c r="W259" i="6" s="1"/>
  <c r="W251" i="6" a="1"/>
  <c r="W251" i="6" s="1"/>
  <c r="W243" i="6" a="1"/>
  <c r="W243" i="6" s="1"/>
  <c r="W235" i="6" a="1"/>
  <c r="W235" i="6" s="1"/>
  <c r="W227" i="6" a="1"/>
  <c r="W227" i="6" s="1"/>
  <c r="W219" i="6" a="1"/>
  <c r="W219" i="6" s="1"/>
  <c r="W1596" i="6" a="1"/>
  <c r="W1596" i="6" s="1"/>
  <c r="W1588" i="6" a="1"/>
  <c r="W1588" i="6" s="1"/>
  <c r="W1580" i="6" a="1"/>
  <c r="W1580" i="6" s="1"/>
  <c r="W1572" i="6" a="1"/>
  <c r="W1572" i="6" s="1"/>
  <c r="W1564" i="6" a="1"/>
  <c r="W1564" i="6" s="1"/>
  <c r="W1556" i="6" a="1"/>
  <c r="W1556" i="6" s="1"/>
  <c r="W1548" i="6" a="1"/>
  <c r="W1548" i="6" s="1"/>
  <c r="W1540" i="6" a="1"/>
  <c r="W1540" i="6" s="1"/>
  <c r="W1532" i="6" a="1"/>
  <c r="W1532" i="6" s="1"/>
  <c r="W1524" i="6" a="1"/>
  <c r="W1524" i="6" s="1"/>
  <c r="W1516" i="6" a="1"/>
  <c r="W1516" i="6" s="1"/>
  <c r="W1508" i="6" a="1"/>
  <c r="W1508" i="6" s="1"/>
  <c r="W1500" i="6" a="1"/>
  <c r="W1500" i="6" s="1"/>
  <c r="W1492" i="6" a="1"/>
  <c r="W1492" i="6" s="1"/>
  <c r="W1484" i="6" a="1"/>
  <c r="W1484" i="6" s="1"/>
  <c r="W1476" i="6" a="1"/>
  <c r="W1476" i="6" s="1"/>
  <c r="W1101" i="6" a="1"/>
  <c r="W1101" i="6" s="1"/>
  <c r="W1093" i="6" a="1"/>
  <c r="W1093" i="6" s="1"/>
  <c r="W1085" i="6" a="1"/>
  <c r="W1085" i="6" s="1"/>
  <c r="W1077" i="6" a="1"/>
  <c r="W1077" i="6" s="1"/>
  <c r="W1069" i="6" a="1"/>
  <c r="W1069" i="6" s="1"/>
  <c r="W1061" i="6" a="1"/>
  <c r="W1061" i="6" s="1"/>
  <c r="W1053" i="6" a="1"/>
  <c r="W1053" i="6" s="1"/>
  <c r="W1045" i="6" a="1"/>
  <c r="W1045" i="6" s="1"/>
  <c r="W1037" i="6" a="1"/>
  <c r="W1037" i="6" s="1"/>
  <c r="W1029" i="6" a="1"/>
  <c r="W1029" i="6" s="1"/>
  <c r="W1021" i="6" a="1"/>
  <c r="W1021" i="6" s="1"/>
  <c r="W1013" i="6" a="1"/>
  <c r="W1013" i="6" s="1"/>
  <c r="W1005" i="6" a="1"/>
  <c r="W1005" i="6" s="1"/>
  <c r="W997" i="6" a="1"/>
  <c r="W997" i="6" s="1"/>
  <c r="W989" i="6" a="1"/>
  <c r="W989" i="6" s="1"/>
  <c r="W981" i="6" a="1"/>
  <c r="W981" i="6" s="1"/>
  <c r="W973" i="6" a="1"/>
  <c r="W973" i="6" s="1"/>
  <c r="W965" i="6" a="1"/>
  <c r="W965" i="6" s="1"/>
  <c r="W1595" i="6" a="1"/>
  <c r="W1595" i="6" s="1"/>
  <c r="W1587" i="6" a="1"/>
  <c r="W1587" i="6" s="1"/>
  <c r="W1579" i="6" a="1"/>
  <c r="W1579" i="6" s="1"/>
  <c r="W1571" i="6" a="1"/>
  <c r="W1571" i="6" s="1"/>
  <c r="W1563" i="6" a="1"/>
  <c r="W1563" i="6" s="1"/>
  <c r="W1555" i="6" a="1"/>
  <c r="W1555" i="6" s="1"/>
  <c r="W1547" i="6" a="1"/>
  <c r="W1547" i="6" s="1"/>
  <c r="W1539" i="6" a="1"/>
  <c r="W1539" i="6" s="1"/>
  <c r="W1531" i="6" a="1"/>
  <c r="W1531" i="6" s="1"/>
  <c r="W1523" i="6" a="1"/>
  <c r="W1523" i="6" s="1"/>
  <c r="W1515" i="6" a="1"/>
  <c r="W1515" i="6" s="1"/>
  <c r="W1507" i="6" a="1"/>
  <c r="W1507" i="6" s="1"/>
  <c r="W1499" i="6" a="1"/>
  <c r="W1499" i="6" s="1"/>
  <c r="W1491" i="6" a="1"/>
  <c r="W1491" i="6" s="1"/>
  <c r="W1483" i="6" a="1"/>
  <c r="W1483" i="6" s="1"/>
  <c r="W1475" i="6" a="1"/>
  <c r="W1475" i="6" s="1"/>
  <c r="W1100" i="6" a="1"/>
  <c r="W1100" i="6" s="1"/>
  <c r="W1092" i="6" a="1"/>
  <c r="W1092" i="6" s="1"/>
  <c r="W1084" i="6" a="1"/>
  <c r="W1084" i="6" s="1"/>
  <c r="W1076" i="6" a="1"/>
  <c r="W1076" i="6" s="1"/>
  <c r="W1068" i="6" a="1"/>
  <c r="W1068" i="6" s="1"/>
  <c r="W1060" i="6" a="1"/>
  <c r="W1060" i="6" s="1"/>
  <c r="W1052" i="6" a="1"/>
  <c r="W1052" i="6" s="1"/>
  <c r="W1044" i="6" a="1"/>
  <c r="W1044" i="6" s="1"/>
  <c r="W1036" i="6" a="1"/>
  <c r="W1036" i="6" s="1"/>
  <c r="W1028" i="6" a="1"/>
  <c r="W1028" i="6" s="1"/>
  <c r="W1020" i="6" a="1"/>
  <c r="W1020" i="6" s="1"/>
  <c r="W1012" i="6" a="1"/>
  <c r="W1012" i="6" s="1"/>
  <c r="W1004" i="6" a="1"/>
  <c r="W1004" i="6" s="1"/>
  <c r="W996" i="6" a="1"/>
  <c r="W996" i="6" s="1"/>
  <c r="W988" i="6" a="1"/>
  <c r="W988" i="6" s="1"/>
  <c r="W980" i="6" a="1"/>
  <c r="W980" i="6" s="1"/>
  <c r="W972" i="6" a="1"/>
  <c r="W972" i="6" s="1"/>
  <c r="W964" i="6" a="1"/>
  <c r="W964" i="6" s="1"/>
  <c r="W1594" i="6" a="1"/>
  <c r="W1594" i="6" s="1"/>
  <c r="W1586" i="6" a="1"/>
  <c r="W1586" i="6" s="1"/>
  <c r="W1578" i="6" a="1"/>
  <c r="W1578" i="6" s="1"/>
  <c r="W1570" i="6" a="1"/>
  <c r="W1570" i="6" s="1"/>
  <c r="W1562" i="6" a="1"/>
  <c r="W1562" i="6" s="1"/>
  <c r="W1554" i="6" a="1"/>
  <c r="W1554" i="6" s="1"/>
  <c r="W1546" i="6" a="1"/>
  <c r="W1546" i="6" s="1"/>
  <c r="W1538" i="6" a="1"/>
  <c r="W1538" i="6" s="1"/>
  <c r="W1530" i="6" a="1"/>
  <c r="W1530" i="6" s="1"/>
  <c r="W1522" i="6" a="1"/>
  <c r="W1522" i="6" s="1"/>
  <c r="W1514" i="6" a="1"/>
  <c r="W1514" i="6" s="1"/>
  <c r="W1506" i="6" a="1"/>
  <c r="W1506" i="6" s="1"/>
  <c r="W1498" i="6" a="1"/>
  <c r="W1498" i="6" s="1"/>
  <c r="W1490" i="6" a="1"/>
  <c r="W1490" i="6" s="1"/>
  <c r="W1482" i="6" a="1"/>
  <c r="W1482" i="6" s="1"/>
  <c r="W1474" i="6" a="1"/>
  <c r="W1474" i="6" s="1"/>
  <c r="W1099" i="6" a="1"/>
  <c r="W1099" i="6" s="1"/>
  <c r="W1091" i="6" a="1"/>
  <c r="W1091" i="6" s="1"/>
  <c r="W1083" i="6" a="1"/>
  <c r="W1083" i="6" s="1"/>
  <c r="W1075" i="6" a="1"/>
  <c r="W1075" i="6" s="1"/>
  <c r="W1067" i="6" a="1"/>
  <c r="W1067" i="6" s="1"/>
  <c r="W1059" i="6" a="1"/>
  <c r="W1059" i="6" s="1"/>
  <c r="W1051" i="6" a="1"/>
  <c r="W1051" i="6" s="1"/>
  <c r="W1043" i="6" a="1"/>
  <c r="W1043" i="6" s="1"/>
  <c r="W1035" i="6" a="1"/>
  <c r="W1035" i="6" s="1"/>
  <c r="W1027" i="6" a="1"/>
  <c r="W1027" i="6" s="1"/>
  <c r="W1019" i="6" a="1"/>
  <c r="W1019" i="6" s="1"/>
  <c r="W1011" i="6" a="1"/>
  <c r="W1011" i="6" s="1"/>
  <c r="W1003" i="6" a="1"/>
  <c r="W1003" i="6" s="1"/>
  <c r="W995" i="6" a="1"/>
  <c r="W995" i="6" s="1"/>
  <c r="W987" i="6" a="1"/>
  <c r="W987" i="6" s="1"/>
  <c r="W979" i="6" a="1"/>
  <c r="W979" i="6" s="1"/>
  <c r="W971" i="6" a="1"/>
  <c r="W971" i="6" s="1"/>
  <c r="W963" i="6" a="1"/>
  <c r="W963" i="6" s="1"/>
  <c r="W1593" i="6" a="1"/>
  <c r="W1593" i="6" s="1"/>
  <c r="W1585" i="6" a="1"/>
  <c r="W1585" i="6" s="1"/>
  <c r="W1577" i="6" a="1"/>
  <c r="W1577" i="6" s="1"/>
  <c r="W1569" i="6" a="1"/>
  <c r="W1569" i="6" s="1"/>
  <c r="W1561" i="6" a="1"/>
  <c r="W1561" i="6" s="1"/>
  <c r="W1553" i="6" a="1"/>
  <c r="W1553" i="6" s="1"/>
  <c r="W1545" i="6" a="1"/>
  <c r="W1545" i="6" s="1"/>
  <c r="W1537" i="6" a="1"/>
  <c r="W1537" i="6" s="1"/>
  <c r="W1529" i="6" a="1"/>
  <c r="W1529" i="6" s="1"/>
  <c r="W1521" i="6" a="1"/>
  <c r="W1521" i="6" s="1"/>
  <c r="W1513" i="6" a="1"/>
  <c r="W1513" i="6" s="1"/>
  <c r="W1505" i="6" a="1"/>
  <c r="W1505" i="6" s="1"/>
  <c r="W1497" i="6" a="1"/>
  <c r="W1497" i="6" s="1"/>
  <c r="W1489" i="6" a="1"/>
  <c r="W1489" i="6" s="1"/>
  <c r="W1481" i="6" a="1"/>
  <c r="W1481" i="6" s="1"/>
  <c r="W1473" i="6" a="1"/>
  <c r="W1473" i="6" s="1"/>
  <c r="W1098" i="6" a="1"/>
  <c r="W1098" i="6" s="1"/>
  <c r="W1090" i="6" a="1"/>
  <c r="W1090" i="6" s="1"/>
  <c r="W1082" i="6" a="1"/>
  <c r="W1082" i="6" s="1"/>
  <c r="W1074" i="6" a="1"/>
  <c r="W1074" i="6" s="1"/>
  <c r="W1066" i="6" a="1"/>
  <c r="W1066" i="6" s="1"/>
  <c r="W1058" i="6" a="1"/>
  <c r="W1058" i="6" s="1"/>
  <c r="W1050" i="6" a="1"/>
  <c r="W1050" i="6" s="1"/>
  <c r="W1042" i="6" a="1"/>
  <c r="W1042" i="6" s="1"/>
  <c r="W1034" i="6" a="1"/>
  <c r="W1034" i="6" s="1"/>
  <c r="W1026" i="6" a="1"/>
  <c r="W1026" i="6" s="1"/>
  <c r="W1018" i="6" a="1"/>
  <c r="W1018" i="6" s="1"/>
  <c r="W1010" i="6" a="1"/>
  <c r="W1010" i="6" s="1"/>
  <c r="W1002" i="6" a="1"/>
  <c r="W1002" i="6" s="1"/>
  <c r="W994" i="6" a="1"/>
  <c r="W994" i="6" s="1"/>
  <c r="W986" i="6" a="1"/>
  <c r="W986" i="6" s="1"/>
  <c r="W978" i="6" a="1"/>
  <c r="W978" i="6" s="1"/>
  <c r="W970" i="6" a="1"/>
  <c r="W970" i="6" s="1"/>
  <c r="W962" i="6" a="1"/>
  <c r="W962" i="6" s="1"/>
  <c r="W1592" i="6" a="1"/>
  <c r="W1592" i="6" s="1"/>
  <c r="W1584" i="6" a="1"/>
  <c r="W1584" i="6" s="1"/>
  <c r="W1576" i="6" a="1"/>
  <c r="W1576" i="6" s="1"/>
  <c r="W1568" i="6" a="1"/>
  <c r="W1568" i="6" s="1"/>
  <c r="W1560" i="6" a="1"/>
  <c r="W1560" i="6" s="1"/>
  <c r="W1552" i="6" a="1"/>
  <c r="W1552" i="6" s="1"/>
  <c r="W1544" i="6" a="1"/>
  <c r="W1544" i="6" s="1"/>
  <c r="W1536" i="6" a="1"/>
  <c r="W1536" i="6" s="1"/>
  <c r="W1528" i="6" a="1"/>
  <c r="W1528" i="6" s="1"/>
  <c r="W1520" i="6" a="1"/>
  <c r="W1520" i="6" s="1"/>
  <c r="W1512" i="6" a="1"/>
  <c r="W1512" i="6" s="1"/>
  <c r="W1504" i="6" a="1"/>
  <c r="W1504" i="6" s="1"/>
  <c r="W1496" i="6" a="1"/>
  <c r="W1496" i="6" s="1"/>
  <c r="W1488" i="6" a="1"/>
  <c r="W1488" i="6" s="1"/>
  <c r="W1480" i="6" a="1"/>
  <c r="W1480" i="6" s="1"/>
  <c r="W1472" i="6" a="1"/>
  <c r="W1472" i="6" s="1"/>
  <c r="W1097" i="6" a="1"/>
  <c r="W1097" i="6" s="1"/>
  <c r="W1089" i="6" a="1"/>
  <c r="W1089" i="6" s="1"/>
  <c r="W1081" i="6" a="1"/>
  <c r="W1081" i="6" s="1"/>
  <c r="W1073" i="6" a="1"/>
  <c r="W1073" i="6" s="1"/>
  <c r="W1065" i="6" a="1"/>
  <c r="W1065" i="6" s="1"/>
  <c r="W1057" i="6" a="1"/>
  <c r="W1057" i="6" s="1"/>
  <c r="W1049" i="6" a="1"/>
  <c r="W1049" i="6" s="1"/>
  <c r="W1041" i="6" a="1"/>
  <c r="W1041" i="6" s="1"/>
  <c r="W1033" i="6" a="1"/>
  <c r="W1033" i="6" s="1"/>
  <c r="W1025" i="6" a="1"/>
  <c r="W1025" i="6" s="1"/>
  <c r="W1017" i="6" a="1"/>
  <c r="W1017" i="6" s="1"/>
  <c r="W1009" i="6" a="1"/>
  <c r="W1009" i="6" s="1"/>
  <c r="W1001" i="6" a="1"/>
  <c r="W1001" i="6" s="1"/>
  <c r="W993" i="6" a="1"/>
  <c r="W993" i="6" s="1"/>
  <c r="W985" i="6" a="1"/>
  <c r="W985" i="6" s="1"/>
  <c r="W977" i="6" a="1"/>
  <c r="W977" i="6" s="1"/>
  <c r="W969" i="6" a="1"/>
  <c r="W969" i="6" s="1"/>
  <c r="W961" i="6" a="1"/>
  <c r="W961" i="6" s="1"/>
  <c r="W1599" i="6" a="1"/>
  <c r="W1599" i="6" s="1"/>
  <c r="W1591" i="6" a="1"/>
  <c r="W1591" i="6" s="1"/>
  <c r="W1583" i="6" a="1"/>
  <c r="W1583" i="6" s="1"/>
  <c r="W1575" i="6" a="1"/>
  <c r="W1575" i="6" s="1"/>
  <c r="W1567" i="6" a="1"/>
  <c r="W1567" i="6" s="1"/>
  <c r="W1559" i="6" a="1"/>
  <c r="W1559" i="6" s="1"/>
  <c r="W1551" i="6" a="1"/>
  <c r="W1551" i="6" s="1"/>
  <c r="W1543" i="6" a="1"/>
  <c r="W1543" i="6" s="1"/>
  <c r="W1535" i="6" a="1"/>
  <c r="W1535" i="6" s="1"/>
  <c r="W1527" i="6" a="1"/>
  <c r="W1527" i="6" s="1"/>
  <c r="W1519" i="6" a="1"/>
  <c r="W1519" i="6" s="1"/>
  <c r="W1511" i="6" a="1"/>
  <c r="W1511" i="6" s="1"/>
  <c r="W1503" i="6" a="1"/>
  <c r="W1503" i="6" s="1"/>
  <c r="W1495" i="6" a="1"/>
  <c r="W1495" i="6" s="1"/>
  <c r="W1487" i="6" a="1"/>
  <c r="W1487" i="6" s="1"/>
  <c r="W1479" i="6" a="1"/>
  <c r="W1479" i="6" s="1"/>
  <c r="W1471" i="6" a="1"/>
  <c r="W1471" i="6" s="1"/>
  <c r="W1096" i="6" a="1"/>
  <c r="W1096" i="6" s="1"/>
  <c r="W1088" i="6" a="1"/>
  <c r="W1088" i="6" s="1"/>
  <c r="W1080" i="6" a="1"/>
  <c r="W1080" i="6" s="1"/>
  <c r="W1072" i="6" a="1"/>
  <c r="W1072" i="6" s="1"/>
  <c r="W1064" i="6" a="1"/>
  <c r="W1064" i="6" s="1"/>
  <c r="W1056" i="6" a="1"/>
  <c r="W1056" i="6" s="1"/>
  <c r="W1048" i="6" a="1"/>
  <c r="W1048" i="6" s="1"/>
  <c r="W1040" i="6" a="1"/>
  <c r="W1040" i="6" s="1"/>
  <c r="W1032" i="6" a="1"/>
  <c r="W1032" i="6" s="1"/>
  <c r="W1024" i="6" a="1"/>
  <c r="W1024" i="6" s="1"/>
  <c r="W1016" i="6" a="1"/>
  <c r="W1016" i="6" s="1"/>
  <c r="W1008" i="6" a="1"/>
  <c r="W1008" i="6" s="1"/>
  <c r="W1000" i="6" a="1"/>
  <c r="W1000" i="6" s="1"/>
  <c r="W992" i="6" a="1"/>
  <c r="W992" i="6" s="1"/>
  <c r="W984" i="6" a="1"/>
  <c r="W984" i="6" s="1"/>
  <c r="W976" i="6" a="1"/>
  <c r="W976" i="6" s="1"/>
  <c r="W968" i="6" a="1"/>
  <c r="W968" i="6" s="1"/>
  <c r="W960" i="6" a="1"/>
  <c r="W960" i="6" s="1"/>
  <c r="W1598" i="6" a="1"/>
  <c r="W1598" i="6" s="1"/>
  <c r="W1590" i="6" a="1"/>
  <c r="W1590" i="6" s="1"/>
  <c r="W1582" i="6" a="1"/>
  <c r="W1582" i="6" s="1"/>
  <c r="W1574" i="6" a="1"/>
  <c r="W1574" i="6" s="1"/>
  <c r="W1566" i="6" a="1"/>
  <c r="W1566" i="6" s="1"/>
  <c r="W1558" i="6" a="1"/>
  <c r="W1558" i="6" s="1"/>
  <c r="W1550" i="6" a="1"/>
  <c r="W1550" i="6" s="1"/>
  <c r="W1542" i="6" a="1"/>
  <c r="W1542" i="6" s="1"/>
  <c r="W1534" i="6" a="1"/>
  <c r="W1534" i="6" s="1"/>
  <c r="W1526" i="6" a="1"/>
  <c r="W1526" i="6" s="1"/>
  <c r="W1518" i="6" a="1"/>
  <c r="W1518" i="6" s="1"/>
  <c r="W1510" i="6" a="1"/>
  <c r="W1510" i="6" s="1"/>
  <c r="W1502" i="6" a="1"/>
  <c r="W1502" i="6" s="1"/>
  <c r="W1494" i="6" a="1"/>
  <c r="W1494" i="6" s="1"/>
  <c r="W1486" i="6" a="1"/>
  <c r="W1486" i="6" s="1"/>
  <c r="W1478" i="6" a="1"/>
  <c r="W1478" i="6" s="1"/>
  <c r="W1103" i="6" a="1"/>
  <c r="W1103" i="6" s="1"/>
  <c r="W1095" i="6" a="1"/>
  <c r="W1095" i="6" s="1"/>
  <c r="W1087" i="6" a="1"/>
  <c r="W1087" i="6" s="1"/>
  <c r="W1079" i="6" a="1"/>
  <c r="W1079" i="6" s="1"/>
  <c r="W1071" i="6" a="1"/>
  <c r="W1071" i="6" s="1"/>
  <c r="W1063" i="6" a="1"/>
  <c r="W1063" i="6" s="1"/>
  <c r="W1055" i="6" a="1"/>
  <c r="W1055" i="6" s="1"/>
  <c r="W1047" i="6" a="1"/>
  <c r="W1047" i="6" s="1"/>
  <c r="W1039" i="6" a="1"/>
  <c r="W1039" i="6" s="1"/>
  <c r="W1031" i="6" a="1"/>
  <c r="W1031" i="6" s="1"/>
  <c r="W1023" i="6" a="1"/>
  <c r="W1023" i="6" s="1"/>
  <c r="W1015" i="6" a="1"/>
  <c r="W1015" i="6" s="1"/>
  <c r="W1007" i="6" a="1"/>
  <c r="W1007" i="6" s="1"/>
  <c r="W999" i="6" a="1"/>
  <c r="W999" i="6" s="1"/>
  <c r="W991" i="6" a="1"/>
  <c r="W991" i="6" s="1"/>
  <c r="W983" i="6" a="1"/>
  <c r="W983" i="6" s="1"/>
  <c r="W975" i="6" a="1"/>
  <c r="W975" i="6" s="1"/>
  <c r="W967" i="6" a="1"/>
  <c r="W967" i="6" s="1"/>
  <c r="W959" i="6" a="1"/>
  <c r="W959" i="6" s="1"/>
  <c r="W11" i="6" a="1"/>
  <c r="W11" i="6" s="1"/>
  <c r="W1597" i="6" a="1"/>
  <c r="W1597" i="6" s="1"/>
  <c r="W1589" i="6" a="1"/>
  <c r="W1589" i="6" s="1"/>
  <c r="W1581" i="6" a="1"/>
  <c r="W1581" i="6" s="1"/>
  <c r="W1573" i="6" a="1"/>
  <c r="W1573" i="6" s="1"/>
  <c r="W1565" i="6" a="1"/>
  <c r="W1565" i="6" s="1"/>
  <c r="W1557" i="6" a="1"/>
  <c r="W1557" i="6" s="1"/>
  <c r="W1549" i="6" a="1"/>
  <c r="W1549" i="6" s="1"/>
  <c r="W1541" i="6" a="1"/>
  <c r="W1541" i="6" s="1"/>
  <c r="W1533" i="6" a="1"/>
  <c r="W1533" i="6" s="1"/>
  <c r="W1525" i="6" a="1"/>
  <c r="W1525" i="6" s="1"/>
  <c r="W1517" i="6" a="1"/>
  <c r="W1517" i="6" s="1"/>
  <c r="W1509" i="6" a="1"/>
  <c r="W1509" i="6" s="1"/>
  <c r="W1501" i="6" a="1"/>
  <c r="W1501" i="6" s="1"/>
  <c r="W1493" i="6" a="1"/>
  <c r="W1493" i="6" s="1"/>
  <c r="W1485" i="6" a="1"/>
  <c r="W1485" i="6" s="1"/>
  <c r="W1477" i="6" a="1"/>
  <c r="W1477" i="6" s="1"/>
  <c r="W1102" i="6" a="1"/>
  <c r="W1102" i="6" s="1"/>
  <c r="W1094" i="6" a="1"/>
  <c r="W1094" i="6" s="1"/>
  <c r="W1086" i="6" a="1"/>
  <c r="W1086" i="6" s="1"/>
  <c r="W1078" i="6" a="1"/>
  <c r="W1078" i="6" s="1"/>
  <c r="W1070" i="6" a="1"/>
  <c r="W1070" i="6" s="1"/>
  <c r="W1062" i="6" a="1"/>
  <c r="W1062" i="6" s="1"/>
  <c r="W1054" i="6" a="1"/>
  <c r="W1054" i="6" s="1"/>
  <c r="W1046" i="6" a="1"/>
  <c r="W1046" i="6" s="1"/>
  <c r="W1038" i="6" a="1"/>
  <c r="W1038" i="6" s="1"/>
  <c r="W1030" i="6" a="1"/>
  <c r="W1030" i="6" s="1"/>
  <c r="W1022" i="6" a="1"/>
  <c r="W1022" i="6" s="1"/>
  <c r="W1014" i="6" a="1"/>
  <c r="W1014" i="6" s="1"/>
  <c r="W1006" i="6" a="1"/>
  <c r="W1006" i="6" s="1"/>
  <c r="W998" i="6" a="1"/>
  <c r="W998" i="6" s="1"/>
  <c r="W990" i="6" a="1"/>
  <c r="W990" i="6" s="1"/>
  <c r="W982" i="6" a="1"/>
  <c r="W982" i="6" s="1"/>
  <c r="W974" i="6" a="1"/>
  <c r="W974" i="6" s="1"/>
  <c r="W966" i="6" a="1"/>
  <c r="W966" i="6" s="1"/>
  <c r="W958" i="6" a="1"/>
  <c r="W958" i="6" s="1"/>
  <c r="C50" i="7"/>
  <c r="G20" i="14" s="1"/>
  <c r="I20" i="14" l="1"/>
  <c r="I19" i="14"/>
  <c r="C52" i="7"/>
  <c r="I26" i="14"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Matti Mattila</author>
  </authors>
  <commentList>
    <comment ref="B12" authorId="0" shapeId="0" xr:uid="{31DD2C5A-9CF8-4F12-96CA-81B727D15C74}">
      <text>
        <r>
          <rPr>
            <b/>
            <sz val="9"/>
            <color indexed="81"/>
            <rFont val="Tahoma"/>
            <family val="2"/>
          </rPr>
          <t>Lääkeryhmät:</t>
        </r>
        <r>
          <rPr>
            <sz val="9"/>
            <color indexed="81"/>
            <rFont val="Tahoma"/>
            <family val="2"/>
          </rPr>
          <t xml:space="preserve">
(1) Mikrobilääkkeet
(2) Elektrolyytti ja nestetasapainohäiriöissä sekä parenteraalisessa ravitsemuksessa käytettävät lääkkeet
(3) Sydän- ja verisuonisairauksien lääkkeet ja diureetit
(4) Aineenvaihdunta- ja umpierityssairauksien lääkkeet
(5) Kipu-, reuma- ja kuumelääkkeet
(6) Paikallispuudutuksessa ja yleisanestesiassa käytettävät lääkkeet
(7) Myrkytyslääkkeet ja rokotteet
(8) Hengityselinten sairauksien lääkkeet
(9) Ruoansulatussairauksien lääkkeet
(10) Psyykenlääkkeet
(11) Neurologiset lääkkeet
(12) Silmätautilääkkeet
(13) Antitromboottiset lääkeaineet ja hemostaatit
(14) Eläinlääkkeet
(15) Valmistuksessa käytettävät raaka-aineet
(16) Valmistuksessa käytettävät pakkausmateriaalit
</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<sst xmlns="http://schemas.openxmlformats.org/spreadsheetml/2006/main" count="11112" uniqueCount="2785">
  <si>
    <t>Korvaushakemuksen yhdyshenkilö:</t>
  </si>
  <si>
    <t>Yhdyshenkilön puhelinnumero:</t>
  </si>
  <si>
    <t>Yhdyshenkilön sähköpostiosoite:</t>
  </si>
  <si>
    <t>Y-tunnus:</t>
  </si>
  <si>
    <t>Korvausta hakeva yhteisö:</t>
  </si>
  <si>
    <t xml:space="preserve">Puhelin: </t>
  </si>
  <si>
    <t>Toimitusjohtaja:</t>
  </si>
  <si>
    <t>Vastuunalainen johtaja:</t>
  </si>
  <si>
    <t>Tilintarkastusyhteisö:</t>
  </si>
  <si>
    <t>Tilintarkastajan nimi:</t>
  </si>
  <si>
    <t>Tilintarkastajan puhelinnumero:</t>
  </si>
  <si>
    <t>Yhteisö, jolle korvaus maksetaan:</t>
  </si>
  <si>
    <t>Pankki ja maa, johon korvaus maksetaan:</t>
  </si>
  <si>
    <t>Ulkomaisen pankin SWIFT-/clearingkoodi:</t>
  </si>
  <si>
    <t>Postiosoite:</t>
  </si>
  <si>
    <t>Postinumero ja postitoimipaikka:</t>
  </si>
  <si>
    <t>Ulkomaisen pankin osoite:</t>
  </si>
  <si>
    <t>Päiväys:</t>
  </si>
  <si>
    <t>Haettu korvaus yhteensä</t>
  </si>
  <si>
    <t>Aika ja paikka:</t>
  </si>
  <si>
    <t>1. vuosipuoli</t>
  </si>
  <si>
    <t>2. vuosipuoli</t>
  </si>
  <si>
    <t>ATC-koodi</t>
  </si>
  <si>
    <t>Asetuksen ryhmä</t>
  </si>
  <si>
    <t>Luokan nimi</t>
  </si>
  <si>
    <t>Kauppanimi</t>
  </si>
  <si>
    <t>Vahvuus</t>
  </si>
  <si>
    <t>Lääkemuoto</t>
  </si>
  <si>
    <t>A07AA09</t>
  </si>
  <si>
    <t>vankomysiini</t>
  </si>
  <si>
    <t>Vancomycin Strides</t>
  </si>
  <si>
    <t>125 mg</t>
  </si>
  <si>
    <t>kapseli, kova</t>
  </si>
  <si>
    <t>250 mg</t>
  </si>
  <si>
    <t>Vancomycin Xellia</t>
  </si>
  <si>
    <t>J01AA02</t>
  </si>
  <si>
    <t>doksisykliini</t>
  </si>
  <si>
    <t>Doximed</t>
  </si>
  <si>
    <t>100 mg</t>
  </si>
  <si>
    <t>tabletti</t>
  </si>
  <si>
    <t>150 mg</t>
  </si>
  <si>
    <t>Doximycin</t>
  </si>
  <si>
    <t>Doxitin</t>
  </si>
  <si>
    <t>J01CA04</t>
  </si>
  <si>
    <t>amoksisilliini</t>
  </si>
  <si>
    <t>Amorion</t>
  </si>
  <si>
    <t>100 mg/ml</t>
  </si>
  <si>
    <t>jauhe oraalisuspensiota varten</t>
  </si>
  <si>
    <t>50 mg/ml</t>
  </si>
  <si>
    <t>500 mg</t>
  </si>
  <si>
    <t>tabletti, kalvopäällysteinen</t>
  </si>
  <si>
    <t>750 mg</t>
  </si>
  <si>
    <t>1000 mg</t>
  </si>
  <si>
    <t>dispergoituva tabletti</t>
  </si>
  <si>
    <t>Amoxin</t>
  </si>
  <si>
    <t>J01CE01</t>
  </si>
  <si>
    <t>Benzylpenicillin Panpharma</t>
  </si>
  <si>
    <t>0.6 g</t>
  </si>
  <si>
    <t xml:space="preserve">injektio/infuusiokuiva-aine, liuosta varten </t>
  </si>
  <si>
    <t>1.2 g</t>
  </si>
  <si>
    <t>3 g</t>
  </si>
  <si>
    <t>J01CE02</t>
  </si>
  <si>
    <t>fenoksimetyylipenisilliini</t>
  </si>
  <si>
    <t>V-Pen</t>
  </si>
  <si>
    <t>rakeet oraaliliuosta varten</t>
  </si>
  <si>
    <t>V-Pen 1500</t>
  </si>
  <si>
    <t>V-Pen Mega</t>
  </si>
  <si>
    <t>J01CF02</t>
  </si>
  <si>
    <t>kloksasilliini</t>
  </si>
  <si>
    <t>1 g</t>
  </si>
  <si>
    <t>injektio-/infuusiokuiva-aine liuosta varten</t>
  </si>
  <si>
    <t>2 g</t>
  </si>
  <si>
    <t>Cloxacillin Stragen</t>
  </si>
  <si>
    <t>J01CR02</t>
  </si>
  <si>
    <t>amoksisilliini ja beetalaktamaasin estäjä</t>
  </si>
  <si>
    <t>Amorion Comp</t>
  </si>
  <si>
    <t>80 / 11.4 mg/ml</t>
  </si>
  <si>
    <t>500 mg / 125 mg</t>
  </si>
  <si>
    <t>875 mg / 125 mg</t>
  </si>
  <si>
    <t>Amoxin Comp</t>
  </si>
  <si>
    <t>50 mg / 12.5 mg/ml</t>
  </si>
  <si>
    <t>80 mg / 11.4 mg/ml</t>
  </si>
  <si>
    <t>Betaklav</t>
  </si>
  <si>
    <t>Bioclavid</t>
  </si>
  <si>
    <t>J01DB01</t>
  </si>
  <si>
    <t>kefaleksiini</t>
  </si>
  <si>
    <t>Kefalex</t>
  </si>
  <si>
    <t>Kefexin</t>
  </si>
  <si>
    <t>rakeet oraalisuspensiota varten</t>
  </si>
  <si>
    <t>J01DC02</t>
  </si>
  <si>
    <t>kefuroksiimi</t>
  </si>
  <si>
    <t>Cefuroxim MIP Pharma</t>
  </si>
  <si>
    <t>1500 mg</t>
  </si>
  <si>
    <t>injektiokuiva-aine, liuosta varten</t>
  </si>
  <si>
    <t>Cefuroxim Stragen</t>
  </si>
  <si>
    <t>1.5 g</t>
  </si>
  <si>
    <t>Cefuroxime Orion Pharma</t>
  </si>
  <si>
    <t>injektio/infuusiokuiva-aine liuosta/suspensiota varten</t>
  </si>
  <si>
    <t>J01DD04</t>
  </si>
  <si>
    <t>keftriaksoni</t>
  </si>
  <si>
    <t>Ceftriaxon Fresenius Kabi</t>
  </si>
  <si>
    <t>infuusiokuiva-aine, liuosta varten</t>
  </si>
  <si>
    <t>Ceftriaxon MIP Pharma</t>
  </si>
  <si>
    <t>Ceftriaxon Navamedic</t>
  </si>
  <si>
    <t>Rocephalin Cum Lidocain</t>
  </si>
  <si>
    <t>injektiokuiva-aine ja liuotin, liuosta varten</t>
  </si>
  <si>
    <t>J01DH02</t>
  </si>
  <si>
    <t>meropeneemi</t>
  </si>
  <si>
    <t>Meronem</t>
  </si>
  <si>
    <t>Meropenem SUN</t>
  </si>
  <si>
    <t>Meropenem Stada</t>
  </si>
  <si>
    <t>J01EA01</t>
  </si>
  <si>
    <t>trimetopriimi</t>
  </si>
  <si>
    <t>TRIMETIN</t>
  </si>
  <si>
    <t>160 mg</t>
  </si>
  <si>
    <t>300 mg</t>
  </si>
  <si>
    <t>Trimopan</t>
  </si>
  <si>
    <t>10 mg/ml</t>
  </si>
  <si>
    <t>oraalisuspensio</t>
  </si>
  <si>
    <t>J01FA09</t>
  </si>
  <si>
    <t>klaritromysiini</t>
  </si>
  <si>
    <t>Clarithromycin Krka</t>
  </si>
  <si>
    <t>Klacid</t>
  </si>
  <si>
    <t>kuiva-aine välikonsentraatiksi infuusionestettä varten, liuos</t>
  </si>
  <si>
    <t>Klacid OD</t>
  </si>
  <si>
    <t>säädellysti vapauttava tabletti</t>
  </si>
  <si>
    <t>Zeclar</t>
  </si>
  <si>
    <t>Zeclar OD</t>
  </si>
  <si>
    <t>J01FF01</t>
  </si>
  <si>
    <t>klindamysiini</t>
  </si>
  <si>
    <t>150 mg/ml</t>
  </si>
  <si>
    <t>injektio-/infuusioneste, liuos</t>
  </si>
  <si>
    <t>Clindamycin Fresenius Kabi</t>
  </si>
  <si>
    <t>injektioneste, liuos/infuusiokonsentraatti, liuosta varten</t>
  </si>
  <si>
    <t>Clindamycin MIP</t>
  </si>
  <si>
    <t>injektioneste, liuos</t>
  </si>
  <si>
    <t>600 mg</t>
  </si>
  <si>
    <t>infuusioneste, liuos</t>
  </si>
  <si>
    <t>Clindamycin Orion</t>
  </si>
  <si>
    <t>Clindamycin Sanoswiss</t>
  </si>
  <si>
    <t>Dalacin</t>
  </si>
  <si>
    <t>kapseli</t>
  </si>
  <si>
    <t>15 mg/ml</t>
  </si>
  <si>
    <t>J01GB01</t>
  </si>
  <si>
    <t>tobramysiini</t>
  </si>
  <si>
    <t>sumutinliuos</t>
  </si>
  <si>
    <t>TOBI</t>
  </si>
  <si>
    <t>300 mg / 5 ml</t>
  </si>
  <si>
    <t>28 mg</t>
  </si>
  <si>
    <t>inhalaatiojauhe, kapseli, kova</t>
  </si>
  <si>
    <t>1 mg/ml</t>
  </si>
  <si>
    <t>J01MA02</t>
  </si>
  <si>
    <t>siprofloksasiini</t>
  </si>
  <si>
    <t>Ciprofloxacin Fresenius Kabi</t>
  </si>
  <si>
    <t>2 mg/ml</t>
  </si>
  <si>
    <t>Ciprofloxacin Krka</t>
  </si>
  <si>
    <t>Ciprofloxacin Navamedic</t>
  </si>
  <si>
    <t>Ciprofloxacin Orion</t>
  </si>
  <si>
    <t>Ciprofloxacin Ratiopharm</t>
  </si>
  <si>
    <t>Ciproxin</t>
  </si>
  <si>
    <t>J01MA12</t>
  </si>
  <si>
    <t>levofloksasiini</t>
  </si>
  <si>
    <t>Levofloxacin Fresenius Kabi</t>
  </si>
  <si>
    <t>5 mg/ml</t>
  </si>
  <si>
    <t>Levofloxacin Krka</t>
  </si>
  <si>
    <t>Levofloxacin Orion</t>
  </si>
  <si>
    <t>Tavanic</t>
  </si>
  <si>
    <t>J01XA01</t>
  </si>
  <si>
    <t>Vancosan</t>
  </si>
  <si>
    <t>J01XD01</t>
  </si>
  <si>
    <t>metronidatsoli</t>
  </si>
  <si>
    <t>Metronidazole Braun</t>
  </si>
  <si>
    <t>Metronidazole VIOSER</t>
  </si>
  <si>
    <t>J02AC01</t>
  </si>
  <si>
    <t>flukonatsoli</t>
  </si>
  <si>
    <t>Diflucan</t>
  </si>
  <si>
    <t>40 mg/ml</t>
  </si>
  <si>
    <t>50 mg</t>
  </si>
  <si>
    <t>Fluconazol Fresenius Kabi</t>
  </si>
  <si>
    <t>Fluconazol Krka</t>
  </si>
  <si>
    <t>200 mg</t>
  </si>
  <si>
    <t>Fluconazol Orion</t>
  </si>
  <si>
    <t>Fluconazole B. Braun</t>
  </si>
  <si>
    <t>J04AB02</t>
  </si>
  <si>
    <t>rifampisiini</t>
  </si>
  <si>
    <t>Rimapen</t>
  </si>
  <si>
    <t>J04AC01</t>
  </si>
  <si>
    <t>isoniatsidi</t>
  </si>
  <si>
    <t>Tubilysin</t>
  </si>
  <si>
    <t>J04AK01</t>
  </si>
  <si>
    <t>pyratsiiniamidi</t>
  </si>
  <si>
    <t>Tisamid</t>
  </si>
  <si>
    <t>J05AB01</t>
  </si>
  <si>
    <t>asikloviiri</t>
  </si>
  <si>
    <t>25 mg/ml</t>
  </si>
  <si>
    <t>infuusiokonsentraatti, liuosta varten</t>
  </si>
  <si>
    <t>Aciclovir Pfizer</t>
  </si>
  <si>
    <t>Aciclovir Sandoz</t>
  </si>
  <si>
    <t>400 mg</t>
  </si>
  <si>
    <t>800 mg</t>
  </si>
  <si>
    <t>Aclovir</t>
  </si>
  <si>
    <t>Acyclostad</t>
  </si>
  <si>
    <t>Acyrax</t>
  </si>
  <si>
    <t>Zovirax</t>
  </si>
  <si>
    <t>80 mg/ml</t>
  </si>
  <si>
    <t>J05AH02</t>
  </si>
  <si>
    <t>oseltamiviiri</t>
  </si>
  <si>
    <t>30 mg</t>
  </si>
  <si>
    <t>45 mg</t>
  </si>
  <si>
    <t>75 mg</t>
  </si>
  <si>
    <t>Tamiflu</t>
  </si>
  <si>
    <t>6 mg/ml</t>
  </si>
  <si>
    <t>P01AB01</t>
  </si>
  <si>
    <t>Flagyl</t>
  </si>
  <si>
    <t>Trikozol</t>
  </si>
  <si>
    <t>B05AA01</t>
  </si>
  <si>
    <t>albumiini</t>
  </si>
  <si>
    <t>Albuman</t>
  </si>
  <si>
    <t>200 g/l</t>
  </si>
  <si>
    <t>40 g/l</t>
  </si>
  <si>
    <t>Albumin Baxalta</t>
  </si>
  <si>
    <t>50 g/l</t>
  </si>
  <si>
    <t>Albunorm</t>
  </si>
  <si>
    <t>Alburex</t>
  </si>
  <si>
    <t>B05BA01</t>
  </si>
  <si>
    <t>aminohapot</t>
  </si>
  <si>
    <t>Aminoplasmal 16 N/L</t>
  </si>
  <si>
    <t>Vaminolac</t>
  </si>
  <si>
    <t>B05BA03</t>
  </si>
  <si>
    <t>hiilihydraatit</t>
  </si>
  <si>
    <t>Glucos B. Braun</t>
  </si>
  <si>
    <t>200 mg/ml</t>
  </si>
  <si>
    <t>300 mg/ml</t>
  </si>
  <si>
    <t>Glucos Baxter Viaflo</t>
  </si>
  <si>
    <t>Glucos Fresenius Kabi</t>
  </si>
  <si>
    <t>Glucosteril</t>
  </si>
  <si>
    <t>B05BA10</t>
  </si>
  <si>
    <t>yhdistelmävalmisteet</t>
  </si>
  <si>
    <t>Finomel</t>
  </si>
  <si>
    <t>infuusioneste, emulsio</t>
  </si>
  <si>
    <t>Finomel Perifer</t>
  </si>
  <si>
    <t>Kabiven</t>
  </si>
  <si>
    <t>Kabiven Perifer</t>
  </si>
  <si>
    <t>Numeta G13e</t>
  </si>
  <si>
    <t>Numeta G16e</t>
  </si>
  <si>
    <t>Numeta G19e</t>
  </si>
  <si>
    <t>Nutriflex Lipid 32/64/40 Perifer</t>
  </si>
  <si>
    <t>Nutriflex Lipid 38/120/40</t>
  </si>
  <si>
    <t>Nutriflex Lipid 56/144/40</t>
  </si>
  <si>
    <t>Nutriflex Omega 38/120/40</t>
  </si>
  <si>
    <t>Nutriflex Peri</t>
  </si>
  <si>
    <t>Nutriflex Plus</t>
  </si>
  <si>
    <t>Nutriflex Special</t>
  </si>
  <si>
    <t>Olimel N12</t>
  </si>
  <si>
    <t>Olimel N12e</t>
  </si>
  <si>
    <t>Olimel N7e</t>
  </si>
  <si>
    <t>Olimel N9</t>
  </si>
  <si>
    <t>Olimel N9e</t>
  </si>
  <si>
    <t>Olimel Perifer N4e</t>
  </si>
  <si>
    <t>Smofkabiven</t>
  </si>
  <si>
    <t>Smofkabiven Elektrolyytitön</t>
  </si>
  <si>
    <t>Smofkabiven Extra Nitrogen</t>
  </si>
  <si>
    <t>Smofkabiven Perifer</t>
  </si>
  <si>
    <t>B05BB01</t>
  </si>
  <si>
    <t>elektrolyytit</t>
  </si>
  <si>
    <t>Calciumgluconat B. Braun</t>
  </si>
  <si>
    <t>injektioneste</t>
  </si>
  <si>
    <t>Natriumbicarbonate Braun</t>
  </si>
  <si>
    <t>75 mg/ml</t>
  </si>
  <si>
    <t>Natriumklorid B. Braun</t>
  </si>
  <si>
    <t>9 mg/ml</t>
  </si>
  <si>
    <t>Natriumklorid Baxter</t>
  </si>
  <si>
    <t>Natriumklorid Baxter Viaflo</t>
  </si>
  <si>
    <t>Natriumklorid Braun</t>
  </si>
  <si>
    <t>4.5 mg/ml</t>
  </si>
  <si>
    <t>Natriumklorid Fresenius Kabi</t>
  </si>
  <si>
    <t>Plasmalyte</t>
  </si>
  <si>
    <t>Ringer-Acetat Baxter Viaflo</t>
  </si>
  <si>
    <t>Ringer-Acetat Fresenius Kabi</t>
  </si>
  <si>
    <t>Ringerfundin</t>
  </si>
  <si>
    <t>B05BB02</t>
  </si>
  <si>
    <t>elektrolyytit ja hiilihydraatit</t>
  </si>
  <si>
    <t>Benelyte</t>
  </si>
  <si>
    <t>Glucose-Na-K Baxter</t>
  </si>
  <si>
    <t>Natriumklorid Braun Cum Glucos</t>
  </si>
  <si>
    <t>3 mg/ml + 50 mg/ml</t>
  </si>
  <si>
    <t>4.5 mg/ml + 25 mg/ml</t>
  </si>
  <si>
    <t>9 mg/ml + 50 mg/ml</t>
  </si>
  <si>
    <t>Normofundin</t>
  </si>
  <si>
    <t>Perusliuos-K</t>
  </si>
  <si>
    <t>Plasmalyte Glucos</t>
  </si>
  <si>
    <t>B05XA03</t>
  </si>
  <si>
    <t>natriumkloridi</t>
  </si>
  <si>
    <t>Addex-Natriumklorid</t>
  </si>
  <si>
    <t>235 mg/ml</t>
  </si>
  <si>
    <t>234 mg/ml</t>
  </si>
  <si>
    <t>B05XA06</t>
  </si>
  <si>
    <t>kaliumfosfaatti, sis. yhdistelmävalmisteet muiden kaliumsuolojen kanssa</t>
  </si>
  <si>
    <t>Addex-Kalium</t>
  </si>
  <si>
    <t>B05XB02</t>
  </si>
  <si>
    <t>alanyyliglutamiini</t>
  </si>
  <si>
    <t>Dipeptiven</t>
  </si>
  <si>
    <t>C01AA05</t>
  </si>
  <si>
    <t>digoksiini</t>
  </si>
  <si>
    <t>Digoxin Orion</t>
  </si>
  <si>
    <t>0.25 mg</t>
  </si>
  <si>
    <t>Digoxin Orion Mite</t>
  </si>
  <si>
    <t>0.0625 mg</t>
  </si>
  <si>
    <t>Digoxin Orion Semi</t>
  </si>
  <si>
    <t>0.125 mg</t>
  </si>
  <si>
    <t>C01BD01</t>
  </si>
  <si>
    <t>amiodaroni</t>
  </si>
  <si>
    <t>Cordarone</t>
  </si>
  <si>
    <t>C01CA07</t>
  </si>
  <si>
    <t>dobutamiini</t>
  </si>
  <si>
    <t>Dobutamin Hameln</t>
  </si>
  <si>
    <t>12.5 mg/ml</t>
  </si>
  <si>
    <t>C01CA24</t>
  </si>
  <si>
    <t>adrenaliini</t>
  </si>
  <si>
    <t>Adrenalin</t>
  </si>
  <si>
    <t>0.1 mg/ml</t>
  </si>
  <si>
    <t>Adrenalin Aguettant</t>
  </si>
  <si>
    <t>injektioneste, liuos, esitäytetty ruisku</t>
  </si>
  <si>
    <t>Adrenalin Martindale Pharma</t>
  </si>
  <si>
    <t>C01DA02</t>
  </si>
  <si>
    <t>glyseryylitrinitraatti</t>
  </si>
  <si>
    <t>Deponit Nt</t>
  </si>
  <si>
    <t>10 mg / 24 tuntia</t>
  </si>
  <si>
    <t>depotlaastari</t>
  </si>
  <si>
    <t>5 mg / 24 tuntia</t>
  </si>
  <si>
    <t>0.5 mg</t>
  </si>
  <si>
    <t>resoribletti</t>
  </si>
  <si>
    <t>Perlinganit</t>
  </si>
  <si>
    <t>Transiderm-Nitro</t>
  </si>
  <si>
    <t>C01DA14</t>
  </si>
  <si>
    <t>isosorbidimononitraatti</t>
  </si>
  <si>
    <t>Imdur</t>
  </si>
  <si>
    <t>60 mg</t>
  </si>
  <si>
    <t>depottabletti</t>
  </si>
  <si>
    <t>Isangina</t>
  </si>
  <si>
    <t>25 mg</t>
  </si>
  <si>
    <t>depotkapseli, kova</t>
  </si>
  <si>
    <t>20 mg</t>
  </si>
  <si>
    <t>Ismox</t>
  </si>
  <si>
    <t>10 mg</t>
  </si>
  <si>
    <t>Ismox Depot</t>
  </si>
  <si>
    <t>40 mg</t>
  </si>
  <si>
    <t>Ormox</t>
  </si>
  <si>
    <t>C03AA03</t>
  </si>
  <si>
    <t>hydroklooritiatsidi</t>
  </si>
  <si>
    <t>Hydrex</t>
  </si>
  <si>
    <t>Hydrex Semi</t>
  </si>
  <si>
    <t>C03CA01</t>
  </si>
  <si>
    <t>furosemidi</t>
  </si>
  <si>
    <t>Furesis</t>
  </si>
  <si>
    <t>Furosemide Accord</t>
  </si>
  <si>
    <t>Furosemide Fresenius Kabi</t>
  </si>
  <si>
    <t>Furosemide Kalceks</t>
  </si>
  <si>
    <t>Furosemide Norameda</t>
  </si>
  <si>
    <t>Vesix</t>
  </si>
  <si>
    <t>Vesix Special</t>
  </si>
  <si>
    <t>C07AB02</t>
  </si>
  <si>
    <t>metoprololi</t>
  </si>
  <si>
    <t>Metohexal</t>
  </si>
  <si>
    <t>190 mg</t>
  </si>
  <si>
    <t>23.75 mg</t>
  </si>
  <si>
    <t>47.5 mg</t>
  </si>
  <si>
    <t>95 mg</t>
  </si>
  <si>
    <t>Metomylan</t>
  </si>
  <si>
    <t>Metopocor</t>
  </si>
  <si>
    <t>Metoprolin</t>
  </si>
  <si>
    <t>Metoprolol Krka</t>
  </si>
  <si>
    <t>Metoprolol Orion</t>
  </si>
  <si>
    <t>Seloken</t>
  </si>
  <si>
    <t>Seloken Zoc</t>
  </si>
  <si>
    <t>Spesicor Dos</t>
  </si>
  <si>
    <t>C08DB01</t>
  </si>
  <si>
    <t>diltiatseemi</t>
  </si>
  <si>
    <t>90 mg</t>
  </si>
  <si>
    <t>Dilzem</t>
  </si>
  <si>
    <t>120 mg</t>
  </si>
  <si>
    <t>C09AA05</t>
  </si>
  <si>
    <t>ramipriili</t>
  </si>
  <si>
    <t>Cardace</t>
  </si>
  <si>
    <t>2.5 mg</t>
  </si>
  <si>
    <t>5 mg</t>
  </si>
  <si>
    <t>Ramipril Hexal</t>
  </si>
  <si>
    <t>1.25 mg</t>
  </si>
  <si>
    <t>Ramipril Orion</t>
  </si>
  <si>
    <t>Ramipril Ratiopharm</t>
  </si>
  <si>
    <t>A10AB01</t>
  </si>
  <si>
    <t>ihmisinsuliini</t>
  </si>
  <si>
    <t>100 IU/ml</t>
  </si>
  <si>
    <t>injektioneste, liuos, esitäytetty kynä</t>
  </si>
  <si>
    <t>Actrapid Penfill</t>
  </si>
  <si>
    <t>injektioneste, liuos, sylinteriampulli</t>
  </si>
  <si>
    <t>Insuman Infusat</t>
  </si>
  <si>
    <t>A10AB04</t>
  </si>
  <si>
    <t>lisproinsuliini</t>
  </si>
  <si>
    <t>100 U/ml</t>
  </si>
  <si>
    <t>200 U/ml</t>
  </si>
  <si>
    <t>Insulin Lispro Sanofi</t>
  </si>
  <si>
    <t>Liprolog</t>
  </si>
  <si>
    <t>A10AB05</t>
  </si>
  <si>
    <t>aspartinsuliini</t>
  </si>
  <si>
    <t>Fiasp</t>
  </si>
  <si>
    <t>Fiasp FlexTouch</t>
  </si>
  <si>
    <t>Fiasp Penfill</t>
  </si>
  <si>
    <t>Fiasp PumpCart</t>
  </si>
  <si>
    <t>Insulin aspart Sanofi</t>
  </si>
  <si>
    <t>A10AB06</t>
  </si>
  <si>
    <t>glulisinsuliini</t>
  </si>
  <si>
    <t>Apidra</t>
  </si>
  <si>
    <t>Apidra Solostar</t>
  </si>
  <si>
    <t>A10AC01</t>
  </si>
  <si>
    <t>Humulin NPH KwikPen</t>
  </si>
  <si>
    <t>injektioneste, suspensio, esitäytetty kynä</t>
  </si>
  <si>
    <t>injektioneste, suspensio</t>
  </si>
  <si>
    <t>injektioneste, suspensio, sylinteriampulli</t>
  </si>
  <si>
    <t>Protaphane Penfill</t>
  </si>
  <si>
    <t>A10AE04</t>
  </si>
  <si>
    <t>glargininsuliini</t>
  </si>
  <si>
    <t>Lantus</t>
  </si>
  <si>
    <t>Lantus Solostar</t>
  </si>
  <si>
    <t>Toujeo Doublestar</t>
  </si>
  <si>
    <t>300 U/ml</t>
  </si>
  <si>
    <t>Toujeo Solostar</t>
  </si>
  <si>
    <t>A10AE05</t>
  </si>
  <si>
    <t>detemirinsuliini</t>
  </si>
  <si>
    <t>Levemir Flexpen</t>
  </si>
  <si>
    <t>Levemir Penfill</t>
  </si>
  <si>
    <t>A10AE06</t>
  </si>
  <si>
    <t>degludekinsuliini</t>
  </si>
  <si>
    <t>Tresiba</t>
  </si>
  <si>
    <t>A10BA02</t>
  </si>
  <si>
    <t>metformiini</t>
  </si>
  <si>
    <t>Glucophage</t>
  </si>
  <si>
    <t>Metforem</t>
  </si>
  <si>
    <t>850 mg</t>
  </si>
  <si>
    <t>Metformin Vitabalans</t>
  </si>
  <si>
    <t>Oramet</t>
  </si>
  <si>
    <t>1 mg</t>
  </si>
  <si>
    <t>2 mg</t>
  </si>
  <si>
    <t>3 mg</t>
  </si>
  <si>
    <t>4 mg</t>
  </si>
  <si>
    <t>H02AB04</t>
  </si>
  <si>
    <t>metyyliprednisoloni</t>
  </si>
  <si>
    <t>Depo-Medrol</t>
  </si>
  <si>
    <t>Medrol</t>
  </si>
  <si>
    <t>16 mg</t>
  </si>
  <si>
    <t>32 mg</t>
  </si>
  <si>
    <t>Solomet</t>
  </si>
  <si>
    <t>Solomet Depot</t>
  </si>
  <si>
    <t>Solu-Medrol</t>
  </si>
  <si>
    <t>H02AB06</t>
  </si>
  <si>
    <t>prednisoloni</t>
  </si>
  <si>
    <t>Di-Adreson F Aquosum</t>
  </si>
  <si>
    <t>Prednisolon</t>
  </si>
  <si>
    <t>H03AA01</t>
  </si>
  <si>
    <t>levotyroksiininatrium</t>
  </si>
  <si>
    <t>100 mikrog</t>
  </si>
  <si>
    <t>200 mikrog</t>
  </si>
  <si>
    <t>25 mikrog</t>
  </si>
  <si>
    <t>50 mikrog</t>
  </si>
  <si>
    <t>125 mikrog</t>
  </si>
  <si>
    <t>150 mikrog</t>
  </si>
  <si>
    <t>75 mikrog</t>
  </si>
  <si>
    <t>Medithyrox</t>
  </si>
  <si>
    <t>13 mikrog</t>
  </si>
  <si>
    <t>175 mikrog</t>
  </si>
  <si>
    <t>62 mikrog</t>
  </si>
  <si>
    <t>88 mikrog</t>
  </si>
  <si>
    <t>Thyroxin</t>
  </si>
  <si>
    <t>M01AE01</t>
  </si>
  <si>
    <t>ibuprofeeni</t>
  </si>
  <si>
    <t>Burana</t>
  </si>
  <si>
    <t>20 mg/ml</t>
  </si>
  <si>
    <t>purukapseli, pehmeä</t>
  </si>
  <si>
    <t>Burana Slow</t>
  </si>
  <si>
    <t>jauhe oraaliliuosta varten, annospussi</t>
  </si>
  <si>
    <t>Burana-Caps</t>
  </si>
  <si>
    <t>kapseli, pehmeä</t>
  </si>
  <si>
    <t>Ibumax</t>
  </si>
  <si>
    <t>Ibumetin</t>
  </si>
  <si>
    <t>Ibuprofen B. Braun</t>
  </si>
  <si>
    <t>Ibuprofen Farmalider</t>
  </si>
  <si>
    <t>Ibusal</t>
  </si>
  <si>
    <t>Ibutabs</t>
  </si>
  <si>
    <t>Ibuver</t>
  </si>
  <si>
    <t>Ibuxin</t>
  </si>
  <si>
    <t>jauhe</t>
  </si>
  <si>
    <t>Ibuxin rapid</t>
  </si>
  <si>
    <t>N02AA01</t>
  </si>
  <si>
    <t>morfiini</t>
  </si>
  <si>
    <t>Morphin</t>
  </si>
  <si>
    <t>Oramorph</t>
  </si>
  <si>
    <t>oraaliliuos</t>
  </si>
  <si>
    <t>oraaliliuos, kerta-annosampulli</t>
  </si>
  <si>
    <t>N02AA05</t>
  </si>
  <si>
    <t>oksikodoni</t>
  </si>
  <si>
    <t>Oxanest</t>
  </si>
  <si>
    <t>Oxycodone Kalceks</t>
  </si>
  <si>
    <t>Oxycodone Stada</t>
  </si>
  <si>
    <t>Oxycodone Vitabalans</t>
  </si>
  <si>
    <t>Oxycontin Depot</t>
  </si>
  <si>
    <t>80 mg</t>
  </si>
  <si>
    <t>Oxycorion Depot</t>
  </si>
  <si>
    <t>15 mg</t>
  </si>
  <si>
    <t>Oxynorm</t>
  </si>
  <si>
    <t>Oxyratio</t>
  </si>
  <si>
    <t>Oxyratio Depot</t>
  </si>
  <si>
    <t>N02AJ06</t>
  </si>
  <si>
    <t>kodeiini ja parasetamoli</t>
  </si>
  <si>
    <t>500 mg / 30 mg</t>
  </si>
  <si>
    <t>Panacod</t>
  </si>
  <si>
    <t>poretabletti</t>
  </si>
  <si>
    <t>Paramax-Cod</t>
  </si>
  <si>
    <t>N02AJ08</t>
  </si>
  <si>
    <t>kodeiini ja ibuprofeeni</t>
  </si>
  <si>
    <t>Ardinex</t>
  </si>
  <si>
    <t>200 mg / 30 mg</t>
  </si>
  <si>
    <t>400 mg / 30 mg</t>
  </si>
  <si>
    <t>N02BA01</t>
  </si>
  <si>
    <t>asetyylisalisyylihappo</t>
  </si>
  <si>
    <t>Aspirin</t>
  </si>
  <si>
    <t>Aspirin Zipp</t>
  </si>
  <si>
    <t>rakeet</t>
  </si>
  <si>
    <t>Disperin</t>
  </si>
  <si>
    <t>N02BE01</t>
  </si>
  <si>
    <t>parasetamoli</t>
  </si>
  <si>
    <t>Pamol</t>
  </si>
  <si>
    <t>24 mg/ml</t>
  </si>
  <si>
    <t>Pamol F</t>
  </si>
  <si>
    <t>tabletti, suussa hajoava</t>
  </si>
  <si>
    <t>Panadol</t>
  </si>
  <si>
    <t>peräpuikko</t>
  </si>
  <si>
    <t>Panadol Extend</t>
  </si>
  <si>
    <t>665 mg</t>
  </si>
  <si>
    <t>Panadol Forte</t>
  </si>
  <si>
    <t>Panadol Hot</t>
  </si>
  <si>
    <t>jauhe oraaliliuosta varten</t>
  </si>
  <si>
    <t>Panadol Pore</t>
  </si>
  <si>
    <t>Panadol Zapp</t>
  </si>
  <si>
    <t>Para-Tabs</t>
  </si>
  <si>
    <t>Paraceon</t>
  </si>
  <si>
    <t>Paracetamol Accord</t>
  </si>
  <si>
    <t>Paracetamol B. Braun</t>
  </si>
  <si>
    <t>Paracetamol Fresenius Kabi</t>
  </si>
  <si>
    <t>Paracetamol KRKA</t>
  </si>
  <si>
    <t>Paracetamol Ratiopharm</t>
  </si>
  <si>
    <t>Paracetamol-Ratiopharm</t>
  </si>
  <si>
    <t>Paramax Forte</t>
  </si>
  <si>
    <t>Paramax Junior</t>
  </si>
  <si>
    <t>Paramax Rap</t>
  </si>
  <si>
    <t>A03BA01</t>
  </si>
  <si>
    <t>atropiini</t>
  </si>
  <si>
    <t>Atropin</t>
  </si>
  <si>
    <t>Atropin Aguettant</t>
  </si>
  <si>
    <t>0.2 mg/ml</t>
  </si>
  <si>
    <t>Atropine Accord</t>
  </si>
  <si>
    <t>M03AB01</t>
  </si>
  <si>
    <t>suksametoni</t>
  </si>
  <si>
    <t>Sukolin</t>
  </si>
  <si>
    <t>Suxamethonium Aguettant</t>
  </si>
  <si>
    <t>Suxamethonium Ethypharm</t>
  </si>
  <si>
    <t>M03AC09</t>
  </si>
  <si>
    <t>rokuroniumbromidi</t>
  </si>
  <si>
    <t>Esmeron</t>
  </si>
  <si>
    <t>Rocuronium B. Braun</t>
  </si>
  <si>
    <t>Rocuronium Fresenius Kabi</t>
  </si>
  <si>
    <t>N01AB08</t>
  </si>
  <si>
    <t>sevofluraani</t>
  </si>
  <si>
    <t>Sevofluran Baxter</t>
  </si>
  <si>
    <t>inhalaatiohöyry, neste</t>
  </si>
  <si>
    <t>Sevorane</t>
  </si>
  <si>
    <t>N01AH01</t>
  </si>
  <si>
    <t>fentanyyli</t>
  </si>
  <si>
    <t>Fentanyl</t>
  </si>
  <si>
    <t>50 mikrog/ml</t>
  </si>
  <si>
    <t>Fentanyl Hameln</t>
  </si>
  <si>
    <t>N01AX03</t>
  </si>
  <si>
    <t>ketamiini</t>
  </si>
  <si>
    <t>Ketamin Abcur</t>
  </si>
  <si>
    <t>N01AX10</t>
  </si>
  <si>
    <t>propofoli</t>
  </si>
  <si>
    <t>Profast</t>
  </si>
  <si>
    <t>injektio/infuusioneste, emulsio</t>
  </si>
  <si>
    <t>Propofol-Lipuro</t>
  </si>
  <si>
    <t>Propolipid</t>
  </si>
  <si>
    <t>N01BB01</t>
  </si>
  <si>
    <t>bupivakaiini</t>
  </si>
  <si>
    <t>Bicain Pond Spinal</t>
  </si>
  <si>
    <t>Bicain Spinal</t>
  </si>
  <si>
    <t>EXPAREL liposomal</t>
  </si>
  <si>
    <t>133 mg / 10 ml</t>
  </si>
  <si>
    <t>depotinjektioneste, dispersio</t>
  </si>
  <si>
    <t>266 mg / 20 ml</t>
  </si>
  <si>
    <t>Hevicain Spinal Tung</t>
  </si>
  <si>
    <t>Pankaine Spinal Tung</t>
  </si>
  <si>
    <t>N01BB02</t>
  </si>
  <si>
    <t>lidokaiini</t>
  </si>
  <si>
    <t>Lidocaine Baxter</t>
  </si>
  <si>
    <t>Lidokain Aguettant</t>
  </si>
  <si>
    <t>Xylocain</t>
  </si>
  <si>
    <t>geeli</t>
  </si>
  <si>
    <t>sumute iholle, liuos</t>
  </si>
  <si>
    <t>N07AA51</t>
  </si>
  <si>
    <t>neostigmiini, yhdistelmävalmisteet</t>
  </si>
  <si>
    <t>0.5 mg/ml + 2.5 mg/ml</t>
  </si>
  <si>
    <t>Glycostigmin</t>
  </si>
  <si>
    <t>Robinul-Neostigmin</t>
  </si>
  <si>
    <t>A07BA01</t>
  </si>
  <si>
    <t>lääkehiili</t>
  </si>
  <si>
    <t>Carbo Medicinalis</t>
  </si>
  <si>
    <t>Carbomix</t>
  </si>
  <si>
    <t>J06BA02</t>
  </si>
  <si>
    <t>ihmisen normaali immunoglobuliini intravaskulaariseen käyttöön</t>
  </si>
  <si>
    <t>Gammagard S/D</t>
  </si>
  <si>
    <t>infuusiokuiva-aine ja liuotin, liuosta varten</t>
  </si>
  <si>
    <t>Gamunex</t>
  </si>
  <si>
    <t>Nanogam</t>
  </si>
  <si>
    <t>Octagam</t>
  </si>
  <si>
    <t>Privigen</t>
  </si>
  <si>
    <t>J07BC01</t>
  </si>
  <si>
    <t>hepatiitti B, puhdistettu antigeeni</t>
  </si>
  <si>
    <t>Engerix-B</t>
  </si>
  <si>
    <t>20 mikrog/ml</t>
  </si>
  <si>
    <t>HBVAXPRO</t>
  </si>
  <si>
    <t>10 mikrog</t>
  </si>
  <si>
    <t>injektioneste, suspensio, esitäytetty ruisku</t>
  </si>
  <si>
    <t>J07BC02</t>
  </si>
  <si>
    <t>inaktivoitu hepatiitti A -rokote (koko virus)</t>
  </si>
  <si>
    <t>Avaxim</t>
  </si>
  <si>
    <t>Havrix</t>
  </si>
  <si>
    <t>1440 ELISA U/ml</t>
  </si>
  <si>
    <t>R03AC02</t>
  </si>
  <si>
    <t>salbutamoli</t>
  </si>
  <si>
    <t>Airomir</t>
  </si>
  <si>
    <t>0.1 mg/annos</t>
  </si>
  <si>
    <t>inhalaatiosumute, suspensio</t>
  </si>
  <si>
    <t>Airomir Autohaler</t>
  </si>
  <si>
    <t>Buventol Easyhaler</t>
  </si>
  <si>
    <t>100 mikrog/annos</t>
  </si>
  <si>
    <t>inhalaatiojauhe</t>
  </si>
  <si>
    <t>200 mikrog/annos</t>
  </si>
  <si>
    <t>Ventoline</t>
  </si>
  <si>
    <t>Ventoline Diskus</t>
  </si>
  <si>
    <t>inhalaatiojauhe, annosteltu</t>
  </si>
  <si>
    <t>Ventoline Evohaler</t>
  </si>
  <si>
    <t>R03AC12</t>
  </si>
  <si>
    <t>salmeteroli</t>
  </si>
  <si>
    <t>Serevent Diskus</t>
  </si>
  <si>
    <t>50 mikrog/annos</t>
  </si>
  <si>
    <t>R03BA02</t>
  </si>
  <si>
    <t>budesonidi</t>
  </si>
  <si>
    <t>Budesonid Easyhaler</t>
  </si>
  <si>
    <t>400 mikrog/annos</t>
  </si>
  <si>
    <t>Budesonide Stada</t>
  </si>
  <si>
    <t>0.25 mg/ml</t>
  </si>
  <si>
    <t>sumutinsuspensio</t>
  </si>
  <si>
    <t>0.5 mg/ml</t>
  </si>
  <si>
    <t>Budesonide Teva</t>
  </si>
  <si>
    <t>Pulmicort</t>
  </si>
  <si>
    <t>Pulmicort Turbuhaler</t>
  </si>
  <si>
    <t>R03BA05</t>
  </si>
  <si>
    <t>flutikasoni</t>
  </si>
  <si>
    <t>Flixotide Diskus</t>
  </si>
  <si>
    <t>250 mikrog/annos</t>
  </si>
  <si>
    <t>500 mikrog/annos</t>
  </si>
  <si>
    <t>Flixotide Evohaler</t>
  </si>
  <si>
    <t>125 mikrog/annos</t>
  </si>
  <si>
    <t>R03CC02</t>
  </si>
  <si>
    <t>0.4 mg/ml</t>
  </si>
  <si>
    <t>R03DA04</t>
  </si>
  <si>
    <t>teofylliini</t>
  </si>
  <si>
    <t>Retafyllin</t>
  </si>
  <si>
    <t>A02BC01</t>
  </si>
  <si>
    <t>omepratsoli</t>
  </si>
  <si>
    <t>Losec</t>
  </si>
  <si>
    <t>enterotabletti</t>
  </si>
  <si>
    <t>Losec MUPS</t>
  </si>
  <si>
    <t>Omeprazol SanoSwiss</t>
  </si>
  <si>
    <t>enterokapseli, kova</t>
  </si>
  <si>
    <t>Omeprazol ratiopharm</t>
  </si>
  <si>
    <t>Omestad</t>
  </si>
  <si>
    <t>A02BC02</t>
  </si>
  <si>
    <t>pantopratsoli</t>
  </si>
  <si>
    <t>Pantoprazol Actavis</t>
  </si>
  <si>
    <t>Pantoprazol Krka</t>
  </si>
  <si>
    <t>Pantoprazol Orion</t>
  </si>
  <si>
    <t>Pantoprazol SUN</t>
  </si>
  <si>
    <t>Pantoprazole ratiopharm</t>
  </si>
  <si>
    <t>Somac</t>
  </si>
  <si>
    <t>Somac Control</t>
  </si>
  <si>
    <t>A02BC03</t>
  </si>
  <si>
    <t>lansopratsoli</t>
  </si>
  <si>
    <t>Gasterix</t>
  </si>
  <si>
    <t>Lansoprazol Krka</t>
  </si>
  <si>
    <t>Zolt</t>
  </si>
  <si>
    <t>A02BC04</t>
  </si>
  <si>
    <t>rabepratsoli</t>
  </si>
  <si>
    <t>Pariet</t>
  </si>
  <si>
    <t>Rabeprazol Krka</t>
  </si>
  <si>
    <t>A02BC05</t>
  </si>
  <si>
    <t>esomepratsoli</t>
  </si>
  <si>
    <t>Acidal</t>
  </si>
  <si>
    <t>Esomeprazol Actavis</t>
  </si>
  <si>
    <t>Esomeprazol Krka</t>
  </si>
  <si>
    <t>Esomeprazol Orion</t>
  </si>
  <si>
    <t>Esomeprazol Sandoz</t>
  </si>
  <si>
    <t>Esomeprazole Orifarm</t>
  </si>
  <si>
    <t>enterorakeet oraalisuspensiota varten, annospussi</t>
  </si>
  <si>
    <t>Nexium</t>
  </si>
  <si>
    <t>N05AD01</t>
  </si>
  <si>
    <t>haloperidoli</t>
  </si>
  <si>
    <t>Serenase</t>
  </si>
  <si>
    <t>Serenase Depot</t>
  </si>
  <si>
    <t>N05AH02</t>
  </si>
  <si>
    <t>klotsapiini</t>
  </si>
  <si>
    <t>Clozapine Accord</t>
  </si>
  <si>
    <t>Froidir</t>
  </si>
  <si>
    <t>Leponex</t>
  </si>
  <si>
    <t>N05AH03</t>
  </si>
  <si>
    <t>olantsapiini</t>
  </si>
  <si>
    <t>Olanzapin Orion</t>
  </si>
  <si>
    <t>7.5 mg</t>
  </si>
  <si>
    <t>Olanzapin Ratiopharm</t>
  </si>
  <si>
    <t>Olanzapin Sandoz</t>
  </si>
  <si>
    <t>Olanzapine Accord</t>
  </si>
  <si>
    <t>Olanzapine Mylan</t>
  </si>
  <si>
    <t>Zalasta</t>
  </si>
  <si>
    <t>Zypadhera</t>
  </si>
  <si>
    <t>210 mg</t>
  </si>
  <si>
    <t>injektiokuiva-aine ja liuotin, depotsuspensiota varten</t>
  </si>
  <si>
    <t>405 mg</t>
  </si>
  <si>
    <t>Zyprexa</t>
  </si>
  <si>
    <t>tabletti, päällystetty</t>
  </si>
  <si>
    <t>Zyprexa Velotab</t>
  </si>
  <si>
    <t>N05BA01</t>
  </si>
  <si>
    <t>diatsepaami</t>
  </si>
  <si>
    <t>Diapam</t>
  </si>
  <si>
    <t>Medipam</t>
  </si>
  <si>
    <t>Stesolid</t>
  </si>
  <si>
    <t>10 mg/annos</t>
  </si>
  <si>
    <t>peräruiskeliuos</t>
  </si>
  <si>
    <t>5 mg/annos</t>
  </si>
  <si>
    <t>N05CD07</t>
  </si>
  <si>
    <t>tematsepaami</t>
  </si>
  <si>
    <t>Tenox</t>
  </si>
  <si>
    <t>N06AA09</t>
  </si>
  <si>
    <t>amitriptyliini</t>
  </si>
  <si>
    <t>Amitriptylin Abcur</t>
  </si>
  <si>
    <t>Triptyl</t>
  </si>
  <si>
    <t>N06AB04</t>
  </si>
  <si>
    <t>sitalopraami</t>
  </si>
  <si>
    <t>Citalopram Orion</t>
  </si>
  <si>
    <t>Citalopram Vitabalans</t>
  </si>
  <si>
    <t>Citalopram-Ratiopharm</t>
  </si>
  <si>
    <t>Sepram</t>
  </si>
  <si>
    <t>N03AB05</t>
  </si>
  <si>
    <t>fosfenytoiini</t>
  </si>
  <si>
    <t>Pro-Epanutin</t>
  </si>
  <si>
    <t>infuusiokonsentraatti, liuosta varten/injektioneste, liuos</t>
  </si>
  <si>
    <t>N03AF01</t>
  </si>
  <si>
    <t>karbamatsepiini</t>
  </si>
  <si>
    <t>Carbamazepine Essential Pharma</t>
  </si>
  <si>
    <t>Neurotol slow</t>
  </si>
  <si>
    <t>Tegretol</t>
  </si>
  <si>
    <t>Tegretol Retard</t>
  </si>
  <si>
    <t>N03AG01</t>
  </si>
  <si>
    <t>valproiinihappo</t>
  </si>
  <si>
    <t>Absenor</t>
  </si>
  <si>
    <t>60 mg/ml</t>
  </si>
  <si>
    <t>tipat, liuos</t>
  </si>
  <si>
    <t>Deprakine</t>
  </si>
  <si>
    <t>Orfiril</t>
  </si>
  <si>
    <t>Orfiril long</t>
  </si>
  <si>
    <t>depotrakeet</t>
  </si>
  <si>
    <t>Valproat Life Medical</t>
  </si>
  <si>
    <t>Valproat Sandoz</t>
  </si>
  <si>
    <t>N04BA02</t>
  </si>
  <si>
    <t>levodopa ja dekarboksylaasin estäjä</t>
  </si>
  <si>
    <t>12.5 mg / 50 mg</t>
  </si>
  <si>
    <t>25 mg / 100 mg</t>
  </si>
  <si>
    <t>100 mg / 25 mg</t>
  </si>
  <si>
    <t>Madopar</t>
  </si>
  <si>
    <t>200 mg / 50 mg</t>
  </si>
  <si>
    <t>Madopar Quick</t>
  </si>
  <si>
    <t>liukeneva tabletti</t>
  </si>
  <si>
    <t>Sinemet</t>
  </si>
  <si>
    <t>Sinemet Depot</t>
  </si>
  <si>
    <t>50 mg / 200 mg</t>
  </si>
  <si>
    <t>S01AA01</t>
  </si>
  <si>
    <t>kloramfenikoli</t>
  </si>
  <si>
    <t>silmätipat, liuos</t>
  </si>
  <si>
    <t>Oftan Akvakol</t>
  </si>
  <si>
    <t>silmätipat, liuos, kerta-annospakkaus</t>
  </si>
  <si>
    <t>Oftan Chlora</t>
  </si>
  <si>
    <t>10 mg/g</t>
  </si>
  <si>
    <t>silmävoide</t>
  </si>
  <si>
    <t>S01EB01</t>
  </si>
  <si>
    <t>pilokarpiini</t>
  </si>
  <si>
    <t>Isopto Carpine</t>
  </si>
  <si>
    <t>S01ED01</t>
  </si>
  <si>
    <t>timololi</t>
  </si>
  <si>
    <t>Oftan Timolol</t>
  </si>
  <si>
    <t>Timosan</t>
  </si>
  <si>
    <t>1 mg/g</t>
  </si>
  <si>
    <t>silmägeeli</t>
  </si>
  <si>
    <t>silmägeeli, kerta-annospakkaus</t>
  </si>
  <si>
    <t>B01AA03</t>
  </si>
  <si>
    <t>varfariini</t>
  </si>
  <si>
    <t>Marevan</t>
  </si>
  <si>
    <t>Marevan Forte</t>
  </si>
  <si>
    <t>B01AB01</t>
  </si>
  <si>
    <t>hepariini</t>
  </si>
  <si>
    <t>Heparin Leo</t>
  </si>
  <si>
    <t>5000 IU/ml</t>
  </si>
  <si>
    <t>B01AB04</t>
  </si>
  <si>
    <t>daltepariini</t>
  </si>
  <si>
    <t>Fragmin</t>
  </si>
  <si>
    <t>12500 IU/ml</t>
  </si>
  <si>
    <t>2500 IU/ml</t>
  </si>
  <si>
    <t>25000 IU/ml</t>
  </si>
  <si>
    <t>B01AB05</t>
  </si>
  <si>
    <t>enoksapariini</t>
  </si>
  <si>
    <t>10 000 IU (100 mg) / 1 ml</t>
  </si>
  <si>
    <t>2000 IU (20 mg) / 0.2 ml</t>
  </si>
  <si>
    <t>4000 IU (40 mg) / 0.4 ml</t>
  </si>
  <si>
    <t>6000 IU (60 mg) / 0.6 ml</t>
  </si>
  <si>
    <t>8000 IU (80 mg) / 0.8 ml</t>
  </si>
  <si>
    <t>Enoxaparin Becat</t>
  </si>
  <si>
    <t>2 000 IU (20 mg) / 0.2 ml</t>
  </si>
  <si>
    <t>Ghemaxan</t>
  </si>
  <si>
    <t>4 000 IU (40 mg) / 0.4 ml</t>
  </si>
  <si>
    <t>6 000 IU (60 mg) / 0.6 ml</t>
  </si>
  <si>
    <t>8 000 IU (80 mg) / 0.8 ml</t>
  </si>
  <si>
    <t>Inhixa</t>
  </si>
  <si>
    <t>30000 IU (300 mg) / 3 ml</t>
  </si>
  <si>
    <t>10000 IU (100 mg) / 1 ml</t>
  </si>
  <si>
    <t>Klexane</t>
  </si>
  <si>
    <t>Klexane Cum Conservans</t>
  </si>
  <si>
    <t>B01AD11</t>
  </si>
  <si>
    <t>tenekteplaasi</t>
  </si>
  <si>
    <t>Metalyse</t>
  </si>
  <si>
    <t>10000 U</t>
  </si>
  <si>
    <t>B02BD02</t>
  </si>
  <si>
    <t>hyytymistekijä VIII</t>
  </si>
  <si>
    <t>Advate</t>
  </si>
  <si>
    <t>1000 IU</t>
  </si>
  <si>
    <t>1500 IU</t>
  </si>
  <si>
    <t>2000 IU</t>
  </si>
  <si>
    <t>250 IU</t>
  </si>
  <si>
    <t>3000 IU</t>
  </si>
  <si>
    <t>500 IU</t>
  </si>
  <si>
    <t>Adynovi</t>
  </si>
  <si>
    <t>Afstyla</t>
  </si>
  <si>
    <t>2500 IU</t>
  </si>
  <si>
    <t>Elocta</t>
  </si>
  <si>
    <t>4000 IU</t>
  </si>
  <si>
    <t>750 IU</t>
  </si>
  <si>
    <t>Esperoct</t>
  </si>
  <si>
    <t>Jivi</t>
  </si>
  <si>
    <t>Kovaltry</t>
  </si>
  <si>
    <t>Novoeight</t>
  </si>
  <si>
    <t>Nuwiq</t>
  </si>
  <si>
    <t>Octafil Low</t>
  </si>
  <si>
    <t>200 IU/ml</t>
  </si>
  <si>
    <t>ReFacto AF</t>
  </si>
  <si>
    <t>injektiokuiva-aine ja liuotin, liuosta varten, esitäytetty ruisku</t>
  </si>
  <si>
    <t>B02BD04</t>
  </si>
  <si>
    <t>hyytymistekijä IX</t>
  </si>
  <si>
    <t>ALPROLIX</t>
  </si>
  <si>
    <t>Benefix</t>
  </si>
  <si>
    <t>Octanine</t>
  </si>
  <si>
    <t>Refixia</t>
  </si>
  <si>
    <t>QA12AX</t>
  </si>
  <si>
    <t>Kalsiumin yhdistelmävalmisteet D-vitamiinin ja/tai muiden lääkeaineiden kanssa</t>
  </si>
  <si>
    <t>Calcibel</t>
  </si>
  <si>
    <t>240/60/60 mg/ml</t>
  </si>
  <si>
    <t>Parevet vet</t>
  </si>
  <si>
    <t>QB03AC</t>
  </si>
  <si>
    <t>Rauta, parenteraaliset valmisteet</t>
  </si>
  <si>
    <t>Uniferon</t>
  </si>
  <si>
    <t>QG02AD90</t>
  </si>
  <si>
    <t>Kloprostenoli</t>
  </si>
  <si>
    <t>Cyclix</t>
  </si>
  <si>
    <t>250 mikrog/ml</t>
  </si>
  <si>
    <t>Dalmaprost vet</t>
  </si>
  <si>
    <t>0.075 mg/ml</t>
  </si>
  <si>
    <t>Estrumat vet.</t>
  </si>
  <si>
    <t>Genestran vet</t>
  </si>
  <si>
    <t>75 mikrog/ml</t>
  </si>
  <si>
    <t>QH01BB02</t>
  </si>
  <si>
    <t>Oksitosiini</t>
  </si>
  <si>
    <t>Partoxin vet.</t>
  </si>
  <si>
    <t>17 mikrog/ml (10 IU/ml)</t>
  </si>
  <si>
    <t>Vetox vet</t>
  </si>
  <si>
    <t>10 IU/ml</t>
  </si>
  <si>
    <t>QH02AB02</t>
  </si>
  <si>
    <t>Deksametasoni</t>
  </si>
  <si>
    <t>Dexaject</t>
  </si>
  <si>
    <t>Dexrapid vet.</t>
  </si>
  <si>
    <t>Rapidexon vet</t>
  </si>
  <si>
    <t>QI06AD08</t>
  </si>
  <si>
    <t>raivotautirokote</t>
  </si>
  <si>
    <t>Purevax Rabies</t>
  </si>
  <si>
    <t>QI07AA02</t>
  </si>
  <si>
    <t>Rabisin vet</t>
  </si>
  <si>
    <t>Versiguard Rabies vet</t>
  </si>
  <si>
    <t>QJ01AA06</t>
  </si>
  <si>
    <t>Oksitetrasykliini</t>
  </si>
  <si>
    <t>Alamycin LA vet</t>
  </si>
  <si>
    <t>Engemycin LA vet</t>
  </si>
  <si>
    <t>Orimycin vet</t>
  </si>
  <si>
    <t>200 mg/g</t>
  </si>
  <si>
    <t>Terramycin/LA vet</t>
  </si>
  <si>
    <t>QJ01CE01</t>
  </si>
  <si>
    <t>Geepenil vet</t>
  </si>
  <si>
    <t>24 g</t>
  </si>
  <si>
    <t>QJ01CE09</t>
  </si>
  <si>
    <t>Prokaiinipenisilliini</t>
  </si>
  <si>
    <t>Ethacilin vet</t>
  </si>
  <si>
    <t>300000 IU/ml</t>
  </si>
  <si>
    <t>Penovet vet</t>
  </si>
  <si>
    <t>Syvacillin vet</t>
  </si>
  <si>
    <t>QJ01EW10</t>
  </si>
  <si>
    <t>Sulfadiatsiini ja trimetopriimi</t>
  </si>
  <si>
    <t>Equibactin vet</t>
  </si>
  <si>
    <t>333 mg/g + 67 mg/g</t>
  </si>
  <si>
    <t>oraalipasta</t>
  </si>
  <si>
    <t>Oriprim vet</t>
  </si>
  <si>
    <t>QJ51CE09</t>
  </si>
  <si>
    <t>intramammaarisuspensio</t>
  </si>
  <si>
    <t>Carepen vet</t>
  </si>
  <si>
    <t>Procapen vet</t>
  </si>
  <si>
    <t>QM01AE03</t>
  </si>
  <si>
    <t>Ketoprofeeni</t>
  </si>
  <si>
    <t>Comforion vet</t>
  </si>
  <si>
    <t>liuos juomaveteen sekoitettavaksi</t>
  </si>
  <si>
    <t>Dinalgen vet</t>
  </si>
  <si>
    <t>160 mg/g</t>
  </si>
  <si>
    <t>Ketodolor vet</t>
  </si>
  <si>
    <t>Ketovet vet</t>
  </si>
  <si>
    <t>Romefen vet.</t>
  </si>
  <si>
    <t>QN05CM90</t>
  </si>
  <si>
    <t>Detomidiini</t>
  </si>
  <si>
    <t>Cepesedan vet</t>
  </si>
  <si>
    <t>Domosedan vet</t>
  </si>
  <si>
    <t>Equisedan vet</t>
  </si>
  <si>
    <t>QN51AX50</t>
  </si>
  <si>
    <t>Yhdistelmävalmisteet</t>
  </si>
  <si>
    <t>T 61 vet</t>
  </si>
  <si>
    <t>QP54AA01</t>
  </si>
  <si>
    <t>Ivermektiini</t>
  </si>
  <si>
    <t>Animec vet</t>
  </si>
  <si>
    <t>Bimectin Vet</t>
  </si>
  <si>
    <t>Ivomec vet</t>
  </si>
  <si>
    <t>kertavaleluliuos</t>
  </si>
  <si>
    <t>Virbamec Vet</t>
  </si>
  <si>
    <r>
      <t>Tilinumero, jolle korvaus maksetaan</t>
    </r>
    <r>
      <rPr>
        <b/>
        <sz val="9"/>
        <color rgb="FF0070C0"/>
        <rFont val="Arial"/>
        <family val="2"/>
      </rPr>
      <t xml:space="preserve"> (IBAN):</t>
    </r>
  </si>
  <si>
    <t>Organisaatio / yritys</t>
  </si>
  <si>
    <t>Sitoutunut pääoma yhteensä</t>
  </si>
  <si>
    <t>KORVAUSLASKELMA</t>
  </si>
  <si>
    <t>Korvauksen saaja (lääkeyhtiö)</t>
  </si>
  <si>
    <t>Liite lääkkeiden velvoitevarastointilain perusteella tehtävään korvaushakemukseen</t>
  </si>
  <si>
    <t>Pakkauskoko (kpl)</t>
  </si>
  <si>
    <t>VNR-numero</t>
  </si>
  <si>
    <t>100 ml</t>
  </si>
  <si>
    <t>56 x 5 ml</t>
  </si>
  <si>
    <t>50 ml</t>
  </si>
  <si>
    <t>60 ml</t>
  </si>
  <si>
    <t>10 x 1.5 g</t>
  </si>
  <si>
    <t>10 x 750 mg</t>
  </si>
  <si>
    <t>24.0 g + 64 ml</t>
  </si>
  <si>
    <t>10 x (24.0 g + 64 ml)</t>
  </si>
  <si>
    <t>5 x 500 mg</t>
  </si>
  <si>
    <t>10 x 1 g</t>
  </si>
  <si>
    <t>20 x 100 ml</t>
  </si>
  <si>
    <t>5 x 4 ml</t>
  </si>
  <si>
    <t>10 x 500 mg</t>
  </si>
  <si>
    <t>5 x 250 mg</t>
  </si>
  <si>
    <t>70 ml</t>
  </si>
  <si>
    <t>2 x 10</t>
  </si>
  <si>
    <t>10 x 200 ml</t>
  </si>
  <si>
    <t>10 x 100 ml</t>
  </si>
  <si>
    <t>10 x 2 g</t>
  </si>
  <si>
    <t>35 ml</t>
  </si>
  <si>
    <t>30 ml</t>
  </si>
  <si>
    <t>1 g + 3.5 ml</t>
  </si>
  <si>
    <t>125 ml</t>
  </si>
  <si>
    <t>65 ml</t>
  </si>
  <si>
    <t>5 x 20 ml</t>
  </si>
  <si>
    <t>10 x 250 mg</t>
  </si>
  <si>
    <t>10 x 50 ml</t>
  </si>
  <si>
    <t>5 x 2 ml</t>
  </si>
  <si>
    <t>40 ml</t>
  </si>
  <si>
    <t>10 x 1500 mg</t>
  </si>
  <si>
    <t>10 x 3 g</t>
  </si>
  <si>
    <t>10 x 0.6 g</t>
  </si>
  <si>
    <t>5 x 10 ml</t>
  </si>
  <si>
    <t>10 x 1.2 g</t>
  </si>
  <si>
    <t>15 ml</t>
  </si>
  <si>
    <t>80 ml</t>
  </si>
  <si>
    <t>4 x 1026 ml</t>
  </si>
  <si>
    <t>4 x 1540 ml</t>
  </si>
  <si>
    <t>4 x 1440 ml</t>
  </si>
  <si>
    <t>25 x 100 ml</t>
  </si>
  <si>
    <t>10 x 1000 ml</t>
  </si>
  <si>
    <t>10 x 500 ml</t>
  </si>
  <si>
    <t>5 x 1000 ml</t>
  </si>
  <si>
    <t>5 x 2000 ml</t>
  </si>
  <si>
    <t>20 x 500 ml</t>
  </si>
  <si>
    <t>20 x 250 ml</t>
  </si>
  <si>
    <t>250 ml</t>
  </si>
  <si>
    <t>50 x 100 ml</t>
  </si>
  <si>
    <t>10 ml</t>
  </si>
  <si>
    <t>400 ml</t>
  </si>
  <si>
    <t>4 x 2053 ml</t>
  </si>
  <si>
    <t>3 x 2566 ml</t>
  </si>
  <si>
    <t>4 x 1920 ml</t>
  </si>
  <si>
    <t>30 x 250 ml</t>
  </si>
  <si>
    <t>6 x 1000 ml</t>
  </si>
  <si>
    <t>20 x 20 ml</t>
  </si>
  <si>
    <t>4 x 1448 ml</t>
  </si>
  <si>
    <t>4 x 1500 ml</t>
  </si>
  <si>
    <t>4 x 2000 ml</t>
  </si>
  <si>
    <t>75 x 50 ml</t>
  </si>
  <si>
    <t>20 x 10 ml</t>
  </si>
  <si>
    <t>500 ml</t>
  </si>
  <si>
    <t>6 x 500 ml</t>
  </si>
  <si>
    <t>5 x 1250 ml</t>
  </si>
  <si>
    <t>6 x 2000 ml</t>
  </si>
  <si>
    <t>4 x 986 ml</t>
  </si>
  <si>
    <t>4 x 1477 ml</t>
  </si>
  <si>
    <t>4 x 1970 ml</t>
  </si>
  <si>
    <t>3 x 2463 ml</t>
  </si>
  <si>
    <t>4 x 1206 ml</t>
  </si>
  <si>
    <t>4 x 1904 ml</t>
  </si>
  <si>
    <t>5 x 1875 ml</t>
  </si>
  <si>
    <t>10 x 650 ml</t>
  </si>
  <si>
    <t>60 x 100 ml</t>
  </si>
  <si>
    <t>4 x 1450 ml</t>
  </si>
  <si>
    <t>1026 ml</t>
  </si>
  <si>
    <t>1540 ml</t>
  </si>
  <si>
    <t>5 x 625 ml</t>
  </si>
  <si>
    <t>20 x 50 ml</t>
  </si>
  <si>
    <t>10 x 300 ml</t>
  </si>
  <si>
    <t>40 x 100 ml</t>
  </si>
  <si>
    <t>4 x 1085 ml</t>
  </si>
  <si>
    <t>4 x 1435 ml</t>
  </si>
  <si>
    <t>4 x 2025 ml</t>
  </si>
  <si>
    <t>6 x 493 ml</t>
  </si>
  <si>
    <t>10 x 250 ml</t>
  </si>
  <si>
    <t>4 x 1820 ml</t>
  </si>
  <si>
    <t>5 x 5 ml</t>
  </si>
  <si>
    <t>50 x 2 ml</t>
  </si>
  <si>
    <t>10 x 3 ml</t>
  </si>
  <si>
    <t>5 x 25 ml</t>
  </si>
  <si>
    <t>10 x 1 ml</t>
  </si>
  <si>
    <t>10 x 10 ml</t>
  </si>
  <si>
    <t>10 x 25 ml</t>
  </si>
  <si>
    <t>25 ml</t>
  </si>
  <si>
    <t>10 x 2 ml</t>
  </si>
  <si>
    <t>10 x 5 ml</t>
  </si>
  <si>
    <t>100 x 1</t>
  </si>
  <si>
    <t>5 x 3 ml</t>
  </si>
  <si>
    <t>1 ml</t>
  </si>
  <si>
    <t>40 mg + 1 ml</t>
  </si>
  <si>
    <t>5 x 1.6 ml</t>
  </si>
  <si>
    <t>1 g + 15.6 ml</t>
  </si>
  <si>
    <t>2 ml</t>
  </si>
  <si>
    <t>10 x 25 mg</t>
  </si>
  <si>
    <t>3 x 3 ml</t>
  </si>
  <si>
    <t>500 mg + 7.8 ml</t>
  </si>
  <si>
    <t>125 mg + 2 ml</t>
  </si>
  <si>
    <t>2 x (5 x 3 ml)</t>
  </si>
  <si>
    <t>5 x 1.5 ml</t>
  </si>
  <si>
    <t>5 ml</t>
  </si>
  <si>
    <t>120 ml</t>
  </si>
  <si>
    <t>5 x 1 ml</t>
  </si>
  <si>
    <t>20 ml</t>
  </si>
  <si>
    <t>30 x 5 ml</t>
  </si>
  <si>
    <t>200 ml</t>
  </si>
  <si>
    <t>25 x 1 ml</t>
  </si>
  <si>
    <t>6 x 250 ml</t>
  </si>
  <si>
    <t>10 x 20 ml</t>
  </si>
  <si>
    <t>10 x 10 g</t>
  </si>
  <si>
    <t>20 x 5 ml</t>
  </si>
  <si>
    <t>300 ml</t>
  </si>
  <si>
    <t>0.5 ml</t>
  </si>
  <si>
    <t>10 x 0.5 ml</t>
  </si>
  <si>
    <t>5 g + 96 ml</t>
  </si>
  <si>
    <t>10 g + 192 ml</t>
  </si>
  <si>
    <t>200 annosta</t>
  </si>
  <si>
    <t>100 annosta</t>
  </si>
  <si>
    <t>60 annosta</t>
  </si>
  <si>
    <t>20 x 2.5 ml</t>
  </si>
  <si>
    <t>20 x 2 ml</t>
  </si>
  <si>
    <t>120 annosta</t>
  </si>
  <si>
    <t>150 ml</t>
  </si>
  <si>
    <t>10 x 40 mg</t>
  </si>
  <si>
    <t>100 (2 x 50)</t>
  </si>
  <si>
    <t>210 mg + 3 ml</t>
  </si>
  <si>
    <t>300 mg + 3 ml</t>
  </si>
  <si>
    <t>405 mg + 3 ml</t>
  </si>
  <si>
    <t>5 x 2.5 ml</t>
  </si>
  <si>
    <t>3 ml</t>
  </si>
  <si>
    <t>30 x 0.25 ml</t>
  </si>
  <si>
    <t>30 x 0.4 g</t>
  </si>
  <si>
    <t>90 x 0.4 g</t>
  </si>
  <si>
    <t>5 g</t>
  </si>
  <si>
    <t>4.3 g</t>
  </si>
  <si>
    <t>25 x 0.2 ml</t>
  </si>
  <si>
    <t>1000 IU + 10 ml</t>
  </si>
  <si>
    <t>10 x 0.6 ml</t>
  </si>
  <si>
    <t>500 IU + 2 ml</t>
  </si>
  <si>
    <t>250 IU + 2.5 ml</t>
  </si>
  <si>
    <t>3000 IU + 5 ml</t>
  </si>
  <si>
    <t>10 x 0.8 ml</t>
  </si>
  <si>
    <t>1500 IU + 3 ml</t>
  </si>
  <si>
    <t>500 IU + 5 ml</t>
  </si>
  <si>
    <t>1000 IU + 5 ml</t>
  </si>
  <si>
    <t>2000 IU + 5 ml</t>
  </si>
  <si>
    <t>3000 IU + 4 ml</t>
  </si>
  <si>
    <t>2000 IU + 4 ml</t>
  </si>
  <si>
    <t>1000 IU + 4 ml</t>
  </si>
  <si>
    <t>500 IU + 4 ml</t>
  </si>
  <si>
    <t>1000 IU + 2.5 ml</t>
  </si>
  <si>
    <t>10 x 0.2 ml</t>
  </si>
  <si>
    <t>1500 IU + 5 ml</t>
  </si>
  <si>
    <t>2500 IU + 5 ml</t>
  </si>
  <si>
    <t>2000 IU 2.5 ml</t>
  </si>
  <si>
    <t>10 x 0.4 ml</t>
  </si>
  <si>
    <t>3000 IU + 2.5 ml</t>
  </si>
  <si>
    <t>500 IU + 2.5 ml</t>
  </si>
  <si>
    <t>750 IU + 3 ml</t>
  </si>
  <si>
    <t>1000 IU + 3 ml</t>
  </si>
  <si>
    <t>1000 IU + 2 ml</t>
  </si>
  <si>
    <t>4000 IU + 3 ml</t>
  </si>
  <si>
    <t>10 x 0.3 ml</t>
  </si>
  <si>
    <t>250 IU + 3 ml</t>
  </si>
  <si>
    <t>10 x 4 ml</t>
  </si>
  <si>
    <t>2000 IU + 3 ml</t>
  </si>
  <si>
    <t>5 x 0.72 ml</t>
  </si>
  <si>
    <t>5 x 0.4 ml</t>
  </si>
  <si>
    <t>5 x 0.5 ml</t>
  </si>
  <si>
    <t>5 x 0.6 ml</t>
  </si>
  <si>
    <t>1500 IU + 2 ml</t>
  </si>
  <si>
    <t>3000 IU + 3 ml</t>
  </si>
  <si>
    <t>50 x 0.4 ml</t>
  </si>
  <si>
    <t>2000 IU + 2.5 ml</t>
  </si>
  <si>
    <t>500 IU + 3 ml</t>
  </si>
  <si>
    <t>250 IU + 2 ml</t>
  </si>
  <si>
    <t>250 IU + 5 ml</t>
  </si>
  <si>
    <t>5 x 10 g</t>
  </si>
  <si>
    <t>10 kg</t>
  </si>
  <si>
    <t>1 kg</t>
  </si>
  <si>
    <t>1000 ml</t>
  </si>
  <si>
    <t>20 kg</t>
  </si>
  <si>
    <t>100 x 10 g</t>
  </si>
  <si>
    <t>5 x 15 g</t>
  </si>
  <si>
    <t>20 x 15 g</t>
  </si>
  <si>
    <t>12 x 250 ml</t>
  </si>
  <si>
    <t>250 g</t>
  </si>
  <si>
    <t>2 x 1</t>
  </si>
  <si>
    <t>45 g</t>
  </si>
  <si>
    <t>24 x 10 ml</t>
  </si>
  <si>
    <t>12 x 100 ml</t>
  </si>
  <si>
    <t>5 x 100 ml</t>
  </si>
  <si>
    <t>750 g</t>
  </si>
  <si>
    <t>12 x 500 ml</t>
  </si>
  <si>
    <t>Lääkkeiden velvoitevarastoon sitoutunut pääoma vuodelta 2024</t>
  </si>
  <si>
    <t>Velvoite 1.1.2024 (pakkauksia)</t>
  </si>
  <si>
    <t>Suurimman alitusluvan mukainen velvoite 
1.1.-30.6.2024 (pakkauksia)</t>
  </si>
  <si>
    <t>Alin saldo 
1.1.-30.6.2024 (pakkauksia)</t>
  </si>
  <si>
    <t>Kirjanpitoarvo / pakkaus 1.1.2024
(EUR  ALV 0 %)</t>
  </si>
  <si>
    <t>Sitoutunut pääoma 
1.1.-30.6.2024 (EUR)</t>
  </si>
  <si>
    <t>Alituslupanumerot
1.1.-30.6.2024</t>
  </si>
  <si>
    <t>Velvoite 1.7.2024 (pakkauksia)</t>
  </si>
  <si>
    <t>Suurimman alitusluvan mukainen velvoite
1.7.-31.12.2024 (pakkauksia)</t>
  </si>
  <si>
    <t>Alin saldo 
1.7.-31.12.2024 (pakkauksia)</t>
  </si>
  <si>
    <t>Kirjanpitoarvo / pakkaus 1.7.2024
(EUR  ALV 0 %)</t>
  </si>
  <si>
    <t>Sitoutunut pääoma 
1.7.-31.12.2024 (EUR)</t>
  </si>
  <si>
    <t>Alituslupanumerot
1.7.-31.12.2024</t>
  </si>
  <si>
    <t>Tyhjien rivien suodatus</t>
  </si>
  <si>
    <t>Nimi:</t>
  </si>
  <si>
    <t>Sitoutunut pääoma H1</t>
  </si>
  <si>
    <t>Sitoutunut pääoma H2</t>
  </si>
  <si>
    <t>Maksettava korvaus H1</t>
  </si>
  <si>
    <t>Maksettava korvaus H2</t>
  </si>
  <si>
    <t xml:space="preserve">Valmiste (nimi, vahvuus, pakkauskoko)                   </t>
  </si>
  <si>
    <t>Maksettava korvaus yhteensä</t>
  </si>
  <si>
    <t>Haettu korvaus: viitekorko ja +2 % -yksikköä</t>
  </si>
  <si>
    <t>Haettu lisäkorvaus: +2 % lääkeryhmästä 2</t>
  </si>
  <si>
    <t>Velvoitevaraston osoite tai osoitteet:</t>
  </si>
  <si>
    <t>Korvauskorko I %  1.1. - 30.6.2024      (Suomen Pankin viitekorko +2 %-yksikköä)</t>
  </si>
  <si>
    <t>Korvauskorko II %  1.7. - 31.12.2024     (Suomen Pankin viitekorko +2 %-yksikköä)</t>
  </si>
  <si>
    <t>Tekn</t>
  </si>
  <si>
    <t>X</t>
  </si>
  <si>
    <t>Oman tuotannon tuotteet</t>
  </si>
  <si>
    <t>Velvoite 1.1.2024 (yksikköä)</t>
  </si>
  <si>
    <t>Velvoite 1.7.2024 (yksikköä)</t>
  </si>
  <si>
    <t>Asetuksen lääkeryhmä (nro.)</t>
  </si>
  <si>
    <t>Asetuksen lääkeryhmät</t>
  </si>
  <si>
    <t>(1) Mikrobilääkkeet</t>
  </si>
  <si>
    <t>(2) Elektrolyytti ja nestetasapainohäiriöissä sekä parenteraalisessa ravitsemuksessa käytettävät lääkkeet</t>
  </si>
  <si>
    <t>(3) Sydän- ja verisuonisairauksien lääkkeet ja diureetit</t>
  </si>
  <si>
    <t>(4) Aineenvaihdunta- ja umpierityssairauksien lääkkeet</t>
  </si>
  <si>
    <t>(5) Kipu-, reuma- ja kuumelääkkeet</t>
  </si>
  <si>
    <t>(6) Paikallispuudutuksessa ja yleisanestesiassa käytettävät lääkkeet</t>
  </si>
  <si>
    <t>(7) Myrkytyslääkkeet ja rokotteet</t>
  </si>
  <si>
    <t>(8) Hengityselinten sairauksien lääkkeet</t>
  </si>
  <si>
    <t>(9) Ruoansulatussairauksien lääkkeet</t>
  </si>
  <si>
    <t>(10) Psyykenlääkkeet</t>
  </si>
  <si>
    <t>(11) Neurologiset lääkkeet</t>
  </si>
  <si>
    <t>(12) Silmätautilääkkeet</t>
  </si>
  <si>
    <t>(13) Antitromboottiset lääkeaineet ja hemostaatit</t>
  </si>
  <si>
    <t>(14) Eläinlääkkeet</t>
  </si>
  <si>
    <t>(15) Valmistuksessa käytettävät raaka-aineet</t>
  </si>
  <si>
    <t>(16) Valmistuksessa käytettävät pakkausmateriaalit</t>
  </si>
  <si>
    <t>000019</t>
  </si>
  <si>
    <t>000082</t>
  </si>
  <si>
    <t>000115</t>
  </si>
  <si>
    <t>000126</t>
  </si>
  <si>
    <t>001165</t>
  </si>
  <si>
    <t>001176</t>
  </si>
  <si>
    <t>003861</t>
  </si>
  <si>
    <t>005949</t>
  </si>
  <si>
    <t>005963</t>
  </si>
  <si>
    <t>006183</t>
  </si>
  <si>
    <t>006185</t>
  </si>
  <si>
    <t>1500000 IU</t>
  </si>
  <si>
    <t>006192</t>
  </si>
  <si>
    <t>006203</t>
  </si>
  <si>
    <t>006222</t>
  </si>
  <si>
    <t>006279</t>
  </si>
  <si>
    <t>006299</t>
  </si>
  <si>
    <t>006324</t>
  </si>
  <si>
    <t>006334</t>
  </si>
  <si>
    <t>006350</t>
  </si>
  <si>
    <t>006826</t>
  </si>
  <si>
    <t>006989</t>
  </si>
  <si>
    <t>006998</t>
  </si>
  <si>
    <t>007009</t>
  </si>
  <si>
    <t>007050</t>
  </si>
  <si>
    <t>007061</t>
  </si>
  <si>
    <t>007072</t>
  </si>
  <si>
    <t>007083</t>
  </si>
  <si>
    <t>007181</t>
  </si>
  <si>
    <t>1000000 IU</t>
  </si>
  <si>
    <t>007190</t>
  </si>
  <si>
    <t>010180</t>
  </si>
  <si>
    <t>010519</t>
  </si>
  <si>
    <t>010602</t>
  </si>
  <si>
    <t>010624</t>
  </si>
  <si>
    <t>010630</t>
  </si>
  <si>
    <t>010646</t>
  </si>
  <si>
    <t>010797</t>
  </si>
  <si>
    <t>010897</t>
  </si>
  <si>
    <t>011316</t>
  </si>
  <si>
    <t>011718</t>
  </si>
  <si>
    <t>Bentsyylipenisilliini</t>
  </si>
  <si>
    <t>011858</t>
  </si>
  <si>
    <t>013177</t>
  </si>
  <si>
    <t>015406</t>
  </si>
  <si>
    <t>015417</t>
  </si>
  <si>
    <t>015428</t>
  </si>
  <si>
    <t>015430</t>
  </si>
  <si>
    <t>015439</t>
  </si>
  <si>
    <t>015447</t>
  </si>
  <si>
    <t>015458</t>
  </si>
  <si>
    <t>017585</t>
  </si>
  <si>
    <t>017646</t>
  </si>
  <si>
    <t>017668</t>
  </si>
  <si>
    <t>017679</t>
  </si>
  <si>
    <t>017701</t>
  </si>
  <si>
    <t>017712</t>
  </si>
  <si>
    <t>017745</t>
  </si>
  <si>
    <t>027846</t>
  </si>
  <si>
    <t>Clindamycin Abcur</t>
  </si>
  <si>
    <t>033833</t>
  </si>
  <si>
    <t>036028</t>
  </si>
  <si>
    <t>037777</t>
  </si>
  <si>
    <t>037789</t>
  </si>
  <si>
    <t>037800</t>
  </si>
  <si>
    <t>037811</t>
  </si>
  <si>
    <t>037834</t>
  </si>
  <si>
    <t>041983</t>
  </si>
  <si>
    <t>043428</t>
  </si>
  <si>
    <t>Meropenem Medical Valley</t>
  </si>
  <si>
    <t>044560</t>
  </si>
  <si>
    <t>060517</t>
  </si>
  <si>
    <t>065041</t>
  </si>
  <si>
    <t>065136</t>
  </si>
  <si>
    <t>065751</t>
  </si>
  <si>
    <t>065978</t>
  </si>
  <si>
    <t>065988</t>
  </si>
  <si>
    <t>065997</t>
  </si>
  <si>
    <t>066015</t>
  </si>
  <si>
    <t>066033</t>
  </si>
  <si>
    <t>071072</t>
  </si>
  <si>
    <t>072187</t>
  </si>
  <si>
    <t>076950</t>
  </si>
  <si>
    <t>077180</t>
  </si>
  <si>
    <t>079202</t>
  </si>
  <si>
    <t>082476</t>
  </si>
  <si>
    <t>090058</t>
  </si>
  <si>
    <t>090070</t>
  </si>
  <si>
    <t>093167</t>
  </si>
  <si>
    <t>094441</t>
  </si>
  <si>
    <t>094854</t>
  </si>
  <si>
    <t>096625</t>
  </si>
  <si>
    <t>096637</t>
  </si>
  <si>
    <t>105805</t>
  </si>
  <si>
    <t>106006</t>
  </si>
  <si>
    <t>106017</t>
  </si>
  <si>
    <t>106602</t>
  </si>
  <si>
    <t>106872</t>
  </si>
  <si>
    <t>107035</t>
  </si>
  <si>
    <t>110314</t>
  </si>
  <si>
    <t>110921</t>
  </si>
  <si>
    <t>112422</t>
  </si>
  <si>
    <t>112449</t>
  </si>
  <si>
    <t>116067</t>
  </si>
  <si>
    <t>123037</t>
  </si>
  <si>
    <t>130014</t>
  </si>
  <si>
    <t>130864</t>
  </si>
  <si>
    <t>130880</t>
  </si>
  <si>
    <t>134338</t>
  </si>
  <si>
    <t>134454</t>
  </si>
  <si>
    <t>Ceftriaxone Kalceks</t>
  </si>
  <si>
    <t>135079</t>
  </si>
  <si>
    <t>145052</t>
  </si>
  <si>
    <t>146938</t>
  </si>
  <si>
    <t>151852</t>
  </si>
  <si>
    <t>151860</t>
  </si>
  <si>
    <t>152652</t>
  </si>
  <si>
    <t>152728</t>
  </si>
  <si>
    <t>156077</t>
  </si>
  <si>
    <t>158428</t>
  </si>
  <si>
    <t>158860</t>
  </si>
  <si>
    <t>159979</t>
  </si>
  <si>
    <t>160684</t>
  </si>
  <si>
    <t>160695</t>
  </si>
  <si>
    <t>163048</t>
  </si>
  <si>
    <t>166215</t>
  </si>
  <si>
    <t>171001</t>
  </si>
  <si>
    <t>172163</t>
  </si>
  <si>
    <t>174153</t>
  </si>
  <si>
    <t>174938</t>
  </si>
  <si>
    <t>175356</t>
  </si>
  <si>
    <t>175521</t>
  </si>
  <si>
    <t>178432</t>
  </si>
  <si>
    <t>180182</t>
  </si>
  <si>
    <t>180190</t>
  </si>
  <si>
    <t>181230</t>
  </si>
  <si>
    <t>181653</t>
  </si>
  <si>
    <t>TOBI Podhaler</t>
  </si>
  <si>
    <t>224 (4 x 56)</t>
  </si>
  <si>
    <t>181801</t>
  </si>
  <si>
    <t>187550</t>
  </si>
  <si>
    <t>191423</t>
  </si>
  <si>
    <t>195065</t>
  </si>
  <si>
    <t>195842</t>
  </si>
  <si>
    <t>198361</t>
  </si>
  <si>
    <t>373432</t>
  </si>
  <si>
    <t>375259</t>
  </si>
  <si>
    <t>375518</t>
  </si>
  <si>
    <t>376941</t>
  </si>
  <si>
    <t>378197</t>
  </si>
  <si>
    <t>378880</t>
  </si>
  <si>
    <t>380766</t>
  </si>
  <si>
    <t>383589</t>
  </si>
  <si>
    <t>384138</t>
  </si>
  <si>
    <t>Cloxacillin Vital Pharma Nordic</t>
  </si>
  <si>
    <t>394244</t>
  </si>
  <si>
    <t>Meropenem Qilu</t>
  </si>
  <si>
    <t>394957</t>
  </si>
  <si>
    <t>394965</t>
  </si>
  <si>
    <t>398354</t>
  </si>
  <si>
    <t>398362</t>
  </si>
  <si>
    <t>398800</t>
  </si>
  <si>
    <t>399105</t>
  </si>
  <si>
    <t>399303</t>
  </si>
  <si>
    <t>400788</t>
  </si>
  <si>
    <t>402770</t>
  </si>
  <si>
    <t>406044</t>
  </si>
  <si>
    <t>409250</t>
  </si>
  <si>
    <t>410284</t>
  </si>
  <si>
    <t>411053</t>
  </si>
  <si>
    <t>412064</t>
  </si>
  <si>
    <t>412424</t>
  </si>
  <si>
    <t>412709</t>
  </si>
  <si>
    <t>Fluconazol Vitabalans</t>
  </si>
  <si>
    <t>420510</t>
  </si>
  <si>
    <t>420952</t>
  </si>
  <si>
    <t>Cloxacillin Navamedic</t>
  </si>
  <si>
    <t>421578</t>
  </si>
  <si>
    <t>421727</t>
  </si>
  <si>
    <t>424882</t>
  </si>
  <si>
    <t>434905</t>
  </si>
  <si>
    <t>435743</t>
  </si>
  <si>
    <t>440887</t>
  </si>
  <si>
    <t>444346</t>
  </si>
  <si>
    <t>444892</t>
  </si>
  <si>
    <t>446807</t>
  </si>
  <si>
    <t>446930</t>
  </si>
  <si>
    <t>448322</t>
  </si>
  <si>
    <t>449510</t>
  </si>
  <si>
    <t>452257</t>
  </si>
  <si>
    <t>454900</t>
  </si>
  <si>
    <t>458217</t>
  </si>
  <si>
    <t>bentsyylipenisilliini</t>
  </si>
  <si>
    <t>Penicryl</t>
  </si>
  <si>
    <t>5000000 IU</t>
  </si>
  <si>
    <t>10 x 3.1 g</t>
  </si>
  <si>
    <t>462813</t>
  </si>
  <si>
    <t>464743</t>
  </si>
  <si>
    <t>464891</t>
  </si>
  <si>
    <t>466002</t>
  </si>
  <si>
    <t>466706</t>
  </si>
  <si>
    <t>468546</t>
  </si>
  <si>
    <t>471209</t>
  </si>
  <si>
    <t>474783</t>
  </si>
  <si>
    <t>477478</t>
  </si>
  <si>
    <t>480533</t>
  </si>
  <si>
    <t>481675</t>
  </si>
  <si>
    <t>490441</t>
  </si>
  <si>
    <t>490474</t>
  </si>
  <si>
    <t>494146</t>
  </si>
  <si>
    <t>494701</t>
  </si>
  <si>
    <t>495225</t>
  </si>
  <si>
    <t>496060</t>
  </si>
  <si>
    <t>500175</t>
  </si>
  <si>
    <t>500980</t>
  </si>
  <si>
    <t>503894</t>
  </si>
  <si>
    <t>505495</t>
  </si>
  <si>
    <t>505503</t>
  </si>
  <si>
    <t>505571</t>
  </si>
  <si>
    <t>507261</t>
  </si>
  <si>
    <t>510564</t>
  </si>
  <si>
    <t>512811</t>
  </si>
  <si>
    <t>515860</t>
  </si>
  <si>
    <t>516569</t>
  </si>
  <si>
    <t>516699</t>
  </si>
  <si>
    <t>516745</t>
  </si>
  <si>
    <t>522535</t>
  </si>
  <si>
    <t>525416</t>
  </si>
  <si>
    <t>527099</t>
  </si>
  <si>
    <t>Clindamycin Navamedic</t>
  </si>
  <si>
    <t>529399</t>
  </si>
  <si>
    <t>530090</t>
  </si>
  <si>
    <t>532259</t>
  </si>
  <si>
    <t>532261</t>
  </si>
  <si>
    <t>534255</t>
  </si>
  <si>
    <t>534263</t>
  </si>
  <si>
    <t>534271</t>
  </si>
  <si>
    <t>537324</t>
  </si>
  <si>
    <t>537332</t>
  </si>
  <si>
    <t>537340</t>
  </si>
  <si>
    <t>537548</t>
  </si>
  <si>
    <t>542733</t>
  </si>
  <si>
    <t>543165</t>
  </si>
  <si>
    <t>545526</t>
  </si>
  <si>
    <t>546838</t>
  </si>
  <si>
    <t>554819</t>
  </si>
  <si>
    <t>555834</t>
  </si>
  <si>
    <t>555979</t>
  </si>
  <si>
    <t>555987</t>
  </si>
  <si>
    <t>564378</t>
  </si>
  <si>
    <t>566992</t>
  </si>
  <si>
    <t>567443</t>
  </si>
  <si>
    <t>567651</t>
  </si>
  <si>
    <t>569108</t>
  </si>
  <si>
    <t>569255</t>
  </si>
  <si>
    <t>575571</t>
  </si>
  <si>
    <t>575589</t>
  </si>
  <si>
    <t>575621</t>
  </si>
  <si>
    <t>576276</t>
  </si>
  <si>
    <t>578533</t>
  </si>
  <si>
    <t>578562</t>
  </si>
  <si>
    <t>580092</t>
  </si>
  <si>
    <t>580100</t>
  </si>
  <si>
    <t>581900</t>
  </si>
  <si>
    <t>582412</t>
  </si>
  <si>
    <t>582833</t>
  </si>
  <si>
    <t>584896</t>
  </si>
  <si>
    <t>586241</t>
  </si>
  <si>
    <t>588574</t>
  </si>
  <si>
    <t>592329</t>
  </si>
  <si>
    <t>592337</t>
  </si>
  <si>
    <t>592352</t>
  </si>
  <si>
    <t>592394</t>
  </si>
  <si>
    <t>596031</t>
  </si>
  <si>
    <t>597401</t>
  </si>
  <si>
    <t>000250</t>
  </si>
  <si>
    <t>000262</t>
  </si>
  <si>
    <t>000284</t>
  </si>
  <si>
    <t>000287</t>
  </si>
  <si>
    <t>003393</t>
  </si>
  <si>
    <t>003402</t>
  </si>
  <si>
    <t>005885</t>
  </si>
  <si>
    <t>009064</t>
  </si>
  <si>
    <t>009395</t>
  </si>
  <si>
    <t>009419</t>
  </si>
  <si>
    <t>009428</t>
  </si>
  <si>
    <t>010041</t>
  </si>
  <si>
    <t>010132</t>
  </si>
  <si>
    <t>010298</t>
  </si>
  <si>
    <t>010603</t>
  </si>
  <si>
    <t>010702</t>
  </si>
  <si>
    <t>010884</t>
  </si>
  <si>
    <t>027976</t>
  </si>
  <si>
    <t>027988</t>
  </si>
  <si>
    <t>027999</t>
  </si>
  <si>
    <t>030627</t>
  </si>
  <si>
    <t>030635</t>
  </si>
  <si>
    <t>038507</t>
  </si>
  <si>
    <t>038516</t>
  </si>
  <si>
    <t>038525</t>
  </si>
  <si>
    <t>038534</t>
  </si>
  <si>
    <t>038552</t>
  </si>
  <si>
    <t>040045</t>
  </si>
  <si>
    <t>042631</t>
  </si>
  <si>
    <t>051439</t>
  </si>
  <si>
    <t>063701</t>
  </si>
  <si>
    <t>063719</t>
  </si>
  <si>
    <t>067271</t>
  </si>
  <si>
    <t>068797</t>
  </si>
  <si>
    <t>071488</t>
  </si>
  <si>
    <t>079353</t>
  </si>
  <si>
    <t>079653</t>
  </si>
  <si>
    <t>085637</t>
  </si>
  <si>
    <t>088143</t>
  </si>
  <si>
    <t>090936</t>
  </si>
  <si>
    <t>090951</t>
  </si>
  <si>
    <t>099797</t>
  </si>
  <si>
    <t>100609</t>
  </si>
  <si>
    <t>108538</t>
  </si>
  <si>
    <t>108875</t>
  </si>
  <si>
    <t>108931</t>
  </si>
  <si>
    <t>108942</t>
  </si>
  <si>
    <t>108953</t>
  </si>
  <si>
    <t>114952</t>
  </si>
  <si>
    <t>114963</t>
  </si>
  <si>
    <t>114985</t>
  </si>
  <si>
    <t>114996</t>
  </si>
  <si>
    <t>115007</t>
  </si>
  <si>
    <t>115018</t>
  </si>
  <si>
    <t>115029</t>
  </si>
  <si>
    <t>116091</t>
  </si>
  <si>
    <t>116988</t>
  </si>
  <si>
    <t>117275</t>
  </si>
  <si>
    <t>127235</t>
  </si>
  <si>
    <t>128058</t>
  </si>
  <si>
    <t>128721</t>
  </si>
  <si>
    <t>129098</t>
  </si>
  <si>
    <t>129106</t>
  </si>
  <si>
    <t>133315</t>
  </si>
  <si>
    <t>133817</t>
  </si>
  <si>
    <t>145698</t>
  </si>
  <si>
    <t>151491</t>
  </si>
  <si>
    <t>153483</t>
  </si>
  <si>
    <t>165594</t>
  </si>
  <si>
    <t>167057</t>
  </si>
  <si>
    <t>168947</t>
  </si>
  <si>
    <t>176707</t>
  </si>
  <si>
    <t>179773</t>
  </si>
  <si>
    <t>182290</t>
  </si>
  <si>
    <t>192444</t>
  </si>
  <si>
    <t>371975</t>
  </si>
  <si>
    <t>374918</t>
  </si>
  <si>
    <t>380875</t>
  </si>
  <si>
    <t>385836</t>
  </si>
  <si>
    <t>407069</t>
  </si>
  <si>
    <t>408503</t>
  </si>
  <si>
    <t>412892</t>
  </si>
  <si>
    <t>415923</t>
  </si>
  <si>
    <t>427983</t>
  </si>
  <si>
    <t>429544</t>
  </si>
  <si>
    <t>431926</t>
  </si>
  <si>
    <t>432317</t>
  </si>
  <si>
    <t>435285</t>
  </si>
  <si>
    <t>441542</t>
  </si>
  <si>
    <t>443822</t>
  </si>
  <si>
    <t>447665</t>
  </si>
  <si>
    <t>453522</t>
  </si>
  <si>
    <t>457780</t>
  </si>
  <si>
    <t>468005</t>
  </si>
  <si>
    <t>469411</t>
  </si>
  <si>
    <t>469437</t>
  </si>
  <si>
    <t>469452</t>
  </si>
  <si>
    <t>469470</t>
  </si>
  <si>
    <t>469841</t>
  </si>
  <si>
    <t>469882</t>
  </si>
  <si>
    <t>469940</t>
  </si>
  <si>
    <t>470039</t>
  </si>
  <si>
    <t>479591</t>
  </si>
  <si>
    <t>487271</t>
  </si>
  <si>
    <t>490276</t>
  </si>
  <si>
    <t>492270</t>
  </si>
  <si>
    <t>495895</t>
  </si>
  <si>
    <t>497920</t>
  </si>
  <si>
    <t>503202</t>
  </si>
  <si>
    <t>505977</t>
  </si>
  <si>
    <t>515871</t>
  </si>
  <si>
    <t>515895</t>
  </si>
  <si>
    <t>516687</t>
  </si>
  <si>
    <t>521551</t>
  </si>
  <si>
    <t>524126</t>
  </si>
  <si>
    <t>527572</t>
  </si>
  <si>
    <t>527975</t>
  </si>
  <si>
    <t>529377</t>
  </si>
  <si>
    <t>532945</t>
  </si>
  <si>
    <t>532952</t>
  </si>
  <si>
    <t>532960</t>
  </si>
  <si>
    <t>533395</t>
  </si>
  <si>
    <t>533502</t>
  </si>
  <si>
    <t>535893</t>
  </si>
  <si>
    <t>538598</t>
  </si>
  <si>
    <t>541490</t>
  </si>
  <si>
    <t>541749</t>
  </si>
  <si>
    <t>541907</t>
  </si>
  <si>
    <t>551146</t>
  </si>
  <si>
    <t>555027</t>
  </si>
  <si>
    <t>559735</t>
  </si>
  <si>
    <t>560623</t>
  </si>
  <si>
    <t>560664</t>
  </si>
  <si>
    <t>560698</t>
  </si>
  <si>
    <t>564819</t>
  </si>
  <si>
    <t>573698</t>
  </si>
  <si>
    <t>578081</t>
  </si>
  <si>
    <t>582275</t>
  </si>
  <si>
    <t>007097</t>
  </si>
  <si>
    <t>007111</t>
  </si>
  <si>
    <t>007134</t>
  </si>
  <si>
    <t>032870</t>
  </si>
  <si>
    <t>032888</t>
  </si>
  <si>
    <t>036321</t>
  </si>
  <si>
    <t>Carbidopa/Levodopa Orion</t>
  </si>
  <si>
    <t>045583</t>
  </si>
  <si>
    <t>046797</t>
  </si>
  <si>
    <t>046987</t>
  </si>
  <si>
    <t>057882</t>
  </si>
  <si>
    <t>083410</t>
  </si>
  <si>
    <t>083436</t>
  </si>
  <si>
    <t>106609</t>
  </si>
  <si>
    <t>106617</t>
  </si>
  <si>
    <t>119198</t>
  </si>
  <si>
    <t>120535</t>
  </si>
  <si>
    <t>128454</t>
  </si>
  <si>
    <t>135210</t>
  </si>
  <si>
    <t>135269</t>
  </si>
  <si>
    <t>150036</t>
  </si>
  <si>
    <t>Carbidopa/Levodopa Fairmed</t>
  </si>
  <si>
    <t>156179</t>
  </si>
  <si>
    <t>157863</t>
  </si>
  <si>
    <t>158447</t>
  </si>
  <si>
    <t>168740</t>
  </si>
  <si>
    <t>168971</t>
  </si>
  <si>
    <t>175022</t>
  </si>
  <si>
    <t>Levodopa/Benserazide Orifarm</t>
  </si>
  <si>
    <t>183546</t>
  </si>
  <si>
    <t>371244</t>
  </si>
  <si>
    <t>372151</t>
  </si>
  <si>
    <t>406372</t>
  </si>
  <si>
    <t>414789</t>
  </si>
  <si>
    <t>417276</t>
  </si>
  <si>
    <t>432039</t>
  </si>
  <si>
    <t>469395</t>
  </si>
  <si>
    <t>494838</t>
  </si>
  <si>
    <t>513203</t>
  </si>
  <si>
    <t>513657</t>
  </si>
  <si>
    <t>526368</t>
  </si>
  <si>
    <t>529735</t>
  </si>
  <si>
    <t>010215</t>
  </si>
  <si>
    <t>022150</t>
  </si>
  <si>
    <t>023604</t>
  </si>
  <si>
    <t>079335</t>
  </si>
  <si>
    <t>154076</t>
  </si>
  <si>
    <t>536037</t>
  </si>
  <si>
    <t>536052</t>
  </si>
  <si>
    <t>550236</t>
  </si>
  <si>
    <t>550897</t>
  </si>
  <si>
    <t>583491</t>
  </si>
  <si>
    <t>001004</t>
  </si>
  <si>
    <t>001029</t>
  </si>
  <si>
    <t>010904</t>
  </si>
  <si>
    <t>030253</t>
  </si>
  <si>
    <t>030698</t>
  </si>
  <si>
    <t>048784</t>
  </si>
  <si>
    <t>049119</t>
  </si>
  <si>
    <t>057458</t>
  </si>
  <si>
    <t>065935</t>
  </si>
  <si>
    <t>066616</t>
  </si>
  <si>
    <t>067698</t>
  </si>
  <si>
    <t>070563</t>
  </si>
  <si>
    <t>071580</t>
  </si>
  <si>
    <t>075715</t>
  </si>
  <si>
    <t>075724</t>
  </si>
  <si>
    <t>075733</t>
  </si>
  <si>
    <t>076358</t>
  </si>
  <si>
    <t>076667</t>
  </si>
  <si>
    <t>076680</t>
  </si>
  <si>
    <t>076691</t>
  </si>
  <si>
    <t>076702</t>
  </si>
  <si>
    <t>076792</t>
  </si>
  <si>
    <t>084599</t>
  </si>
  <si>
    <t>091224</t>
  </si>
  <si>
    <t>096660</t>
  </si>
  <si>
    <t>103740</t>
  </si>
  <si>
    <t>111457</t>
  </si>
  <si>
    <t>114562</t>
  </si>
  <si>
    <t>122007</t>
  </si>
  <si>
    <t>122801</t>
  </si>
  <si>
    <t>135654</t>
  </si>
  <si>
    <t>137797</t>
  </si>
  <si>
    <t>144598</t>
  </si>
  <si>
    <t>157938</t>
  </si>
  <si>
    <t>159121</t>
  </si>
  <si>
    <t>162381</t>
  </si>
  <si>
    <t>164666</t>
  </si>
  <si>
    <t>164781</t>
  </si>
  <si>
    <t>167588</t>
  </si>
  <si>
    <t>172243</t>
  </si>
  <si>
    <t>173428</t>
  </si>
  <si>
    <t>1500 IU + 2.5 ml</t>
  </si>
  <si>
    <t>179645</t>
  </si>
  <si>
    <t>179997</t>
  </si>
  <si>
    <t>182522</t>
  </si>
  <si>
    <t>183310</t>
  </si>
  <si>
    <t>183367</t>
  </si>
  <si>
    <t>188494</t>
  </si>
  <si>
    <t>189503</t>
  </si>
  <si>
    <t>193353</t>
  </si>
  <si>
    <t>5000 U</t>
  </si>
  <si>
    <t>5000 U (25 mg)</t>
  </si>
  <si>
    <t>196150</t>
  </si>
  <si>
    <t>379853</t>
  </si>
  <si>
    <t>384253</t>
  </si>
  <si>
    <t>387836</t>
  </si>
  <si>
    <t>389310</t>
  </si>
  <si>
    <t>389337</t>
  </si>
  <si>
    <t>392542</t>
  </si>
  <si>
    <t>396284</t>
  </si>
  <si>
    <t>397482</t>
  </si>
  <si>
    <t>399733</t>
  </si>
  <si>
    <t>403970</t>
  </si>
  <si>
    <t>409799</t>
  </si>
  <si>
    <t>420356</t>
  </si>
  <si>
    <t>420497</t>
  </si>
  <si>
    <t>420551</t>
  </si>
  <si>
    <t>422661</t>
  </si>
  <si>
    <t>424592</t>
  </si>
  <si>
    <t>437288</t>
  </si>
  <si>
    <t>441723</t>
  </si>
  <si>
    <t>442678</t>
  </si>
  <si>
    <t>442827</t>
  </si>
  <si>
    <t>444932</t>
  </si>
  <si>
    <t>445900</t>
  </si>
  <si>
    <t>447052</t>
  </si>
  <si>
    <t>447110</t>
  </si>
  <si>
    <t>447136</t>
  </si>
  <si>
    <t>447151</t>
  </si>
  <si>
    <t>455525</t>
  </si>
  <si>
    <t>458666</t>
  </si>
  <si>
    <t>464327</t>
  </si>
  <si>
    <t>464996</t>
  </si>
  <si>
    <t>467966</t>
  </si>
  <si>
    <t>469485</t>
  </si>
  <si>
    <t>479988</t>
  </si>
  <si>
    <t>480017</t>
  </si>
  <si>
    <t>480803</t>
  </si>
  <si>
    <t>482037</t>
  </si>
  <si>
    <t>486571</t>
  </si>
  <si>
    <t>486605</t>
  </si>
  <si>
    <t>487645</t>
  </si>
  <si>
    <t>488546</t>
  </si>
  <si>
    <t>489534</t>
  </si>
  <si>
    <t>498572</t>
  </si>
  <si>
    <t>500324</t>
  </si>
  <si>
    <t>502125</t>
  </si>
  <si>
    <t>516652</t>
  </si>
  <si>
    <t>518429</t>
  </si>
  <si>
    <t>519054</t>
  </si>
  <si>
    <t>520444</t>
  </si>
  <si>
    <t>524776</t>
  </si>
  <si>
    <t>529646</t>
  </si>
  <si>
    <t>530623</t>
  </si>
  <si>
    <t>531926</t>
  </si>
  <si>
    <t>533147</t>
  </si>
  <si>
    <t>543357</t>
  </si>
  <si>
    <t>545221</t>
  </si>
  <si>
    <t>554500</t>
  </si>
  <si>
    <t>557760</t>
  </si>
  <si>
    <t>564270</t>
  </si>
  <si>
    <t>578050</t>
  </si>
  <si>
    <t>581802</t>
  </si>
  <si>
    <t>585661</t>
  </si>
  <si>
    <t>588978</t>
  </si>
  <si>
    <t>590919</t>
  </si>
  <si>
    <t>10000 U (50 mg) + 10ml</t>
  </si>
  <si>
    <t>598466</t>
  </si>
  <si>
    <t>001994</t>
  </si>
  <si>
    <t>Benzylpenicillin Vetcare</t>
  </si>
  <si>
    <t>002285</t>
  </si>
  <si>
    <t>002317</t>
  </si>
  <si>
    <t>002564</t>
  </si>
  <si>
    <t>003162</t>
  </si>
  <si>
    <t>005776</t>
  </si>
  <si>
    <t>Noromectin Pour-on vet</t>
  </si>
  <si>
    <t>011239</t>
  </si>
  <si>
    <t>013148</t>
  </si>
  <si>
    <t>019403</t>
  </si>
  <si>
    <t>020566</t>
  </si>
  <si>
    <t>028118</t>
  </si>
  <si>
    <t>029015</t>
  </si>
  <si>
    <t>036655</t>
  </si>
  <si>
    <t>045769</t>
  </si>
  <si>
    <t>045778</t>
  </si>
  <si>
    <t>048000</t>
  </si>
  <si>
    <t>052473</t>
  </si>
  <si>
    <t>062197</t>
  </si>
  <si>
    <t>069534</t>
  </si>
  <si>
    <t>072132</t>
  </si>
  <si>
    <t>088750</t>
  </si>
  <si>
    <t>Calcibel Forte</t>
  </si>
  <si>
    <t>380/60/50 mg/ml</t>
  </si>
  <si>
    <t>093270</t>
  </si>
  <si>
    <t>093279</t>
  </si>
  <si>
    <t>107407</t>
  </si>
  <si>
    <t>109887</t>
  </si>
  <si>
    <t>112668</t>
  </si>
  <si>
    <t>116123</t>
  </si>
  <si>
    <t>117606</t>
  </si>
  <si>
    <t>118418</t>
  </si>
  <si>
    <t>126539</t>
  </si>
  <si>
    <t>134545</t>
  </si>
  <si>
    <t>144907</t>
  </si>
  <si>
    <t>153777</t>
  </si>
  <si>
    <t>176233</t>
  </si>
  <si>
    <t>Nobivac Rabies vet</t>
  </si>
  <si>
    <t>10 x  1 ml (10 annosta)</t>
  </si>
  <si>
    <t>371770</t>
  </si>
  <si>
    <t>384918</t>
  </si>
  <si>
    <t>Camasan vet</t>
  </si>
  <si>
    <t>386305</t>
  </si>
  <si>
    <t>400176</t>
  </si>
  <si>
    <t>403394</t>
  </si>
  <si>
    <t>403444</t>
  </si>
  <si>
    <t>404990</t>
  </si>
  <si>
    <t>408472</t>
  </si>
  <si>
    <t>409115</t>
  </si>
  <si>
    <t>412015</t>
  </si>
  <si>
    <t>415767</t>
  </si>
  <si>
    <t>446707</t>
  </si>
  <si>
    <t>466839</t>
  </si>
  <si>
    <t>474054</t>
  </si>
  <si>
    <t>Dexafast</t>
  </si>
  <si>
    <t>482630</t>
  </si>
  <si>
    <t>486198</t>
  </si>
  <si>
    <t>486586</t>
  </si>
  <si>
    <t>490235</t>
  </si>
  <si>
    <t>497585</t>
  </si>
  <si>
    <t>511675</t>
  </si>
  <si>
    <t>526627</t>
  </si>
  <si>
    <t>536451</t>
  </si>
  <si>
    <t>536581</t>
  </si>
  <si>
    <t>539200</t>
  </si>
  <si>
    <t>542449</t>
  </si>
  <si>
    <t>549545</t>
  </si>
  <si>
    <t>549879</t>
  </si>
  <si>
    <t>557363</t>
  </si>
  <si>
    <t>592764</t>
  </si>
  <si>
    <t>001588</t>
  </si>
  <si>
    <t>001605</t>
  </si>
  <si>
    <t>002194</t>
  </si>
  <si>
    <t>008622</t>
  </si>
  <si>
    <t>023519</t>
  </si>
  <si>
    <t>027505</t>
  </si>
  <si>
    <t>027996</t>
  </si>
  <si>
    <t>028005</t>
  </si>
  <si>
    <t>040345</t>
  </si>
  <si>
    <t>040402</t>
  </si>
  <si>
    <t>040915</t>
  </si>
  <si>
    <t>040956</t>
  </si>
  <si>
    <t>042305</t>
  </si>
  <si>
    <t>042396</t>
  </si>
  <si>
    <t>042469</t>
  </si>
  <si>
    <t>042514</t>
  </si>
  <si>
    <t>042524</t>
  </si>
  <si>
    <t>048015</t>
  </si>
  <si>
    <t>048028</t>
  </si>
  <si>
    <t>050385</t>
  </si>
  <si>
    <t>050609</t>
  </si>
  <si>
    <t>051531</t>
  </si>
  <si>
    <t>052505</t>
  </si>
  <si>
    <t>052515</t>
  </si>
  <si>
    <t>052524</t>
  </si>
  <si>
    <t>054343</t>
  </si>
  <si>
    <t>054376</t>
  </si>
  <si>
    <t>057335</t>
  </si>
  <si>
    <t>058622</t>
  </si>
  <si>
    <t>060669</t>
  </si>
  <si>
    <t>061184</t>
  </si>
  <si>
    <t>061234</t>
  </si>
  <si>
    <t>068561</t>
  </si>
  <si>
    <t>076203</t>
  </si>
  <si>
    <t>078205</t>
  </si>
  <si>
    <t>078216</t>
  </si>
  <si>
    <t>079011</t>
  </si>
  <si>
    <t>083296</t>
  </si>
  <si>
    <t>083307</t>
  </si>
  <si>
    <t>083318</t>
  </si>
  <si>
    <t>083375</t>
  </si>
  <si>
    <t>083387</t>
  </si>
  <si>
    <t>083398</t>
  </si>
  <si>
    <t>083420</t>
  </si>
  <si>
    <t>083476</t>
  </si>
  <si>
    <t>085488</t>
  </si>
  <si>
    <t>085584</t>
  </si>
  <si>
    <t>087280</t>
  </si>
  <si>
    <t>094554</t>
  </si>
  <si>
    <t>105874</t>
  </si>
  <si>
    <t>105908</t>
  </si>
  <si>
    <t>105924</t>
  </si>
  <si>
    <t>112961</t>
  </si>
  <si>
    <t>124522</t>
  </si>
  <si>
    <t>126121</t>
  </si>
  <si>
    <t>Albutein</t>
  </si>
  <si>
    <t>128921</t>
  </si>
  <si>
    <t>132355</t>
  </si>
  <si>
    <t>138683</t>
  </si>
  <si>
    <t>138864</t>
  </si>
  <si>
    <t>138992</t>
  </si>
  <si>
    <t>139229</t>
  </si>
  <si>
    <t>141388</t>
  </si>
  <si>
    <t>145648</t>
  </si>
  <si>
    <t>149624</t>
  </si>
  <si>
    <t>154618</t>
  </si>
  <si>
    <t>154629</t>
  </si>
  <si>
    <t>154640</t>
  </si>
  <si>
    <t>154651</t>
  </si>
  <si>
    <t>154662</t>
  </si>
  <si>
    <t>154706</t>
  </si>
  <si>
    <t>154717</t>
  </si>
  <si>
    <t>159509</t>
  </si>
  <si>
    <t>159574</t>
  </si>
  <si>
    <t>160150</t>
  </si>
  <si>
    <t>160366</t>
  </si>
  <si>
    <t>160730</t>
  </si>
  <si>
    <t>162253</t>
  </si>
  <si>
    <t>164256</t>
  </si>
  <si>
    <t>165859</t>
  </si>
  <si>
    <t>167304</t>
  </si>
  <si>
    <t>168835</t>
  </si>
  <si>
    <t>174149</t>
  </si>
  <si>
    <t>178913</t>
  </si>
  <si>
    <t>178939</t>
  </si>
  <si>
    <t>178996</t>
  </si>
  <si>
    <t>179357</t>
  </si>
  <si>
    <t>181502</t>
  </si>
  <si>
    <t>185396</t>
  </si>
  <si>
    <t>194217</t>
  </si>
  <si>
    <t>194530</t>
  </si>
  <si>
    <t>196005</t>
  </si>
  <si>
    <t>199695</t>
  </si>
  <si>
    <t>372708</t>
  </si>
  <si>
    <t>376097</t>
  </si>
  <si>
    <t>386443</t>
  </si>
  <si>
    <t>389066</t>
  </si>
  <si>
    <t>392399</t>
  </si>
  <si>
    <t>393765</t>
  </si>
  <si>
    <t>395299</t>
  </si>
  <si>
    <t>399388</t>
  </si>
  <si>
    <t>415202</t>
  </si>
  <si>
    <t>420079</t>
  </si>
  <si>
    <t>429098</t>
  </si>
  <si>
    <t>429910</t>
  </si>
  <si>
    <t>430025</t>
  </si>
  <si>
    <t>438353</t>
  </si>
  <si>
    <t>444961</t>
  </si>
  <si>
    <t>450066</t>
  </si>
  <si>
    <t>451981</t>
  </si>
  <si>
    <t>455171</t>
  </si>
  <si>
    <t>459813</t>
  </si>
  <si>
    <t>468932</t>
  </si>
  <si>
    <t>470032</t>
  </si>
  <si>
    <t>472064</t>
  </si>
  <si>
    <t>472590</t>
  </si>
  <si>
    <t>473503</t>
  </si>
  <si>
    <t>476936</t>
  </si>
  <si>
    <t>485512</t>
  </si>
  <si>
    <t>486498</t>
  </si>
  <si>
    <t>499027</t>
  </si>
  <si>
    <t>507616</t>
  </si>
  <si>
    <t>525418</t>
  </si>
  <si>
    <t>532983</t>
  </si>
  <si>
    <t>533313</t>
  </si>
  <si>
    <t>537465</t>
  </si>
  <si>
    <t>540353</t>
  </si>
  <si>
    <t>540463</t>
  </si>
  <si>
    <t>540503</t>
  </si>
  <si>
    <t>542744</t>
  </si>
  <si>
    <t>547094</t>
  </si>
  <si>
    <t>547925</t>
  </si>
  <si>
    <t>552328</t>
  </si>
  <si>
    <t>565046</t>
  </si>
  <si>
    <t>580960</t>
  </si>
  <si>
    <t>583325</t>
  </si>
  <si>
    <t>583916</t>
  </si>
  <si>
    <t>591828</t>
  </si>
  <si>
    <t>003525</t>
  </si>
  <si>
    <t>005145</t>
  </si>
  <si>
    <t>019621</t>
  </si>
  <si>
    <t>019669</t>
  </si>
  <si>
    <t>019682</t>
  </si>
  <si>
    <t>019697</t>
  </si>
  <si>
    <t>021855</t>
  </si>
  <si>
    <t>021861</t>
  </si>
  <si>
    <t>021867</t>
  </si>
  <si>
    <t>021877</t>
  </si>
  <si>
    <t>021888</t>
  </si>
  <si>
    <t>021921</t>
  </si>
  <si>
    <t>024901</t>
  </si>
  <si>
    <t>024919</t>
  </si>
  <si>
    <t>025239</t>
  </si>
  <si>
    <t>035494</t>
  </si>
  <si>
    <t>Metoprolol ratiopharm</t>
  </si>
  <si>
    <t>035516</t>
  </si>
  <si>
    <t>035528</t>
  </si>
  <si>
    <t>035563</t>
  </si>
  <si>
    <t>035597</t>
  </si>
  <si>
    <t>036250</t>
  </si>
  <si>
    <t>045200</t>
  </si>
  <si>
    <t>057751</t>
  </si>
  <si>
    <t>060897</t>
  </si>
  <si>
    <t>063302</t>
  </si>
  <si>
    <t>070110</t>
  </si>
  <si>
    <t>070185</t>
  </si>
  <si>
    <t>070361</t>
  </si>
  <si>
    <t>070372</t>
  </si>
  <si>
    <t>070384</t>
  </si>
  <si>
    <t>070395</t>
  </si>
  <si>
    <t>070406</t>
  </si>
  <si>
    <t>070418</t>
  </si>
  <si>
    <t>071950</t>
  </si>
  <si>
    <t>083846</t>
  </si>
  <si>
    <t>085603</t>
  </si>
  <si>
    <t>087127</t>
  </si>
  <si>
    <t>087149</t>
  </si>
  <si>
    <t>087298</t>
  </si>
  <si>
    <t>093719</t>
  </si>
  <si>
    <t>096706</t>
  </si>
  <si>
    <t>097873</t>
  </si>
  <si>
    <t>100826</t>
  </si>
  <si>
    <t>100842</t>
  </si>
  <si>
    <t>106004</t>
  </si>
  <si>
    <t>Amiodaron hameln</t>
  </si>
  <si>
    <t>injektio-/infuusiokonsentraatti, liuosta varten</t>
  </si>
  <si>
    <t>124509</t>
  </si>
  <si>
    <t>127623</t>
  </si>
  <si>
    <t>127705</t>
  </si>
  <si>
    <t>133819</t>
  </si>
  <si>
    <t>137437</t>
  </si>
  <si>
    <t>142307</t>
  </si>
  <si>
    <t>144824</t>
  </si>
  <si>
    <t>144832</t>
  </si>
  <si>
    <t>158717</t>
  </si>
  <si>
    <t>159095</t>
  </si>
  <si>
    <t>162658</t>
  </si>
  <si>
    <t>168036</t>
  </si>
  <si>
    <t>193721</t>
  </si>
  <si>
    <t>374157</t>
  </si>
  <si>
    <t>374165</t>
  </si>
  <si>
    <t>374179</t>
  </si>
  <si>
    <t>374181</t>
  </si>
  <si>
    <t>374199</t>
  </si>
  <si>
    <t>383496</t>
  </si>
  <si>
    <t>384410</t>
  </si>
  <si>
    <t>390695</t>
  </si>
  <si>
    <t>402859</t>
  </si>
  <si>
    <t>403048</t>
  </si>
  <si>
    <t>408278</t>
  </si>
  <si>
    <t>420630</t>
  </si>
  <si>
    <t>421180</t>
  </si>
  <si>
    <t>422022</t>
  </si>
  <si>
    <t>422238</t>
  </si>
  <si>
    <t>422246</t>
  </si>
  <si>
    <t>422337</t>
  </si>
  <si>
    <t>426897</t>
  </si>
  <si>
    <t>427229</t>
  </si>
  <si>
    <t>429758</t>
  </si>
  <si>
    <t>432306</t>
  </si>
  <si>
    <t>Nitroglycerin Orifarm</t>
  </si>
  <si>
    <t>436043</t>
  </si>
  <si>
    <t>450957</t>
  </si>
  <si>
    <t>451478</t>
  </si>
  <si>
    <t>453149</t>
  </si>
  <si>
    <t>462275</t>
  </si>
  <si>
    <t>462283</t>
  </si>
  <si>
    <t>465463</t>
  </si>
  <si>
    <t>467910</t>
  </si>
  <si>
    <t>467928</t>
  </si>
  <si>
    <t>472084</t>
  </si>
  <si>
    <t>472092</t>
  </si>
  <si>
    <t>475460</t>
  </si>
  <si>
    <t>Furosemid hameln</t>
  </si>
  <si>
    <t>476861</t>
  </si>
  <si>
    <t>476895</t>
  </si>
  <si>
    <t>478669</t>
  </si>
  <si>
    <t>487713</t>
  </si>
  <si>
    <t>500389</t>
  </si>
  <si>
    <t>500454</t>
  </si>
  <si>
    <t>518833</t>
  </si>
  <si>
    <t>523105</t>
  </si>
  <si>
    <t>523379</t>
  </si>
  <si>
    <t>525154</t>
  </si>
  <si>
    <t>525162</t>
  </si>
  <si>
    <t>526474</t>
  </si>
  <si>
    <t>536797</t>
  </si>
  <si>
    <t>537944</t>
  </si>
  <si>
    <t>542579</t>
  </si>
  <si>
    <t>543469</t>
  </si>
  <si>
    <t>556873</t>
  </si>
  <si>
    <t>567782</t>
  </si>
  <si>
    <t>569228</t>
  </si>
  <si>
    <t>569269</t>
  </si>
  <si>
    <t>583181</t>
  </si>
  <si>
    <t>583187</t>
  </si>
  <si>
    <t>592508</t>
  </si>
  <si>
    <t>596972</t>
  </si>
  <si>
    <t>599563</t>
  </si>
  <si>
    <t>006102</t>
  </si>
  <si>
    <t>NovoRapid FlexPen</t>
  </si>
  <si>
    <t>007523</t>
  </si>
  <si>
    <t>NovoRapid</t>
  </si>
  <si>
    <t>010730</t>
  </si>
  <si>
    <t>013487</t>
  </si>
  <si>
    <t>013498</t>
  </si>
  <si>
    <t>Protaphane FlexPen</t>
  </si>
  <si>
    <t>013509</t>
  </si>
  <si>
    <t>019718</t>
  </si>
  <si>
    <t>019758</t>
  </si>
  <si>
    <t>019777</t>
  </si>
  <si>
    <t>019814</t>
  </si>
  <si>
    <t>026591</t>
  </si>
  <si>
    <t>030252</t>
  </si>
  <si>
    <t>047890</t>
  </si>
  <si>
    <t>Metformin Zentiva</t>
  </si>
  <si>
    <t>050084</t>
  </si>
  <si>
    <t>058290</t>
  </si>
  <si>
    <t>058780</t>
  </si>
  <si>
    <t>Metformin ratiopharm</t>
  </si>
  <si>
    <t>066518</t>
  </si>
  <si>
    <t>067710</t>
  </si>
  <si>
    <t>067728</t>
  </si>
  <si>
    <t>067736</t>
  </si>
  <si>
    <t>067744</t>
  </si>
  <si>
    <t>076743</t>
  </si>
  <si>
    <t>078623</t>
  </si>
  <si>
    <t>078632</t>
  </si>
  <si>
    <t>088595</t>
  </si>
  <si>
    <t>090456</t>
  </si>
  <si>
    <t>093948</t>
  </si>
  <si>
    <t>NovoRapid Penfill</t>
  </si>
  <si>
    <t>094310</t>
  </si>
  <si>
    <t>095855</t>
  </si>
  <si>
    <t>101689</t>
  </si>
  <si>
    <t>107484</t>
  </si>
  <si>
    <t>Metformin STADA</t>
  </si>
  <si>
    <t>110313</t>
  </si>
  <si>
    <t>111245</t>
  </si>
  <si>
    <t>114901</t>
  </si>
  <si>
    <t>Metformin Medical Valley</t>
  </si>
  <si>
    <t>117084</t>
  </si>
  <si>
    <t>117729</t>
  </si>
  <si>
    <t>118106</t>
  </si>
  <si>
    <t>Liprolog KwikPen</t>
  </si>
  <si>
    <t>119953</t>
  </si>
  <si>
    <t>138421</t>
  </si>
  <si>
    <t>ABASAGLAR</t>
  </si>
  <si>
    <t>139082</t>
  </si>
  <si>
    <t>152543</t>
  </si>
  <si>
    <t>159103</t>
  </si>
  <si>
    <t>165713</t>
  </si>
  <si>
    <t>165824</t>
  </si>
  <si>
    <t>166377</t>
  </si>
  <si>
    <t>168299</t>
  </si>
  <si>
    <t>178981</t>
  </si>
  <si>
    <t>180719</t>
  </si>
  <si>
    <t>185585</t>
  </si>
  <si>
    <t>189514</t>
  </si>
  <si>
    <t>189522</t>
  </si>
  <si>
    <t>193086</t>
  </si>
  <si>
    <t>193102</t>
  </si>
  <si>
    <t>197338</t>
  </si>
  <si>
    <t>371722</t>
  </si>
  <si>
    <t>373032</t>
  </si>
  <si>
    <t>373566</t>
  </si>
  <si>
    <t>374231</t>
  </si>
  <si>
    <t>378003</t>
  </si>
  <si>
    <t>386693</t>
  </si>
  <si>
    <t>390116</t>
  </si>
  <si>
    <t>390128</t>
  </si>
  <si>
    <t>390461</t>
  </si>
  <si>
    <t>395673</t>
  </si>
  <si>
    <t>409929</t>
  </si>
  <si>
    <t>435387</t>
  </si>
  <si>
    <t>438486</t>
  </si>
  <si>
    <t>442364</t>
  </si>
  <si>
    <t>447486</t>
  </si>
  <si>
    <t>137 mikrog</t>
  </si>
  <si>
    <t>448060</t>
  </si>
  <si>
    <t>ABASAGLAR KwikPen</t>
  </si>
  <si>
    <t>450416</t>
  </si>
  <si>
    <t>451991</t>
  </si>
  <si>
    <t>453125</t>
  </si>
  <si>
    <t>453644</t>
  </si>
  <si>
    <t>455440</t>
  </si>
  <si>
    <t>463420</t>
  </si>
  <si>
    <t>112 mikrog</t>
  </si>
  <si>
    <t>467931</t>
  </si>
  <si>
    <t>NovoRapid PumpCart</t>
  </si>
  <si>
    <t>471557</t>
  </si>
  <si>
    <t>472559</t>
  </si>
  <si>
    <t>475703</t>
  </si>
  <si>
    <t>479186</t>
  </si>
  <si>
    <t>481684</t>
  </si>
  <si>
    <t>483100</t>
  </si>
  <si>
    <t>498818</t>
  </si>
  <si>
    <t>511632</t>
  </si>
  <si>
    <t>515526</t>
  </si>
  <si>
    <t>517586</t>
  </si>
  <si>
    <t>525724</t>
  </si>
  <si>
    <t>532390</t>
  </si>
  <si>
    <t>544210</t>
  </si>
  <si>
    <t>Liprolog Junior KwikPen</t>
  </si>
  <si>
    <t>544891</t>
  </si>
  <si>
    <t>550407</t>
  </si>
  <si>
    <t>557827</t>
  </si>
  <si>
    <t>560758</t>
  </si>
  <si>
    <t>566683</t>
  </si>
  <si>
    <t>566947</t>
  </si>
  <si>
    <t>572499</t>
  </si>
  <si>
    <t>3 x 10 ml</t>
  </si>
  <si>
    <t>577406</t>
  </si>
  <si>
    <t>586726</t>
  </si>
  <si>
    <t>592937</t>
  </si>
  <si>
    <t>594060</t>
  </si>
  <si>
    <t>003449</t>
  </si>
  <si>
    <t>003485</t>
  </si>
  <si>
    <t>004524</t>
  </si>
  <si>
    <t>004795</t>
  </si>
  <si>
    <t>005088</t>
  </si>
  <si>
    <t>005244</t>
  </si>
  <si>
    <t>005255</t>
  </si>
  <si>
    <t>006181</t>
  </si>
  <si>
    <t>006244</t>
  </si>
  <si>
    <t>006255</t>
  </si>
  <si>
    <t>008259</t>
  </si>
  <si>
    <t>008777</t>
  </si>
  <si>
    <t>008970</t>
  </si>
  <si>
    <t>009154</t>
  </si>
  <si>
    <t>009323</t>
  </si>
  <si>
    <t>009334</t>
  </si>
  <si>
    <t>013094</t>
  </si>
  <si>
    <t>013615</t>
  </si>
  <si>
    <t>014365</t>
  </si>
  <si>
    <t>014597</t>
  </si>
  <si>
    <t>015015</t>
  </si>
  <si>
    <t>016826</t>
  </si>
  <si>
    <t>016906</t>
  </si>
  <si>
    <t>018999</t>
  </si>
  <si>
    <t>019114</t>
  </si>
  <si>
    <t>019258</t>
  </si>
  <si>
    <t>019288</t>
  </si>
  <si>
    <t>019302</t>
  </si>
  <si>
    <t>019467</t>
  </si>
  <si>
    <t>020121</t>
  </si>
  <si>
    <t>020381</t>
  </si>
  <si>
    <t>020392</t>
  </si>
  <si>
    <t>022119</t>
  </si>
  <si>
    <t>026181</t>
  </si>
  <si>
    <t>026192</t>
  </si>
  <si>
    <t>026227</t>
  </si>
  <si>
    <t>026654</t>
  </si>
  <si>
    <t>034048</t>
  </si>
  <si>
    <t>Oxycodone Orifarm</t>
  </si>
  <si>
    <t>035005</t>
  </si>
  <si>
    <t>037199</t>
  </si>
  <si>
    <t>041405</t>
  </si>
  <si>
    <t>042150</t>
  </si>
  <si>
    <t>043679</t>
  </si>
  <si>
    <t>045643</t>
  </si>
  <si>
    <t>4 x 10</t>
  </si>
  <si>
    <t>049134</t>
  </si>
  <si>
    <t>051388</t>
  </si>
  <si>
    <t>054335</t>
  </si>
  <si>
    <t>057965</t>
  </si>
  <si>
    <t>063233</t>
  </si>
  <si>
    <t>063242</t>
  </si>
  <si>
    <t>069078</t>
  </si>
  <si>
    <t>069087</t>
  </si>
  <si>
    <t>070009</t>
  </si>
  <si>
    <t>070158</t>
  </si>
  <si>
    <t>070745</t>
  </si>
  <si>
    <t>071195</t>
  </si>
  <si>
    <t>071922</t>
  </si>
  <si>
    <t>072622</t>
  </si>
  <si>
    <t>074477</t>
  </si>
  <si>
    <t>083470</t>
  </si>
  <si>
    <t>083520</t>
  </si>
  <si>
    <t>083531</t>
  </si>
  <si>
    <t>083544</t>
  </si>
  <si>
    <t>085987</t>
  </si>
  <si>
    <t>086420</t>
  </si>
  <si>
    <t>089648</t>
  </si>
  <si>
    <t>093021</t>
  </si>
  <si>
    <t>093047</t>
  </si>
  <si>
    <t>098681</t>
  </si>
  <si>
    <t>100774</t>
  </si>
  <si>
    <t>104826</t>
  </si>
  <si>
    <t>105459</t>
  </si>
  <si>
    <t>108221</t>
  </si>
  <si>
    <t>112486</t>
  </si>
  <si>
    <t>115516</t>
  </si>
  <si>
    <t>116979</t>
  </si>
  <si>
    <t>117622</t>
  </si>
  <si>
    <t>117648</t>
  </si>
  <si>
    <t>117655</t>
  </si>
  <si>
    <t>122977</t>
  </si>
  <si>
    <t>124215</t>
  </si>
  <si>
    <t>130972</t>
  </si>
  <si>
    <t>Ibuxin-Caps</t>
  </si>
  <si>
    <t>131605</t>
  </si>
  <si>
    <t>131741</t>
  </si>
  <si>
    <t>132864</t>
  </si>
  <si>
    <t>134353</t>
  </si>
  <si>
    <t>136618</t>
  </si>
  <si>
    <t>137914</t>
  </si>
  <si>
    <t>138537</t>
  </si>
  <si>
    <t>138743</t>
  </si>
  <si>
    <t>138757</t>
  </si>
  <si>
    <t>140230</t>
  </si>
  <si>
    <t>140917</t>
  </si>
  <si>
    <t>140940</t>
  </si>
  <si>
    <t>140997</t>
  </si>
  <si>
    <t>141019</t>
  </si>
  <si>
    <t>143163</t>
  </si>
  <si>
    <t>145297</t>
  </si>
  <si>
    <t>145330</t>
  </si>
  <si>
    <t>146526</t>
  </si>
  <si>
    <t>152656</t>
  </si>
  <si>
    <t>155494</t>
  </si>
  <si>
    <t>163088</t>
  </si>
  <si>
    <t>163667</t>
  </si>
  <si>
    <t>163675</t>
  </si>
  <si>
    <t>165221</t>
  </si>
  <si>
    <t>166167</t>
  </si>
  <si>
    <t>169264</t>
  </si>
  <si>
    <t>169275</t>
  </si>
  <si>
    <t>175968</t>
  </si>
  <si>
    <t>175992</t>
  </si>
  <si>
    <t>176073</t>
  </si>
  <si>
    <t>176085</t>
  </si>
  <si>
    <t>183817</t>
  </si>
  <si>
    <t>185329</t>
  </si>
  <si>
    <t>186159</t>
  </si>
  <si>
    <t>196766</t>
  </si>
  <si>
    <t>196774</t>
  </si>
  <si>
    <t>371320</t>
  </si>
  <si>
    <t>383992</t>
  </si>
  <si>
    <t>385824</t>
  </si>
  <si>
    <t>Molnex</t>
  </si>
  <si>
    <t>388206</t>
  </si>
  <si>
    <t>395126</t>
  </si>
  <si>
    <t>395218</t>
  </si>
  <si>
    <t>395609</t>
  </si>
  <si>
    <t>397302</t>
  </si>
  <si>
    <t>398148</t>
  </si>
  <si>
    <t>401886</t>
  </si>
  <si>
    <t>405069</t>
  </si>
  <si>
    <t>405498</t>
  </si>
  <si>
    <t>408227</t>
  </si>
  <si>
    <t>411184</t>
  </si>
  <si>
    <t>413133</t>
  </si>
  <si>
    <t>418361</t>
  </si>
  <si>
    <t>425959</t>
  </si>
  <si>
    <t>425967</t>
  </si>
  <si>
    <t>425975</t>
  </si>
  <si>
    <t>427744</t>
  </si>
  <si>
    <t>430547</t>
  </si>
  <si>
    <t>432881</t>
  </si>
  <si>
    <t>434051</t>
  </si>
  <si>
    <t>434811</t>
  </si>
  <si>
    <t>434993</t>
  </si>
  <si>
    <t>436162</t>
  </si>
  <si>
    <t>440389</t>
  </si>
  <si>
    <t>445824</t>
  </si>
  <si>
    <t>446238</t>
  </si>
  <si>
    <t>449174</t>
  </si>
  <si>
    <t>449216</t>
  </si>
  <si>
    <t>456043</t>
  </si>
  <si>
    <t>456368</t>
  </si>
  <si>
    <t>456529</t>
  </si>
  <si>
    <t>460133</t>
  </si>
  <si>
    <t>471268</t>
  </si>
  <si>
    <t>471284</t>
  </si>
  <si>
    <t>477025</t>
  </si>
  <si>
    <t>481305</t>
  </si>
  <si>
    <t>483541</t>
  </si>
  <si>
    <t>Burana mustaherukka</t>
  </si>
  <si>
    <t>484944</t>
  </si>
  <si>
    <t>487567</t>
  </si>
  <si>
    <t>Oxycodone Abboxia</t>
  </si>
  <si>
    <t>502182</t>
  </si>
  <si>
    <t>502735</t>
  </si>
  <si>
    <t>503206</t>
  </si>
  <si>
    <t>503831</t>
  </si>
  <si>
    <t>507401</t>
  </si>
  <si>
    <t>510281</t>
  </si>
  <si>
    <t>513323</t>
  </si>
  <si>
    <t>514961</t>
  </si>
  <si>
    <t>516003</t>
  </si>
  <si>
    <t>517770</t>
  </si>
  <si>
    <t>519580</t>
  </si>
  <si>
    <t>524956</t>
  </si>
  <si>
    <t>529016</t>
  </si>
  <si>
    <t>531106</t>
  </si>
  <si>
    <t>533406</t>
  </si>
  <si>
    <t>533538</t>
  </si>
  <si>
    <t>533832</t>
  </si>
  <si>
    <t>534415</t>
  </si>
  <si>
    <t>534676</t>
  </si>
  <si>
    <t>537347</t>
  </si>
  <si>
    <t>538406</t>
  </si>
  <si>
    <t>540744</t>
  </si>
  <si>
    <t>544848</t>
  </si>
  <si>
    <t>546176</t>
  </si>
  <si>
    <t>546192</t>
  </si>
  <si>
    <t>548326</t>
  </si>
  <si>
    <t>550744</t>
  </si>
  <si>
    <t>552190</t>
  </si>
  <si>
    <t>552208</t>
  </si>
  <si>
    <t>555666</t>
  </si>
  <si>
    <t>557173</t>
  </si>
  <si>
    <t>562387</t>
  </si>
  <si>
    <t>563126</t>
  </si>
  <si>
    <t>565965</t>
  </si>
  <si>
    <t>566544</t>
  </si>
  <si>
    <t>569650</t>
  </si>
  <si>
    <t>573801</t>
  </si>
  <si>
    <t>583343</t>
  </si>
  <si>
    <t>583638</t>
  </si>
  <si>
    <t>591230</t>
  </si>
  <si>
    <t>591305</t>
  </si>
  <si>
    <t>591443</t>
  </si>
  <si>
    <t>594776</t>
  </si>
  <si>
    <t>598499</t>
  </si>
  <si>
    <t>001927</t>
  </si>
  <si>
    <t>007007</t>
  </si>
  <si>
    <t>007016</t>
  </si>
  <si>
    <t>007462</t>
  </si>
  <si>
    <t>016046</t>
  </si>
  <si>
    <t>016060</t>
  </si>
  <si>
    <t>016102</t>
  </si>
  <si>
    <t>021756</t>
  </si>
  <si>
    <t>023608</t>
  </si>
  <si>
    <t>033910</t>
  </si>
  <si>
    <t>033928</t>
  </si>
  <si>
    <t>048324</t>
  </si>
  <si>
    <t>069156</t>
  </si>
  <si>
    <t>Instillido</t>
  </si>
  <si>
    <t>10 x 11 ml</t>
  </si>
  <si>
    <t>089063</t>
  </si>
  <si>
    <t>Fentanyl Kalceks</t>
  </si>
  <si>
    <t>095879</t>
  </si>
  <si>
    <t>100452</t>
  </si>
  <si>
    <t>109007</t>
  </si>
  <si>
    <t>113993</t>
  </si>
  <si>
    <t>117670</t>
  </si>
  <si>
    <t>Suxamethonium chloride Panpharma</t>
  </si>
  <si>
    <t>127091</t>
  </si>
  <si>
    <t>127633</t>
  </si>
  <si>
    <t>129868</t>
  </si>
  <si>
    <t>130756</t>
  </si>
  <si>
    <t>138904</t>
  </si>
  <si>
    <t>157229</t>
  </si>
  <si>
    <t>158401</t>
  </si>
  <si>
    <t>159789</t>
  </si>
  <si>
    <t>Lidbree</t>
  </si>
  <si>
    <t>42 mg/ml</t>
  </si>
  <si>
    <t>geeli kohtuun</t>
  </si>
  <si>
    <t>164966</t>
  </si>
  <si>
    <t>166497</t>
  </si>
  <si>
    <t>166519</t>
  </si>
  <si>
    <t>169988</t>
  </si>
  <si>
    <t>192051</t>
  </si>
  <si>
    <t>193318</t>
  </si>
  <si>
    <t>197848</t>
  </si>
  <si>
    <t>20 mg/g</t>
  </si>
  <si>
    <t>370482</t>
  </si>
  <si>
    <t>376846</t>
  </si>
  <si>
    <t>391730</t>
  </si>
  <si>
    <t>401076</t>
  </si>
  <si>
    <t>432520</t>
  </si>
  <si>
    <t>438251</t>
  </si>
  <si>
    <t>448144</t>
  </si>
  <si>
    <t>Copneg</t>
  </si>
  <si>
    <t>449739</t>
  </si>
  <si>
    <t>453385</t>
  </si>
  <si>
    <t>454804</t>
  </si>
  <si>
    <t>470655</t>
  </si>
  <si>
    <t>472915</t>
  </si>
  <si>
    <t>498252</t>
  </si>
  <si>
    <t>10 x 6 ml</t>
  </si>
  <si>
    <t>509751</t>
  </si>
  <si>
    <t>518135</t>
  </si>
  <si>
    <t>520279</t>
  </si>
  <si>
    <t>529174</t>
  </si>
  <si>
    <t>530963</t>
  </si>
  <si>
    <t>539642</t>
  </si>
  <si>
    <t>546386</t>
  </si>
  <si>
    <t>547466</t>
  </si>
  <si>
    <t>559226</t>
  </si>
  <si>
    <t>571031</t>
  </si>
  <si>
    <t>573111</t>
  </si>
  <si>
    <t>578864</t>
  </si>
  <si>
    <t>581219</t>
  </si>
  <si>
    <t>581377</t>
  </si>
  <si>
    <t>592476</t>
  </si>
  <si>
    <t>596557</t>
  </si>
  <si>
    <t>034401</t>
  </si>
  <si>
    <t>037992</t>
  </si>
  <si>
    <t>049902</t>
  </si>
  <si>
    <t>Kiovig</t>
  </si>
  <si>
    <t>049913</t>
  </si>
  <si>
    <t>049925</t>
  </si>
  <si>
    <t>049936</t>
  </si>
  <si>
    <t>049947</t>
  </si>
  <si>
    <t>096627</t>
  </si>
  <si>
    <t>108328</t>
  </si>
  <si>
    <t>113606</t>
  </si>
  <si>
    <t>126684</t>
  </si>
  <si>
    <t>126695</t>
  </si>
  <si>
    <t>126707</t>
  </si>
  <si>
    <t>132811</t>
  </si>
  <si>
    <t>157995</t>
  </si>
  <si>
    <t>158007</t>
  </si>
  <si>
    <t>158018</t>
  </si>
  <si>
    <t>158040</t>
  </si>
  <si>
    <t>176559</t>
  </si>
  <si>
    <t>179651</t>
  </si>
  <si>
    <t>J07BG01</t>
  </si>
  <si>
    <t>187817</t>
  </si>
  <si>
    <t>vesikauhurokote, inaktivoitu (koko virus)</t>
  </si>
  <si>
    <t>Verorab</t>
  </si>
  <si>
    <t>injektiokuiva-aine ja liuotin, suspensiota varten</t>
  </si>
  <si>
    <t>3.25 IU + 0.5 ml</t>
  </si>
  <si>
    <t>396162</t>
  </si>
  <si>
    <t>452480</t>
  </si>
  <si>
    <t>460105</t>
  </si>
  <si>
    <t>466292</t>
  </si>
  <si>
    <t>472332</t>
  </si>
  <si>
    <t>476747</t>
  </si>
  <si>
    <t>483443</t>
  </si>
  <si>
    <t>488918</t>
  </si>
  <si>
    <t>517785</t>
  </si>
  <si>
    <t>528518</t>
  </si>
  <si>
    <t>544385</t>
  </si>
  <si>
    <t>559161</t>
  </si>
  <si>
    <t>559187</t>
  </si>
  <si>
    <t>562577</t>
  </si>
  <si>
    <t>576544</t>
  </si>
  <si>
    <t>577162</t>
  </si>
  <si>
    <t>583535</t>
  </si>
  <si>
    <t>585869</t>
  </si>
  <si>
    <t>018977</t>
  </si>
  <si>
    <t>019179</t>
  </si>
  <si>
    <t>019189</t>
  </si>
  <si>
    <t>019200</t>
  </si>
  <si>
    <t>019222</t>
  </si>
  <si>
    <t>019233</t>
  </si>
  <si>
    <t>059232</t>
  </si>
  <si>
    <t>059378</t>
  </si>
  <si>
    <t>082685</t>
  </si>
  <si>
    <t>082719</t>
  </si>
  <si>
    <t>085407</t>
  </si>
  <si>
    <t>095767</t>
  </si>
  <si>
    <t>106070</t>
  </si>
  <si>
    <t>106088</t>
  </si>
  <si>
    <t>106104</t>
  </si>
  <si>
    <t>106120</t>
  </si>
  <si>
    <t>115931</t>
  </si>
  <si>
    <t>121277</t>
  </si>
  <si>
    <t>124347</t>
  </si>
  <si>
    <t>125587</t>
  </si>
  <si>
    <t>131601</t>
  </si>
  <si>
    <t>135434</t>
  </si>
  <si>
    <t>187963</t>
  </si>
  <si>
    <t>393287</t>
  </si>
  <si>
    <t>403998</t>
  </si>
  <si>
    <t>417463</t>
  </si>
  <si>
    <t>476580</t>
  </si>
  <si>
    <t>479543</t>
  </si>
  <si>
    <t>482612</t>
  </si>
  <si>
    <t>482646</t>
  </si>
  <si>
    <t>490437</t>
  </si>
  <si>
    <t>501502</t>
  </si>
  <si>
    <t>501528</t>
  </si>
  <si>
    <t>515448</t>
  </si>
  <si>
    <t>521047</t>
  </si>
  <si>
    <t>521062</t>
  </si>
  <si>
    <t>555870</t>
  </si>
  <si>
    <t>561927</t>
  </si>
  <si>
    <t>581959</t>
  </si>
  <si>
    <t>000362</t>
  </si>
  <si>
    <t>000379</t>
  </si>
  <si>
    <t>001411</t>
  </si>
  <si>
    <t>001659</t>
  </si>
  <si>
    <t>001980</t>
  </si>
  <si>
    <t>004801</t>
  </si>
  <si>
    <t>005209</t>
  </si>
  <si>
    <t>014609</t>
  </si>
  <si>
    <t>016220</t>
  </si>
  <si>
    <t>016428</t>
  </si>
  <si>
    <t>023949</t>
  </si>
  <si>
    <t>023993</t>
  </si>
  <si>
    <t>026698</t>
  </si>
  <si>
    <t>033905</t>
  </si>
  <si>
    <t>038998</t>
  </si>
  <si>
    <t>Pedippi</t>
  </si>
  <si>
    <t>47 g</t>
  </si>
  <si>
    <t>039298</t>
  </si>
  <si>
    <t>043784</t>
  </si>
  <si>
    <t>044210</t>
  </si>
  <si>
    <t>047322</t>
  </si>
  <si>
    <t>048858</t>
  </si>
  <si>
    <t>Esomeprazol ratiopharm</t>
  </si>
  <si>
    <t>053362</t>
  </si>
  <si>
    <t>056686</t>
  </si>
  <si>
    <t>056698</t>
  </si>
  <si>
    <t>065083</t>
  </si>
  <si>
    <t>069727</t>
  </si>
  <si>
    <t>075141</t>
  </si>
  <si>
    <t>081512</t>
  </si>
  <si>
    <t>081523</t>
  </si>
  <si>
    <t>087922</t>
  </si>
  <si>
    <t>Pantoprazol Viatris</t>
  </si>
  <si>
    <t>092176</t>
  </si>
  <si>
    <t>092188</t>
  </si>
  <si>
    <t>092199</t>
  </si>
  <si>
    <t>092210</t>
  </si>
  <si>
    <t>092234</t>
  </si>
  <si>
    <t>092245</t>
  </si>
  <si>
    <t>092256</t>
  </si>
  <si>
    <t>101452</t>
  </si>
  <si>
    <t>101461</t>
  </si>
  <si>
    <t>101479</t>
  </si>
  <si>
    <t>101488</t>
  </si>
  <si>
    <t>102869</t>
  </si>
  <si>
    <t>102878</t>
  </si>
  <si>
    <t>102887</t>
  </si>
  <si>
    <t>102896</t>
  </si>
  <si>
    <t>107872</t>
  </si>
  <si>
    <t>108780</t>
  </si>
  <si>
    <t>108969</t>
  </si>
  <si>
    <t>114432</t>
  </si>
  <si>
    <t>116663</t>
  </si>
  <si>
    <t>123107</t>
  </si>
  <si>
    <t>129024</t>
  </si>
  <si>
    <t>130944</t>
  </si>
  <si>
    <t>131319</t>
  </si>
  <si>
    <t>131374</t>
  </si>
  <si>
    <t>138612</t>
  </si>
  <si>
    <t>139739</t>
  </si>
  <si>
    <t>139742</t>
  </si>
  <si>
    <t>140323</t>
  </si>
  <si>
    <t>142159</t>
  </si>
  <si>
    <t>Pantoprazole Norameda</t>
  </si>
  <si>
    <t>50 x 40 mg</t>
  </si>
  <si>
    <t>148400</t>
  </si>
  <si>
    <t>152429</t>
  </si>
  <si>
    <t>154288</t>
  </si>
  <si>
    <t>154860</t>
  </si>
  <si>
    <t>155410</t>
  </si>
  <si>
    <t>164573</t>
  </si>
  <si>
    <t>164584</t>
  </si>
  <si>
    <t>167055</t>
  </si>
  <si>
    <t>177979</t>
  </si>
  <si>
    <t>182559</t>
  </si>
  <si>
    <t>189691</t>
  </si>
  <si>
    <t>195449</t>
  </si>
  <si>
    <t>195566</t>
  </si>
  <si>
    <t>376948</t>
  </si>
  <si>
    <t>378482</t>
  </si>
  <si>
    <t>378969</t>
  </si>
  <si>
    <t>379443</t>
  </si>
  <si>
    <t>381386</t>
  </si>
  <si>
    <t>384064</t>
  </si>
  <si>
    <t>384741</t>
  </si>
  <si>
    <t>389203</t>
  </si>
  <si>
    <t>390918</t>
  </si>
  <si>
    <t>395131</t>
  </si>
  <si>
    <t>395341</t>
  </si>
  <si>
    <t>402083</t>
  </si>
  <si>
    <t>405054</t>
  </si>
  <si>
    <t>405220</t>
  </si>
  <si>
    <t>407515</t>
  </si>
  <si>
    <t>413261</t>
  </si>
  <si>
    <t>420209</t>
  </si>
  <si>
    <t>422300</t>
  </si>
  <si>
    <t>427844</t>
  </si>
  <si>
    <t>429482</t>
  </si>
  <si>
    <t>434576</t>
  </si>
  <si>
    <t>434643</t>
  </si>
  <si>
    <t>452594</t>
  </si>
  <si>
    <t>455407</t>
  </si>
  <si>
    <t>457445</t>
  </si>
  <si>
    <t>470338</t>
  </si>
  <si>
    <t>475862</t>
  </si>
  <si>
    <t>476419</t>
  </si>
  <si>
    <t>481467</t>
  </si>
  <si>
    <t>482825</t>
  </si>
  <si>
    <t>483477</t>
  </si>
  <si>
    <t>484599</t>
  </si>
  <si>
    <t>487619</t>
  </si>
  <si>
    <t>488673</t>
  </si>
  <si>
    <t>489774</t>
  </si>
  <si>
    <t>490086</t>
  </si>
  <si>
    <t>490343</t>
  </si>
  <si>
    <t>500035</t>
  </si>
  <si>
    <t>500395</t>
  </si>
  <si>
    <t>502255</t>
  </si>
  <si>
    <t>505775</t>
  </si>
  <si>
    <t>508702</t>
  </si>
  <si>
    <t>511839</t>
  </si>
  <si>
    <t>513051</t>
  </si>
  <si>
    <t>514346</t>
  </si>
  <si>
    <t>515577</t>
  </si>
  <si>
    <t>517411</t>
  </si>
  <si>
    <t>517488</t>
  </si>
  <si>
    <t>517632</t>
  </si>
  <si>
    <t>521702</t>
  </si>
  <si>
    <t>522038</t>
  </si>
  <si>
    <t>537344</t>
  </si>
  <si>
    <t>538275</t>
  </si>
  <si>
    <t>542014</t>
  </si>
  <si>
    <t>545319</t>
  </si>
  <si>
    <t>545467</t>
  </si>
  <si>
    <t>545657</t>
  </si>
  <si>
    <t>545673</t>
  </si>
  <si>
    <t>557015</t>
  </si>
  <si>
    <t>557107</t>
  </si>
  <si>
    <t>560881</t>
  </si>
  <si>
    <t>566680</t>
  </si>
  <si>
    <t>570117</t>
  </si>
  <si>
    <t>579553</t>
  </si>
  <si>
    <t>580343</t>
  </si>
  <si>
    <t>582391</t>
  </si>
  <si>
    <t>582717</t>
  </si>
  <si>
    <t>582977</t>
  </si>
  <si>
    <t>591465</t>
  </si>
  <si>
    <t>Kommentit</t>
  </si>
  <si>
    <t>Kommentit (mm. korvaavat tuotteet velvoitteen toteutumiselle)</t>
  </si>
  <si>
    <t>LASKU FAKTURA</t>
  </si>
  <si>
    <t>sivu 1/1</t>
  </si>
  <si>
    <t>Laskun päiväys:</t>
  </si>
  <si>
    <t>Laskun numero:</t>
  </si>
  <si>
    <t>Viitenumero:</t>
  </si>
  <si>
    <t>Maksuehto:</t>
  </si>
  <si>
    <t>14 vrk</t>
  </si>
  <si>
    <t>Alv-%</t>
  </si>
  <si>
    <t>Huoltovarmuuskeskus</t>
  </si>
  <si>
    <t>Eräpäivä:</t>
  </si>
  <si>
    <t>Loppusumma EUR:</t>
  </si>
  <si>
    <t>Päätös lääkkeiden velvoitevarastointikorvauksesta vuodelta 2024</t>
  </si>
  <si>
    <t>Laskuttajan tiedot</t>
  </si>
  <si>
    <t>Korvaus</t>
  </si>
  <si>
    <t>Haettu korvaus</t>
  </si>
  <si>
    <t>Haettu korvaus ryhmä 2</t>
  </si>
  <si>
    <t>Compensation for obligatory stockpiling of medicines based on law</t>
  </si>
  <si>
    <t>Laskun viite: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</si>
</sst>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 #,##0.00\ &quot;€&quot;_-;\-* #,##0.00\ &quot;€&quot;_-;_-* &quot;-&quot;??\ &quot;€&quot;_-;_-@_-"/>
    <numFmt numFmtId="164" formatCode="#,##0.00_ ;[Red]\-#,##0.00\ "/>
    <numFmt numFmtId="165" formatCode="_-* #,##0.00\ [$€-1]_-;\-* #,##0.00\ [$€-1]_-;_-* &quot;-&quot;??\ [$€-1]_-;_-@_-"/>
    <numFmt numFmtId="166" formatCode="#,##0.00\ &quot;€&quot;"/>
  </numFmts>
  <fonts count="28" x14ac:knownFonts="1">
    <font>
      <sz val="10"/>
      <name val="Arial"/>
    </font>
    <font>
      <b/>
      <sz val="10"/>
      <name val="Arial"/>
      <family val="2"/>
    </font>
    <font>
      <sz val="8"/>
      <name val="Arial"/>
      <family val="2"/>
    </font>
    <font>
      <b/>
      <sz val="14"/>
      <name val="Arial"/>
      <family val="2"/>
    </font>
    <font>
      <sz val="10"/>
      <name val="Arial"/>
      <family val="2"/>
    </font>
    <font>
      <b/>
      <sz val="10"/>
      <color indexed="10"/>
      <name val="Arial"/>
      <family val="2"/>
    </font>
    <font>
      <sz val="10"/>
      <color indexed="8"/>
      <name val="Arial"/>
      <family val="2"/>
    </font>
    <font>
      <u/>
      <sz val="10"/>
      <color indexed="12"/>
      <name val="Arial"/>
      <family val="2"/>
    </font>
    <font>
      <u/>
      <sz val="10"/>
      <name val="Arial"/>
      <family val="2"/>
    </font>
    <font>
      <sz val="11"/>
      <name val="Calibri"/>
      <family val="2"/>
    </font>
    <font>
      <b/>
      <sz val="9"/>
      <color rgb="FF0070C0"/>
      <name val="Arial"/>
      <family val="2"/>
    </font>
    <font>
      <sz val="10"/>
      <name val="Arial"/>
      <family val="2"/>
    </font>
    <font>
      <sz val="10"/>
      <name val="Arial"/>
      <family val="2"/>
    </font>
    <font>
      <i/>
      <sz val="10"/>
      <name val="Arial"/>
      <family val="2"/>
    </font>
    <font>
      <b/>
      <sz val="10"/>
      <color theme="0"/>
      <name val="Arial"/>
      <family val="2"/>
    </font>
    <font>
      <b/>
      <sz val="12"/>
      <color theme="0"/>
      <name val="Arial"/>
      <family val="2"/>
    </font>
    <font>
      <b/>
      <sz val="14"/>
      <color theme="1"/>
      <name val="Calibri"/>
      <family val="2"/>
      <scheme val="minor"/>
    </font>
    <font>
      <i/>
      <sz val="11"/>
      <color theme="1"/>
      <name val="Calibri"/>
      <family val="2"/>
      <scheme val="minor"/>
    </font>
    <font>
      <sz val="9"/>
      <color indexed="81"/>
      <name val="Tahoma"/>
      <family val="2"/>
    </font>
    <font>
      <b/>
      <sz val="9"/>
      <color indexed="81"/>
      <name val="Tahoma"/>
      <family val="2"/>
    </font>
    <font>
      <b/>
      <sz val="16"/>
      <color rgb="FF000000"/>
      <name val="Calibri"/>
      <family val="2"/>
    </font>
    <font>
      <sz val="11"/>
      <color rgb="FF000000"/>
      <name val="Calibri"/>
      <family val="2"/>
    </font>
    <font>
      <b/>
      <sz val="11"/>
      <color rgb="FF000000"/>
      <name val="Calibri"/>
      <family val="2"/>
    </font>
    <font>
      <sz val="9"/>
      <color rgb="FF000000"/>
      <name val="Calibri"/>
      <family val="2"/>
    </font>
    <font>
      <u/>
      <sz val="9"/>
      <color rgb="FF0563C1"/>
      <name val="Calibri"/>
      <family val="2"/>
    </font>
    <font>
      <strike/>
      <sz val="11"/>
      <color rgb="FF000000"/>
      <name val="Calibri"/>
      <family val="2"/>
    </font>
    <font>
      <sz val="10"/>
      <color rgb="FF000000"/>
      <name val="Calibri"/>
      <family val="2"/>
    </font>
    <font>
      <b/>
      <sz val="16"/>
      <color rgb="FFFF0000"/>
      <name val="Calibri"/>
      <family val="2"/>
    </font>
  </fonts>
  <fills count="8">
    <fill>
      <patternFill patternType="none"/>
    </fill>
    <fill>
      <patternFill patternType="gray125"/>
    </fill>
    <fill>
      <patternFill patternType="solid">
        <fgColor theme="0" tint="-4.9989318521683403E-2"/>
        <bgColor indexed="64"/>
      </patternFill>
    </fill>
    <fill>
      <patternFill patternType="solid">
        <fgColor theme="4"/>
        <bgColor theme="4"/>
      </patternFill>
    </fill>
    <fill>
      <patternFill patternType="solid">
        <fgColor theme="0"/>
        <bgColor indexed="64"/>
      </patternFill>
    </fill>
    <fill>
      <patternFill patternType="solid">
        <fgColor rgb="FFF8CBAD"/>
        <bgColor rgb="FF000000"/>
      </patternFill>
    </fill>
    <fill>
      <patternFill patternType="solid">
        <fgColor theme="0" tint="-0.14999847407452621"/>
        <bgColor indexed="64"/>
      </patternFill>
    </fill>
    <fill>
      <patternFill patternType="solid">
        <fgColor theme="0"/>
        <bgColor rgb="FF000000"/>
      </patternFill>
    </fill>
  </fills>
  <borders count="6">
    <border>
      <left/>
      <right/>
      <top/>
      <bottom/>
      <diagonal/>
    </border>
    <border>
      <left/>
      <right/>
      <top style="thin">
        <color indexed="64"/>
      </top>
      <bottom style="double">
        <color indexed="64"/>
      </bottom>
      <diagonal/>
    </border>
    <border>
      <left/>
      <right/>
      <top/>
      <bottom style="thin">
        <color indexed="64"/>
      </bottom>
      <diagonal/>
    </border>
    <border>
      <left/>
      <right/>
      <top style="medium">
        <color theme="1"/>
      </top>
      <bottom style="medium">
        <color theme="1"/>
      </bottom>
      <diagonal/>
    </border>
    <border>
      <left style="medium">
        <color theme="1"/>
      </left>
      <right/>
      <top style="medium">
        <color theme="1"/>
      </top>
      <bottom style="medium">
        <color theme="1"/>
      </bottom>
      <diagonal/>
    </border>
    <border>
      <left/>
      <right style="medium">
        <color theme="1"/>
      </right>
      <top style="medium">
        <color theme="1"/>
      </top>
      <bottom style="medium">
        <color theme="1"/>
      </bottom>
      <diagonal/>
    </border>
  </borders>
  <cellStyleXfs count="6">
    <xf numFmtId="0" fontId="0" fillId="0" borderId="0"/>
    <xf numFmtId="0" fontId="7" fillId="0" borderId="0" applyNumberFormat="0" applyFill="0" applyBorder="0" applyAlignment="0" applyProtection="0">
      <alignment vertical="top"/>
      <protection locked="0"/>
    </xf>
    <xf numFmtId="44" fontId="11" fillId="0" borderId="0" applyFont="0" applyFill="0" applyBorder="0" applyAlignment="0" applyProtection="0"/>
    <xf numFmtId="9" fontId="12" fillId="0" borderId="0" applyFont="0" applyFill="0" applyBorder="0" applyAlignment="0" applyProtection="0"/>
    <xf numFmtId="0" fontId="4" fillId="0" borderId="0"/>
    <xf numFmtId="44" fontId="4" fillId="0" borderId="0" applyFont="0" applyFill="0" applyBorder="0" applyAlignment="0" applyProtection="0"/>
  </cellStyleXfs>
  <cellXfs count="131">
    <xf numFmtId="0" fontId="0" fillId="0" borderId="0" xfId="0"/>
    <xf numFmtId="0" fontId="4" fillId="0" borderId="0" xfId="0" applyFont="1"/>
    <xf numFmtId="0" fontId="1" fillId="0" borderId="2" xfId="0" applyFont="1" applyBorder="1"/>
    <xf numFmtId="0" fontId="1" fillId="0" borderId="2" xfId="0" applyFont="1" applyBorder="1" applyAlignment="1">
      <alignment horizontal="right"/>
    </xf>
    <xf numFmtId="0" fontId="1" fillId="2" borderId="1" xfId="0" applyFont="1" applyFill="1" applyBorder="1"/>
    <xf numFmtId="0" fontId="0" fillId="0" borderId="0" xfId="0" applyProtection="1">
      <protection locked="0"/>
    </xf>
    <xf numFmtId="0" fontId="4" fillId="0" borderId="0" xfId="0" applyFont="1" applyProtection="1">
      <protection locked="0"/>
    </xf>
    <xf numFmtId="0" fontId="2" fillId="0" borderId="0" xfId="0" applyFont="1" applyAlignment="1">
      <alignment horizontal="left"/>
    </xf>
    <xf numFmtId="0" fontId="3" fillId="0" borderId="0" xfId="0" applyFont="1" applyAlignment="1">
      <alignment horizontal="left"/>
    </xf>
    <xf numFmtId="0" fontId="5" fillId="0" borderId="0" xfId="0" applyFont="1" applyAlignment="1">
      <alignment horizontal="left"/>
    </xf>
    <xf numFmtId="0" fontId="0" fillId="0" borderId="0" xfId="0" applyAlignment="1">
      <alignment horizontal="left"/>
    </xf>
    <xf numFmtId="0" fontId="6" fillId="0" borderId="0" xfId="0" applyFont="1" applyAlignment="1">
      <alignment horizontal="left"/>
    </xf>
    <xf numFmtId="0" fontId="0" fillId="0" borderId="0" xfId="0" applyAlignment="1" applyProtection="1">
      <alignment wrapText="1"/>
      <protection locked="0"/>
    </xf>
    <xf numFmtId="3" fontId="0" fillId="0" borderId="0" xfId="0" applyNumberFormat="1" applyProtection="1">
      <protection locked="0"/>
    </xf>
    <xf numFmtId="44" fontId="0" fillId="0" borderId="0" xfId="2" applyFont="1" applyProtection="1">
      <protection locked="0"/>
    </xf>
    <xf numFmtId="10" fontId="0" fillId="0" borderId="0" xfId="3" applyNumberFormat="1" applyFont="1"/>
    <xf numFmtId="0" fontId="0" fillId="0" borderId="0" xfId="2" applyNumberFormat="1" applyFont="1" applyProtection="1">
      <protection locked="0"/>
    </xf>
    <xf numFmtId="0" fontId="0" fillId="0" borderId="0" xfId="0" applyFill="1" applyAlignment="1" applyProtection="1">
      <alignment horizontal="right"/>
      <protection locked="0"/>
    </xf>
    <xf numFmtId="0" fontId="4" fillId="0" borderId="0" xfId="2" applyNumberFormat="1" applyFont="1" applyProtection="1">
      <protection locked="0"/>
    </xf>
    <xf numFmtId="3" fontId="4" fillId="0" borderId="0" xfId="0" applyNumberFormat="1" applyFont="1" applyProtection="1">
      <protection locked="0"/>
    </xf>
    <xf numFmtId="0" fontId="0" fillId="0" borderId="0" xfId="0" applyFill="1" applyProtection="1">
      <protection locked="0"/>
    </xf>
    <xf numFmtId="0" fontId="0" fillId="0" borderId="0" xfId="0" applyProtection="1"/>
    <xf numFmtId="0" fontId="6" fillId="0" borderId="0" xfId="0" applyFont="1" applyAlignment="1" applyProtection="1">
      <alignment horizontal="left"/>
    </xf>
    <xf numFmtId="0" fontId="4" fillId="0" borderId="0" xfId="0" applyFont="1" applyProtection="1"/>
    <xf numFmtId="0" fontId="1" fillId="0" borderId="0" xfId="0" applyFont="1" applyFill="1" applyBorder="1" applyAlignment="1">
      <alignment horizontal="left"/>
    </xf>
    <xf numFmtId="0" fontId="0" fillId="0" borderId="0" xfId="0" applyFill="1" applyBorder="1" applyAlignment="1">
      <alignment horizontal="left"/>
    </xf>
    <xf numFmtId="0" fontId="4" fillId="0" borderId="0" xfId="0" applyFont="1" applyFill="1" applyBorder="1" applyAlignment="1">
      <alignment horizontal="left"/>
    </xf>
    <xf numFmtId="44" fontId="4" fillId="0" borderId="0" xfId="2" applyFont="1" applyProtection="1">
      <protection locked="0"/>
    </xf>
    <xf numFmtId="0" fontId="4" fillId="0" borderId="0" xfId="0" applyFont="1" applyFill="1" applyBorder="1" applyAlignment="1" applyProtection="1">
      <alignment horizontal="left" indent="1"/>
    </xf>
    <xf numFmtId="0" fontId="0" fillId="0" borderId="0" xfId="0" applyFill="1" applyBorder="1" applyAlignment="1" applyProtection="1">
      <alignment horizontal="left" indent="1"/>
    </xf>
    <xf numFmtId="0" fontId="4" fillId="0" borderId="0" xfId="0" applyFont="1" applyFill="1" applyBorder="1" applyAlignment="1" applyProtection="1">
      <alignment horizontal="left"/>
    </xf>
    <xf numFmtId="0" fontId="4" fillId="0" borderId="0" xfId="0" applyFont="1" applyFill="1" applyBorder="1" applyProtection="1"/>
    <xf numFmtId="0" fontId="1" fillId="2" borderId="0" xfId="0" applyFont="1" applyFill="1" applyBorder="1" applyAlignment="1">
      <alignment horizontal="left"/>
    </xf>
    <xf numFmtId="1" fontId="14" fillId="3" borderId="3" xfId="0" applyNumberFormat="1" applyFont="1" applyFill="1" applyBorder="1" applyAlignment="1" applyProtection="1">
      <alignment wrapText="1"/>
    </xf>
    <xf numFmtId="164" fontId="14" fillId="3" borderId="3" xfId="0" applyNumberFormat="1" applyFont="1" applyFill="1" applyBorder="1" applyAlignment="1" applyProtection="1">
      <alignment wrapText="1"/>
    </xf>
    <xf numFmtId="3" fontId="0" fillId="0" borderId="0" xfId="0" applyNumberFormat="1" applyAlignment="1" applyProtection="1">
      <alignment wrapText="1"/>
      <protection locked="0"/>
    </xf>
    <xf numFmtId="0" fontId="14" fillId="3" borderId="0" xfId="0" applyFont="1" applyFill="1" applyBorder="1" applyAlignment="1" applyProtection="1">
      <alignment wrapText="1"/>
    </xf>
    <xf numFmtId="0" fontId="0" fillId="4" borderId="0" xfId="0" applyFill="1" applyProtection="1"/>
    <xf numFmtId="0" fontId="0" fillId="4" borderId="0" xfId="0" applyFill="1" applyAlignment="1" applyProtection="1">
      <alignment wrapText="1"/>
    </xf>
    <xf numFmtId="0" fontId="0" fillId="2" borderId="0" xfId="0" applyFill="1" applyProtection="1"/>
    <xf numFmtId="0" fontId="1" fillId="2" borderId="2" xfId="0" applyFont="1" applyFill="1" applyBorder="1" applyProtection="1"/>
    <xf numFmtId="1" fontId="14" fillId="3" borderId="4" xfId="0" applyNumberFormat="1" applyFont="1" applyFill="1" applyBorder="1" applyAlignment="1" applyProtection="1">
      <alignment wrapText="1"/>
    </xf>
    <xf numFmtId="1" fontId="14" fillId="3" borderId="5" xfId="0" applyNumberFormat="1" applyFont="1" applyFill="1" applyBorder="1" applyAlignment="1" applyProtection="1">
      <alignment wrapText="1"/>
    </xf>
    <xf numFmtId="0" fontId="0" fillId="0" borderId="0" xfId="0" applyAlignment="1" applyProtection="1">
      <alignment wrapText="1"/>
    </xf>
    <xf numFmtId="3" fontId="4" fillId="0" borderId="0" xfId="0" applyNumberFormat="1" applyFont="1" applyAlignment="1" applyProtection="1">
      <alignment wrapText="1"/>
      <protection locked="0"/>
    </xf>
    <xf numFmtId="0" fontId="15" fillId="3" borderId="0" xfId="0" applyFont="1" applyFill="1" applyBorder="1" applyAlignment="1" applyProtection="1"/>
    <xf numFmtId="0" fontId="13" fillId="0" borderId="0" xfId="0" applyFont="1" applyProtection="1">
      <protection locked="0"/>
    </xf>
    <xf numFmtId="0" fontId="0" fillId="0" borderId="0" xfId="0" applyAlignment="1" applyProtection="1">
      <alignment horizontal="right"/>
      <protection locked="0"/>
    </xf>
    <xf numFmtId="9" fontId="0" fillId="0" borderId="0" xfId="0" applyNumberFormat="1" applyProtection="1">
      <protection locked="0"/>
    </xf>
    <xf numFmtId="0" fontId="0" fillId="0" borderId="0" xfId="0" applyNumberFormat="1" applyFill="1" applyProtection="1">
      <protection locked="0"/>
    </xf>
    <xf numFmtId="44" fontId="0" fillId="0" borderId="0" xfId="2" applyFont="1" applyProtection="1">
      <protection locked="0" hidden="1"/>
    </xf>
    <xf numFmtId="44" fontId="0" fillId="0" borderId="0" xfId="2" applyNumberFormat="1" applyFont="1" applyProtection="1">
      <protection locked="0" hidden="1"/>
    </xf>
    <xf numFmtId="0" fontId="0" fillId="0" borderId="0" xfId="0" applyProtection="1">
      <protection hidden="1"/>
    </xf>
    <xf numFmtId="165" fontId="4" fillId="0" borderId="0" xfId="0" applyNumberFormat="1" applyFont="1" applyProtection="1">
      <protection hidden="1"/>
    </xf>
    <xf numFmtId="44" fontId="0" fillId="0" borderId="0" xfId="0" applyNumberFormat="1" applyProtection="1">
      <protection hidden="1"/>
    </xf>
    <xf numFmtId="165" fontId="0" fillId="0" borderId="0" xfId="0" applyNumberFormat="1" applyProtection="1">
      <protection hidden="1"/>
    </xf>
    <xf numFmtId="0" fontId="0" fillId="2" borderId="1" xfId="0" applyFill="1" applyBorder="1" applyProtection="1">
      <protection hidden="1"/>
    </xf>
    <xf numFmtId="165" fontId="1" fillId="2" borderId="1" xfId="0" applyNumberFormat="1" applyFont="1" applyFill="1" applyBorder="1" applyProtection="1">
      <protection hidden="1"/>
    </xf>
    <xf numFmtId="44" fontId="0" fillId="2" borderId="0" xfId="0" applyNumberFormat="1" applyFill="1" applyProtection="1">
      <protection hidden="1"/>
    </xf>
    <xf numFmtId="44" fontId="1" fillId="2" borderId="2" xfId="0" applyNumberFormat="1" applyFont="1" applyFill="1" applyBorder="1" applyProtection="1">
      <protection hidden="1"/>
    </xf>
    <xf numFmtId="44" fontId="0" fillId="0" borderId="0" xfId="5" applyFont="1" applyAlignment="1" applyProtection="1">
      <alignment wrapText="1"/>
      <protection hidden="1"/>
    </xf>
    <xf numFmtId="0" fontId="13" fillId="0" borderId="0" xfId="0" applyFont="1" applyProtection="1">
      <protection locked="0" hidden="1"/>
    </xf>
    <xf numFmtId="0" fontId="13" fillId="0" borderId="0" xfId="0" applyNumberFormat="1" applyFont="1" applyProtection="1">
      <protection locked="0" hidden="1"/>
    </xf>
    <xf numFmtId="0" fontId="0" fillId="4" borderId="0" xfId="0" applyFill="1"/>
    <xf numFmtId="0" fontId="16" fillId="0" borderId="0" xfId="0" applyFont="1" applyAlignment="1" applyProtection="1">
      <alignment horizontal="left" indent="2"/>
    </xf>
    <xf numFmtId="0" fontId="4" fillId="0" borderId="0" xfId="0" applyFont="1" applyAlignment="1" applyProtection="1">
      <alignment horizontal="left" indent="2"/>
    </xf>
    <xf numFmtId="0" fontId="8" fillId="0" borderId="0" xfId="0" applyFont="1" applyAlignment="1" applyProtection="1">
      <alignment horizontal="left"/>
    </xf>
    <xf numFmtId="0" fontId="9" fillId="0" borderId="0" xfId="0" applyFont="1" applyAlignment="1" applyProtection="1">
      <alignment vertical="center"/>
    </xf>
    <xf numFmtId="1" fontId="4" fillId="0" borderId="0" xfId="0" applyNumberFormat="1" applyFont="1" applyProtection="1"/>
    <xf numFmtId="0" fontId="17" fillId="0" borderId="0" xfId="0" applyFont="1" applyAlignment="1" applyProtection="1">
      <alignment horizontal="left" indent="2"/>
    </xf>
    <xf numFmtId="0" fontId="4" fillId="0" borderId="0" xfId="0" applyFont="1" applyAlignment="1" applyProtection="1">
      <alignment wrapText="1"/>
      <protection locked="0"/>
    </xf>
    <xf numFmtId="0" fontId="1" fillId="0" borderId="0" xfId="0" applyFont="1" applyAlignment="1" applyProtection="1">
      <alignment wrapText="1"/>
      <protection locked="0"/>
    </xf>
    <xf numFmtId="1" fontId="1" fillId="0" borderId="0" xfId="0" applyNumberFormat="1" applyFont="1" applyAlignment="1" applyProtection="1">
      <alignment wrapText="1"/>
      <protection locked="0"/>
    </xf>
    <xf numFmtId="164" fontId="1" fillId="0" borderId="0" xfId="0" applyNumberFormat="1" applyFont="1" applyAlignment="1" applyProtection="1">
      <alignment wrapText="1"/>
      <protection locked="0"/>
    </xf>
    <xf numFmtId="49" fontId="0" fillId="0" borderId="0" xfId="0" applyNumberFormat="1" applyProtection="1">
      <protection locked="0"/>
    </xf>
    <xf numFmtId="0" fontId="0" fillId="0" borderId="0" xfId="0" applyAlignment="1" applyProtection="1">
      <alignment horizontal="left"/>
      <protection locked="0"/>
    </xf>
    <xf numFmtId="0" fontId="1" fillId="0" borderId="0" xfId="0" applyFont="1" applyAlignment="1" applyProtection="1">
      <alignment horizontal="left" wrapText="1"/>
      <protection locked="0"/>
    </xf>
    <xf numFmtId="0" fontId="0" fillId="0" borderId="0" xfId="0" applyFill="1" applyAlignment="1" applyProtection="1">
      <alignment horizontal="left"/>
      <protection locked="0"/>
    </xf>
    <xf numFmtId="0" fontId="21" fillId="0" borderId="0" xfId="0" applyFont="1" applyBorder="1"/>
    <xf numFmtId="0" fontId="21" fillId="5" borderId="0" xfId="0" applyFont="1" applyFill="1" applyBorder="1"/>
    <xf numFmtId="0" fontId="25" fillId="5" borderId="0" xfId="0" applyFont="1" applyFill="1" applyBorder="1"/>
    <xf numFmtId="0" fontId="22" fillId="0" borderId="0" xfId="0" applyFont="1" applyBorder="1"/>
    <xf numFmtId="0" fontId="21" fillId="6" borderId="0" xfId="0" applyFont="1" applyFill="1" applyBorder="1" applyAlignment="1">
      <alignment horizontal="left"/>
    </xf>
    <xf numFmtId="0" fontId="21" fillId="0" borderId="0" xfId="0" applyFont="1" applyBorder="1" applyAlignment="1">
      <alignment horizontal="left"/>
    </xf>
    <xf numFmtId="0" fontId="22" fillId="5" borderId="0" xfId="0" applyFont="1" applyFill="1" applyBorder="1"/>
    <xf numFmtId="0" fontId="23" fillId="0" borderId="0" xfId="0" applyFont="1" applyBorder="1"/>
    <xf numFmtId="0" fontId="24" fillId="0" borderId="0" xfId="0" applyFont="1" applyBorder="1"/>
    <xf numFmtId="0" fontId="0" fillId="0" borderId="0" xfId="0" applyBorder="1"/>
    <xf numFmtId="0" fontId="23" fillId="0" borderId="0" xfId="0" applyFont="1" applyFill="1" applyBorder="1"/>
    <xf numFmtId="0" fontId="21" fillId="0" borderId="0" xfId="0" applyFont="1" applyFill="1" applyBorder="1"/>
    <xf numFmtId="0" fontId="21" fillId="0" borderId="0" xfId="0" applyFont="1" applyFill="1" applyBorder="1" applyAlignment="1">
      <alignment horizontal="left"/>
    </xf>
    <xf numFmtId="0" fontId="20" fillId="0" borderId="0" xfId="0" applyFont="1" applyBorder="1" applyAlignment="1">
      <alignment horizontal="left"/>
    </xf>
    <xf numFmtId="0" fontId="0" fillId="0" borderId="0" xfId="0" applyFill="1" applyBorder="1"/>
    <xf numFmtId="0" fontId="21" fillId="4" borderId="0" xfId="0" applyFont="1" applyFill="1" applyBorder="1"/>
    <xf numFmtId="0" fontId="21" fillId="7" borderId="0" xfId="0" applyFont="1" applyFill="1" applyBorder="1"/>
    <xf numFmtId="3" fontId="21" fillId="7" borderId="0" xfId="0" applyNumberFormat="1" applyFont="1" applyFill="1" applyBorder="1" applyAlignment="1">
      <alignment horizontal="left"/>
    </xf>
    <xf numFmtId="0" fontId="21" fillId="4" borderId="0" xfId="0" applyFont="1" applyFill="1" applyBorder="1" applyAlignment="1">
      <alignment horizontal="left"/>
    </xf>
    <xf numFmtId="0" fontId="0" fillId="4" borderId="0" xfId="0" applyFill="1" applyBorder="1" applyAlignment="1">
      <alignment horizontal="left"/>
    </xf>
    <xf numFmtId="14" fontId="21" fillId="5" borderId="0" xfId="0" applyNumberFormat="1" applyFont="1" applyFill="1" applyBorder="1" applyAlignment="1">
      <alignment horizontal="left"/>
    </xf>
    <xf numFmtId="14" fontId="21" fillId="0" borderId="0" xfId="0" applyNumberFormat="1" applyFont="1" applyFill="1" applyBorder="1" applyAlignment="1">
      <alignment horizontal="left"/>
    </xf>
    <xf numFmtId="0" fontId="7" fillId="0" borderId="0" xfId="1" applyFill="1" applyBorder="1" applyAlignment="1" applyProtection="1"/>
    <xf numFmtId="0" fontId="7" fillId="0" borderId="0" xfId="1" applyBorder="1" applyAlignment="1" applyProtection="1"/>
    <xf numFmtId="9" fontId="21" fillId="6" borderId="0" xfId="0" applyNumberFormat="1" applyFont="1" applyFill="1" applyBorder="1" applyAlignment="1">
      <alignment horizontal="center"/>
    </xf>
    <xf numFmtId="0" fontId="22" fillId="0" borderId="0" xfId="0" applyFont="1" applyBorder="1" applyAlignment="1">
      <alignment horizontal="center"/>
    </xf>
    <xf numFmtId="166" fontId="21" fillId="6" borderId="0" xfId="0" applyNumberFormat="1" applyFont="1" applyFill="1" applyBorder="1" applyAlignment="1">
      <alignment horizontal="center"/>
    </xf>
    <xf numFmtId="166" fontId="22" fillId="5" borderId="0" xfId="0" applyNumberFormat="1" applyFont="1" applyFill="1" applyBorder="1"/>
    <xf numFmtId="0" fontId="4" fillId="2" borderId="0" xfId="0" applyFont="1" applyFill="1" applyBorder="1" applyAlignment="1" applyProtection="1">
      <alignment horizontal="left" indent="1"/>
      <protection locked="0"/>
    </xf>
    <xf numFmtId="14" fontId="4" fillId="2" borderId="0" xfId="0" applyNumberFormat="1" applyFont="1" applyFill="1" applyBorder="1" applyAlignment="1" applyProtection="1">
      <alignment horizontal="left" indent="1"/>
      <protection locked="0"/>
    </xf>
    <xf numFmtId="14" fontId="0" fillId="2" borderId="0" xfId="0" applyNumberFormat="1" applyFill="1" applyBorder="1" applyAlignment="1" applyProtection="1">
      <alignment horizontal="left" indent="1"/>
      <protection locked="0"/>
    </xf>
    <xf numFmtId="0" fontId="7" fillId="2" borderId="0" xfId="1" applyFill="1" applyBorder="1" applyAlignment="1" applyProtection="1">
      <alignment horizontal="left" indent="1"/>
      <protection locked="0"/>
    </xf>
    <xf numFmtId="0" fontId="1" fillId="2" borderId="0" xfId="0" applyFont="1" applyFill="1" applyBorder="1" applyAlignment="1" applyProtection="1">
      <alignment horizontal="left" indent="1"/>
      <protection locked="0"/>
    </xf>
    <xf numFmtId="3" fontId="21" fillId="5" borderId="0" xfId="0" applyNumberFormat="1" applyFont="1" applyFill="1" applyBorder="1" applyAlignment="1">
      <alignment horizontal="left"/>
    </xf>
    <xf numFmtId="0" fontId="21" fillId="0" borderId="0" xfId="0" applyFont="1" applyBorder="1"/>
    <xf numFmtId="0" fontId="21" fillId="0" borderId="0" xfId="0" applyFont="1" applyBorder="1" applyAlignment="1">
      <alignment horizontal="left" vertical="top"/>
    </xf>
    <xf numFmtId="0" fontId="21" fillId="6" borderId="0" xfId="0" applyFont="1" applyFill="1" applyBorder="1" applyAlignment="1">
      <alignment horizontal="left"/>
    </xf>
    <xf numFmtId="0" fontId="21" fillId="5" borderId="0" xfId="0" applyFont="1" applyFill="1" applyBorder="1" applyAlignment="1">
      <alignment horizontal="left"/>
    </xf>
    <xf numFmtId="0" fontId="26" fillId="5" borderId="0" xfId="0" applyFont="1" applyFill="1" applyBorder="1" applyAlignment="1">
      <alignment horizontal="left" wrapText="1"/>
    </xf>
    <xf numFmtId="0" fontId="27" fillId="4" borderId="0" xfId="0" applyFont="1" applyFill="1" applyBorder="1" applyAlignment="1">
      <alignment horizontal="center"/>
    </xf>
    <xf numFmtId="0" fontId="0" fillId="6" borderId="0" xfId="0" applyFill="1" applyBorder="1" applyAlignment="1">
      <alignment horizontal="left"/>
    </xf>
    <xf numFmtId="0" fontId="20" fillId="0" borderId="0" xfId="0" applyFont="1" applyBorder="1" applyAlignment="1">
      <alignment horizontal="left"/>
    </xf>
    <xf numFmtId="0" fontId="22" fillId="0" borderId="0" xfId="0" applyFont="1" applyBorder="1"/>
    <xf numFmtId="14" fontId="21" fillId="5" borderId="0" xfId="0" applyNumberFormat="1" applyFont="1" applyFill="1" applyBorder="1" applyAlignment="1">
      <alignment horizontal="left"/>
    </xf>
    <xf numFmtId="0" fontId="21" fillId="0" borderId="0" xfId="0" applyFont="1" applyFill="1" applyBorder="1" applyAlignment="1"/>
    <xf numFmtId="0" fontId="0" fillId="0" borderId="0" xfId="0" applyFill="1" applyBorder="1" applyAlignment="1"/>
    <xf numFmtId="0" fontId="21" fillId="0" borderId="0" xfId="0" applyFont="1" applyFill="1" applyBorder="1" applyAlignment="1">
      <alignment horizontal="right"/>
    </xf>
    <xf numFmtId="0" fontId="0" fillId="0" borderId="0" xfId="0" applyFill="1" applyBorder="1" applyAlignment="1">
      <alignment horizontal="right"/>
    </xf>
    <xf numFmtId="0" fontId="22" fillId="0" borderId="0" xfId="0" applyFont="1" applyBorder="1" applyAlignment="1">
      <alignment horizontal="center" wrapText="1"/>
    </xf>
    <xf numFmtId="0" fontId="0" fillId="0" borderId="0" xfId="0" applyAlignment="1">
      <alignment horizontal="center" wrapText="1"/>
    </xf>
    <xf numFmtId="0" fontId="21" fillId="0" borderId="0" xfId="0" applyFont="1" applyBorder="1" applyAlignment="1">
      <alignment horizontal="left"/>
    </xf>
    <xf numFmtId="0" fontId="23" fillId="0" borderId="0" xfId="0" applyFont="1" applyFill="1" applyBorder="1"/>
    <xf numFmtId="0" fontId="22" fillId="5" borderId="0" xfId="0" applyFont="1" applyFill="1" applyBorder="1"/>
  </cellXfs>
  <cellStyles count="6">
    <cellStyle name="Hyperlinkki" xfId="1" builtinId="8"/>
    <cellStyle name="Normaali" xfId="0" builtinId="0"/>
    <cellStyle name="Normaali 2" xfId="4" xr:uid="{91D8BFA1-D52A-4B95-B4F4-1BDF2D0163C4}"/>
    <cellStyle name="Prosenttia" xfId="3" builtinId="5"/>
    <cellStyle name="Valuutta" xfId="2" builtinId="4"/>
    <cellStyle name="Valuutta 2" xfId="5" xr:uid="{CBA342F2-5920-4658-8C0D-646F1B0D188F}"/>
  </cellStyles>
  <dxfs count="27">
    <dxf>
      <font>
        <i/>
        <family val="2"/>
      </font>
      <numFmt numFmtId="0" formatCode="General"/>
      <protection locked="0" hidden="0"/>
    </dxf>
    <dxf>
      <font>
        <b val="0"/>
        <i/>
        <strike val="0"/>
        <condense val="0"/>
        <extend val="0"/>
        <outline val="0"/>
        <shadow val="0"/>
        <u val="none"/>
        <vertAlign val="baseline"/>
        <sz val="10"/>
        <color auto="1"/>
        <name val="Arial"/>
        <family val="2"/>
        <scheme val="none"/>
      </font>
      <numFmt numFmtId="0" formatCode="General"/>
      <protection locked="0" hidden="1"/>
    </dxf>
    <dxf>
      <font>
        <i/>
        <family val="2"/>
      </font>
      <numFmt numFmtId="0" formatCode="General"/>
      <protection locked="0" hidden="1"/>
    </dxf>
    <dxf>
      <protection locked="0" hidden="0"/>
    </dxf>
    <dxf>
      <numFmt numFmtId="34" formatCode="_-* #,##0.00\ &quot;€&quot;_-;\-* #,##0.00\ &quot;€&quot;_-;_-* &quot;-&quot;??\ &quot;€&quot;_-;_-@_-"/>
      <protection locked="0" hidden="1"/>
    </dxf>
    <dxf>
      <protection locked="0" hidden="0"/>
    </dxf>
    <dxf>
      <numFmt numFmtId="3" formatCode="#,##0"/>
      <protection locked="0" hidden="0"/>
    </dxf>
    <dxf>
      <numFmt numFmtId="3" formatCode="#,##0"/>
      <protection locked="0" hidden="0"/>
    </dxf>
    <dxf>
      <numFmt numFmtId="3" formatCode="#,##0"/>
      <protection locked="0" hidden="0"/>
    </dxf>
    <dxf>
      <font>
        <b val="0"/>
        <i val="0"/>
        <strike val="0"/>
        <condense val="0"/>
        <extend val="0"/>
        <outline val="0"/>
        <shadow val="0"/>
        <u val="none"/>
        <vertAlign val="baseline"/>
        <sz val="10"/>
        <color auto="1"/>
        <name val="Arial"/>
        <scheme val="none"/>
      </font>
      <numFmt numFmtId="0" formatCode="General"/>
      <protection locked="0" hidden="0"/>
    </dxf>
    <dxf>
      <protection locked="0" hidden="1"/>
    </dxf>
    <dxf>
      <protection locked="0" hidden="0"/>
    </dxf>
    <dxf>
      <protection locked="0" hidden="0"/>
    </dxf>
    <dxf>
      <protection locked="0" hidden="0"/>
    </dxf>
    <dxf>
      <protection locked="0" hidden="0"/>
    </dxf>
    <dxf>
      <fill>
        <patternFill patternType="none">
          <fgColor indexed="64"/>
          <bgColor indexed="65"/>
        </patternFill>
      </fill>
      <alignment horizontal="right" vertical="bottom" textRotation="0" wrapText="0" indent="0" justifyLastLine="0" shrinkToFit="0" readingOrder="0"/>
      <protection locked="0" hidden="0"/>
    </dxf>
    <dxf>
      <fill>
        <patternFill patternType="none">
          <fgColor indexed="64"/>
          <bgColor indexed="65"/>
        </patternFill>
      </fill>
      <protection locked="0" hidden="0"/>
    </dxf>
    <dxf>
      <fill>
        <patternFill patternType="none">
          <fgColor indexed="64"/>
          <bgColor indexed="65"/>
        </patternFill>
      </fill>
      <protection locked="0" hidden="0"/>
    </dxf>
    <dxf>
      <fill>
        <patternFill patternType="none">
          <fgColor indexed="64"/>
          <bgColor indexed="65"/>
        </patternFill>
      </fill>
      <protection locked="0" hidden="0"/>
    </dxf>
    <dxf>
      <fill>
        <patternFill patternType="none">
          <fgColor indexed="64"/>
          <bgColor indexed="65"/>
        </patternFill>
      </fill>
      <protection locked="0" hidden="0"/>
    </dxf>
    <dxf>
      <protection locked="0" hidden="0"/>
    </dxf>
    <dxf>
      <fill>
        <patternFill patternType="none">
          <fgColor indexed="64"/>
          <bgColor indexed="65"/>
        </patternFill>
      </fill>
      <protection locked="0" hidden="0"/>
    </dxf>
    <dxf>
      <fill>
        <patternFill patternType="none">
          <fgColor indexed="64"/>
          <bgColor indexed="65"/>
        </patternFill>
      </fill>
      <alignment horizontal="left" vertical="bottom" textRotation="0" indent="0" justifyLastLine="0" shrinkToFit="0" readingOrder="0"/>
      <protection locked="0" hidden="0"/>
    </dxf>
    <dxf>
      <numFmt numFmtId="0" formatCode="General"/>
      <fill>
        <patternFill patternType="none">
          <fgColor indexed="64"/>
          <bgColor indexed="65"/>
        </patternFill>
      </fill>
      <protection locked="0" hidden="0"/>
    </dxf>
    <dxf>
      <numFmt numFmtId="1" formatCode="0"/>
      <protection locked="0" hidden="0"/>
    </dxf>
    <dxf>
      <font>
        <b/>
        <i val="0"/>
        <strike val="0"/>
        <condense val="0"/>
        <extend val="0"/>
        <outline val="0"/>
        <shadow val="0"/>
        <u val="none"/>
        <vertAlign val="baseline"/>
        <sz val="10"/>
        <color auto="1"/>
        <name val="Arial"/>
        <family val="2"/>
        <scheme val="none"/>
      </font>
      <numFmt numFmtId="1" formatCode="0"/>
      <alignment horizontal="general" vertical="bottom" textRotation="0" wrapText="1" indent="0" justifyLastLine="0" shrinkToFit="0" readingOrder="0"/>
      <protection locked="0" hidden="0"/>
    </dxf>
    <dxf>
      <fill>
        <patternFill>
          <bgColor rgb="FFFFFF00"/>
        </patternFill>
      </fill>
    </dxf>
  </dxfs>
  <tableStyles count="0" defaultTableStyle="TableStyleMedium9" defaultPivotStyle="PivotStyleLight16"/>
  <colors>
    <mruColors>
      <color rgb="FFCCECFF"/>
      <color rgb="FFE0EDEE"/>
      <color rgb="FF080DE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eetMetadata" Target="metadata.xml"/><Relationship Id="rId13" Type="http://schemas.openxmlformats.org/officeDocument/2006/relationships/customXml" Target="../customXml/item4.xml"/><Relationship Id="rId3" Type="http://schemas.openxmlformats.org/officeDocument/2006/relationships/worksheet" Target="worksheets/sheet3.xml"/><Relationship Id="rId7" Type="http://schemas.openxmlformats.org/officeDocument/2006/relationships/sharedStrings" Target="sharedString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2.xml"/><Relationship Id="rId5" Type="http://schemas.openxmlformats.org/officeDocument/2006/relationships/theme" Target="theme/theme1.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0</xdr:colOff>
      <xdr:row>57</xdr:row>
      <xdr:rowOff>47627</xdr:rowOff>
    </xdr:from>
    <xdr:to>
      <xdr:col>2</xdr:col>
      <xdr:colOff>1133475</xdr:colOff>
      <xdr:row>60</xdr:row>
      <xdr:rowOff>71438</xdr:rowOff>
    </xdr:to>
    <xdr:sp macro="" textlink="">
      <xdr:nvSpPr>
        <xdr:cNvPr id="2" name="Tekstiruutu 1">
          <a:extLst>
            <a:ext uri="{FF2B5EF4-FFF2-40B4-BE49-F238E27FC236}">
              <a16:creationId xmlns:a16="http://schemas.microsoft.com/office/drawing/2014/main" id="{E68F2435-D0E6-B0EF-5235-9C09FC31C0FB}"/>
            </a:ext>
          </a:extLst>
        </xdr:cNvPr>
        <xdr:cNvSpPr txBox="1"/>
      </xdr:nvSpPr>
      <xdr:spPr>
        <a:xfrm>
          <a:off x="0" y="9739315"/>
          <a:ext cx="6276975" cy="57149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i-FI" sz="1000" b="1"/>
            <a:t>Huom. </a:t>
          </a:r>
          <a:r>
            <a:rPr lang="fi-FI" sz="1000"/>
            <a:t>Hakemuksen yhteydessä toimitetaan tilintarkastajan lausunto,  jossa todetaan, että lääkkeiden velvoitevarastointikorvaushakemuksen perusteena olevat tiedot velvoitevarastoon sitoutuneesta pääomasta (SITOUTUNUT PÄÄOMA YHTEENSÄ 0 % alv.), on johdettu oikein yhteisön kirjanpidosta. </a:t>
          </a:r>
        </a:p>
      </xdr:txBody>
    </xdr:sp>
    <xdr:clientData/>
  </xdr:twoCellAnchor>
  <xdr:twoCellAnchor>
    <xdr:from>
      <xdr:col>3</xdr:col>
      <xdr:colOff>186638</xdr:colOff>
      <xdr:row>0</xdr:row>
      <xdr:rowOff>111336</xdr:rowOff>
    </xdr:from>
    <xdr:to>
      <xdr:col>12</xdr:col>
      <xdr:colOff>535781</xdr:colOff>
      <xdr:row>36</xdr:row>
      <xdr:rowOff>71438</xdr:rowOff>
    </xdr:to>
    <xdr:sp macro="" textlink="">
      <xdr:nvSpPr>
        <xdr:cNvPr id="3" name="Tekstiruutu 2">
          <a:extLst>
            <a:ext uri="{FF2B5EF4-FFF2-40B4-BE49-F238E27FC236}">
              <a16:creationId xmlns:a16="http://schemas.microsoft.com/office/drawing/2014/main" id="{5FE6B43B-2322-4A72-B7FF-29F1A7D775C3}"/>
            </a:ext>
          </a:extLst>
        </xdr:cNvPr>
        <xdr:cNvSpPr txBox="1"/>
      </xdr:nvSpPr>
      <xdr:spPr>
        <a:xfrm>
          <a:off x="6651732" y="111336"/>
          <a:ext cx="6135580" cy="602038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i-FI" sz="1400" b="1">
              <a:latin typeface="Arial" panose="020B0604020202020204" pitchFamily="34" charset="0"/>
              <a:cs typeface="Arial" panose="020B0604020202020204" pitchFamily="34" charset="0"/>
            </a:rPr>
            <a:t>Ohje hakemuksen täydentämiseen ja lähettämiseen</a:t>
          </a:r>
        </a:p>
        <a:p>
          <a:endParaRPr lang="fi-FI" sz="1100" b="1"/>
        </a:p>
        <a:p>
          <a:pPr marL="0" indent="0"/>
          <a:endParaRPr lang="fi-FI" sz="1100">
            <a:latin typeface="Arial" panose="020B0604020202020204" pitchFamily="34" charset="0"/>
            <a:cs typeface="Arial" panose="020B0604020202020204" pitchFamily="34" charset="0"/>
          </a:endParaRPr>
        </a:p>
        <a:p>
          <a:pPr marL="0" indent="0"/>
          <a:r>
            <a:rPr lang="fi-FI" sz="1100">
              <a:latin typeface="Arial" panose="020B0604020202020204" pitchFamily="34" charset="0"/>
              <a:cs typeface="Arial" panose="020B0604020202020204" pitchFamily="34" charset="0"/>
            </a:rPr>
            <a:t>Lääkelista -välilehdellä</a:t>
          </a:r>
          <a:r>
            <a:rPr lang="fi-FI" sz="1100" baseline="0">
              <a:latin typeface="Arial" panose="020B0604020202020204" pitchFamily="34" charset="0"/>
              <a:cs typeface="Arial" panose="020B0604020202020204" pitchFamily="34" charset="0"/>
            </a:rPr>
            <a:t> on valmiina seuraavat tiedot: velvoitevarastoinnin (1114/2008) asetuksen lääkeryhmän numero, ATC-koodi, VNR-numero, luokan nimi, kauppanimi, vahvuus, lääkemuoto sekä pakkauskoko (sarakkeet B-I). Hakijaa pyydetään täydentämään tiedot sarakkeille J-U, jotka sisältävät tuotteen: velvoitemäärän, suurimman alitusluvan mukaisen velvoitteen, alimman saldon, kirjanpitoarvon, sekä mahdolliset viranomaisten myöntämät alituslupanumerot. Mikäli taulukosta puuttuu hakijan kannalta oleellisia rivejä, hakija lisää uuden rivin ja täyttää rivitiedot taulukon otsikoiden mukaisesti (Huom. lisätyt rivit korostuvat keltaisella värillä).</a:t>
          </a:r>
          <a:endParaRPr lang="fi-FI" sz="1100">
            <a:latin typeface="Arial" panose="020B0604020202020204" pitchFamily="34" charset="0"/>
            <a:cs typeface="Arial" panose="020B0604020202020204" pitchFamily="34" charset="0"/>
          </a:endParaRPr>
        </a:p>
        <a:p>
          <a:pPr marL="0" indent="0"/>
          <a:endParaRPr lang="fi-FI" sz="1100">
            <a:latin typeface="Arial" panose="020B0604020202020204" pitchFamily="34" charset="0"/>
            <a:cs typeface="Arial" panose="020B0604020202020204" pitchFamily="34" charset="0"/>
          </a:endParaRPr>
        </a:p>
        <a:p>
          <a:pPr marL="0" indent="0"/>
          <a:r>
            <a:rPr lang="fi-FI" sz="1100">
              <a:latin typeface="Arial" panose="020B0604020202020204" pitchFamily="34" charset="0"/>
              <a:cs typeface="Arial" panose="020B0604020202020204" pitchFamily="34" charset="0"/>
            </a:rPr>
            <a:t>Oman</a:t>
          </a:r>
          <a:r>
            <a:rPr lang="fi-FI" sz="1100" baseline="0">
              <a:latin typeface="Arial" panose="020B0604020202020204" pitchFamily="34" charset="0"/>
              <a:cs typeface="Arial" panose="020B0604020202020204" pitchFamily="34" charset="0"/>
            </a:rPr>
            <a:t> tuotannon osalta hakija lisää velvoitevarastointia koskevat tiedot tämän hakemuksen sille osoitetulle välilehdelle. Velvoitevarastointiasetuksen lääkeryhmät ovat nähtävillä tämän sivun alaosassa, mutta Oma tuotanto -välilehdellä lääkeryhmän numero (1-16) lisätään hakijan toimesta.</a:t>
          </a:r>
          <a:endParaRPr lang="fi-FI" sz="1100">
            <a:latin typeface="Arial" panose="020B0604020202020204" pitchFamily="34" charset="0"/>
            <a:cs typeface="Arial" panose="020B0604020202020204" pitchFamily="34" charset="0"/>
          </a:endParaRPr>
        </a:p>
        <a:p>
          <a:pPr marL="0" indent="0"/>
          <a:endParaRPr lang="fi-FI" sz="1100">
            <a:latin typeface="Arial" panose="020B0604020202020204" pitchFamily="34" charset="0"/>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fi-FI" sz="1100" b="0" i="0" u="none" strike="noStrike" kern="0" cap="none" spc="0" normalizeH="0" baseline="0" noProof="0">
              <a:ln>
                <a:noFill/>
              </a:ln>
              <a:solidFill>
                <a:prstClr val="black"/>
              </a:solidFill>
              <a:effectLst/>
              <a:uLnTx/>
              <a:uFillTx/>
              <a:latin typeface="Arial" panose="020B0604020202020204" pitchFamily="34" charset="0"/>
              <a:ea typeface="+mn-ea"/>
              <a:cs typeface="Arial" panose="020B0604020202020204" pitchFamily="34" charset="0"/>
            </a:rPr>
            <a:t>Hakemus nimetään seuraavasti: "Lääkkeiden velvoitevarastointikorvaus [oma yritys/organisaatio] 2024".</a:t>
          </a:r>
        </a:p>
        <a:p>
          <a:pPr marL="0" indent="0"/>
          <a:endParaRPr lang="fi-FI" sz="1100">
            <a:latin typeface="Arial" panose="020B0604020202020204" pitchFamily="34" charset="0"/>
            <a:cs typeface="Arial" panose="020B0604020202020204" pitchFamily="34" charset="0"/>
          </a:endParaRPr>
        </a:p>
        <a:p>
          <a:pPr marL="0" indent="0"/>
          <a:r>
            <a:rPr lang="fi-FI" sz="1100">
              <a:latin typeface="Arial" panose="020B0604020202020204" pitchFamily="34" charset="0"/>
              <a:cs typeface="Arial" panose="020B0604020202020204" pitchFamily="34" charset="0"/>
            </a:rPr>
            <a:t>Valmis hakemus lähetetään liitteineen (</a:t>
          </a:r>
          <a:r>
            <a:rPr lang="fi-FI" sz="1100" b="1">
              <a:latin typeface="Arial" panose="020B0604020202020204" pitchFamily="34" charset="0"/>
              <a:cs typeface="Arial" panose="020B0604020202020204" pitchFamily="34" charset="0"/>
            </a:rPr>
            <a:t>Huom!</a:t>
          </a:r>
          <a:r>
            <a:rPr lang="fi-FI" sz="1100" baseline="0">
              <a:latin typeface="Arial" panose="020B0604020202020204" pitchFamily="34" charset="0"/>
              <a:cs typeface="Arial" panose="020B0604020202020204" pitchFamily="34" charset="0"/>
            </a:rPr>
            <a:t> Excel </a:t>
          </a:r>
          <a:r>
            <a:rPr lang="fi-FI" sz="1100">
              <a:latin typeface="Arial" panose="020B0604020202020204" pitchFamily="34" charset="0"/>
              <a:cs typeface="Arial" panose="020B0604020202020204" pitchFamily="34" charset="0"/>
            </a:rPr>
            <a:t>-tiedostomuodossa) Huoltovarmuuskeskuksen kirjaamoon osoitteeseen kirjaamo@nesa.fi. Lähetyksessä suositellaan käytettäväksi suojattua sähköpostiyhteyttä https://secure.nesa.fi/</a:t>
          </a:r>
          <a:endParaRPr lang="fi-FI" sz="1100" b="0" i="0" baseline="0">
            <a:solidFill>
              <a:schemeClr val="dk1"/>
            </a:solidFill>
            <a:effectLst/>
            <a:latin typeface="Arial" panose="020B0604020202020204" pitchFamily="34" charset="0"/>
            <a:ea typeface="+mn-ea"/>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fi-FI" sz="1100" b="0" i="0" u="none" strike="noStrike" kern="0" cap="none" spc="0" normalizeH="0" baseline="0" noProof="0">
            <a:ln>
              <a:noFill/>
            </a:ln>
            <a:solidFill>
              <a:prstClr val="black"/>
            </a:solidFill>
            <a:effectLst/>
            <a:uLnTx/>
            <a:uFillTx/>
            <a:latin typeface="Arial" panose="020B0604020202020204" pitchFamily="34" charset="0"/>
            <a:ea typeface="+mn-ea"/>
            <a:cs typeface="Arial" panose="020B0604020202020204" pitchFamily="34" charset="0"/>
          </a:endParaRPr>
        </a:p>
        <a:p>
          <a:endParaRPr lang="fi-FI" sz="1100">
            <a:latin typeface="Arial" panose="020B0604020202020204" pitchFamily="34" charset="0"/>
            <a:cs typeface="Arial" panose="020B0604020202020204" pitchFamily="34" charset="0"/>
          </a:endParaRPr>
        </a:p>
        <a:p>
          <a:endParaRPr lang="fi-FI" sz="1100">
            <a:latin typeface="Arial" panose="020B0604020202020204" pitchFamily="34" charset="0"/>
            <a:cs typeface="Arial" panose="020B0604020202020204" pitchFamily="34" charset="0"/>
          </a:endParaRPr>
        </a:p>
        <a:p>
          <a:r>
            <a:rPr lang="fi-FI" sz="1100" b="1">
              <a:latin typeface="Arial" panose="020B0604020202020204" pitchFamily="34" charset="0"/>
              <a:cs typeface="Arial" panose="020B0604020202020204" pitchFamily="34" charset="0"/>
            </a:rPr>
            <a:t>Vinkit täyttämiseen</a:t>
          </a:r>
          <a:r>
            <a:rPr lang="fi-FI" sz="1100">
              <a:latin typeface="Arial" panose="020B0604020202020204" pitchFamily="34" charset="0"/>
              <a:cs typeface="Arial" panose="020B0604020202020204" pitchFamily="34" charset="0"/>
            </a:rPr>
            <a:t>:</a:t>
          </a:r>
        </a:p>
        <a:p>
          <a:endParaRPr lang="fi-FI" sz="1100">
            <a:latin typeface="Arial" panose="020B0604020202020204" pitchFamily="34" charset="0"/>
            <a:cs typeface="Arial" panose="020B0604020202020204" pitchFamily="34" charset="0"/>
          </a:endParaRPr>
        </a:p>
        <a:p>
          <a:r>
            <a:rPr lang="fi-FI" sz="1100">
              <a:latin typeface="Arial" panose="020B0604020202020204" pitchFamily="34" charset="0"/>
              <a:cs typeface="Arial" panose="020B0604020202020204" pitchFamily="34" charset="0"/>
            </a:rPr>
            <a:t>Lääkelista -välilehdelle on mahdollista lisätä rivejä ja </a:t>
          </a:r>
          <a:r>
            <a:rPr lang="fi-FI" sz="1100" baseline="0">
              <a:latin typeface="Arial" panose="020B0604020202020204" pitchFamily="34" charset="0"/>
              <a:cs typeface="Arial" panose="020B0604020202020204" pitchFamily="34" charset="0"/>
            </a:rPr>
            <a:t>sarakkeita, mikäli taulukossa ei ole tarvittavia tietoja valmiina. Täyttämättömiä rivejä ei tarvitse poistaa. Sen sijaan, täytetyn hakemuksen jälkeen halutessasi suodata pois ne rivit lääkelistasta, joihin et ole lisännyt tietoja (toisin sanoen, rivit, joihin ei kohdistu korvausta). Suodatustoiminto sijaitsee taulukon sarakkeessa X: "</a:t>
          </a:r>
          <a:r>
            <a:rPr lang="fi-FI" sz="1100" i="0" baseline="0">
              <a:latin typeface="Arial" panose="020B0604020202020204" pitchFamily="34" charset="0"/>
              <a:cs typeface="Arial" panose="020B0604020202020204" pitchFamily="34" charset="0"/>
            </a:rPr>
            <a:t>Tyhjien rivien suodatus</a:t>
          </a:r>
          <a:r>
            <a:rPr lang="fi-FI" sz="1100" baseline="0">
              <a:latin typeface="Arial" panose="020B0604020202020204" pitchFamily="34" charset="0"/>
              <a:cs typeface="Arial" panose="020B0604020202020204" pitchFamily="34" charset="0"/>
            </a:rPr>
            <a:t>". Näkyviin jäävät ne rivit, joihin korvausta haetaan.</a:t>
          </a:r>
        </a:p>
        <a:p>
          <a:endParaRPr lang="fi-FI" sz="1100" baseline="0">
            <a:latin typeface="Arial" panose="020B0604020202020204" pitchFamily="34" charset="0"/>
            <a:cs typeface="Arial" panose="020B0604020202020204" pitchFamily="34" charset="0"/>
          </a:endParaRPr>
        </a:p>
        <a:p>
          <a:endParaRPr lang="fi-FI" sz="1100">
            <a:latin typeface="Arial" panose="020B0604020202020204" pitchFamily="34" charset="0"/>
            <a:cs typeface="Arial" panose="020B0604020202020204" pitchFamily="34" charset="0"/>
          </a:endParaRPr>
        </a:p>
      </xdr:txBody>
    </xdr:sp>
    <xdr:clientData/>
  </xdr:twoCellAnchor>
  <xdr:twoCellAnchor>
    <xdr:from>
      <xdr:col>0</xdr:col>
      <xdr:colOff>1</xdr:colOff>
      <xdr:row>57</xdr:row>
      <xdr:rowOff>52387</xdr:rowOff>
    </xdr:from>
    <xdr:to>
      <xdr:col>2</xdr:col>
      <xdr:colOff>1238251</xdr:colOff>
      <xdr:row>57</xdr:row>
      <xdr:rowOff>52387</xdr:rowOff>
    </xdr:to>
    <xdr:cxnSp macro="">
      <xdr:nvCxnSpPr>
        <xdr:cNvPr id="5" name="Suora yhdysviiva 4">
          <a:extLst>
            <a:ext uri="{FF2B5EF4-FFF2-40B4-BE49-F238E27FC236}">
              <a16:creationId xmlns:a16="http://schemas.microsoft.com/office/drawing/2014/main" id="{20A5198E-F2BB-1CD9-BAB0-3F7A13C4D03C}"/>
            </a:ext>
            <a:ext uri="{C183D7F6-B498-43B3-948B-1728B52AA6E4}">
              <adec:decorative xmlns:adec="http://schemas.microsoft.com/office/drawing/2017/decorative" val="1"/>
            </a:ext>
          </a:extLst>
        </xdr:cNvPr>
        <xdr:cNvCxnSpPr/>
      </xdr:nvCxnSpPr>
      <xdr:spPr>
        <a:xfrm>
          <a:off x="1" y="9744075"/>
          <a:ext cx="6381750"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editAs="oneCell">
    <xdr:from>
      <xdr:col>0</xdr:col>
      <xdr:colOff>0</xdr:colOff>
      <xdr:row>0</xdr:row>
      <xdr:rowOff>0</xdr:rowOff>
    </xdr:from>
    <xdr:to>
      <xdr:col>1</xdr:col>
      <xdr:colOff>859472</xdr:colOff>
      <xdr:row>6</xdr:row>
      <xdr:rowOff>31116</xdr:rowOff>
    </xdr:to>
    <xdr:pic>
      <xdr:nvPicPr>
        <xdr:cNvPr id="6" name="Kuva 5">
          <a:extLst>
            <a:ext uri="{FF2B5EF4-FFF2-40B4-BE49-F238E27FC236}">
              <a16:creationId xmlns:a16="http://schemas.microsoft.com/office/drawing/2014/main" id="{6008DB83-9D8A-4883-B694-8D14E2945F1A}"/>
            </a:ext>
            <a:ext uri="{C183D7F6-B498-43B3-948B-1728B52AA6E4}">
              <adec:decorative xmlns:adec="http://schemas.microsoft.com/office/drawing/2017/decorative" val="1"/>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3650297" cy="1005841"/>
        </a:xfrm>
        <a:prstGeom prst="rect">
          <a:avLst/>
        </a:prstGeom>
      </xdr:spPr>
    </xdr:pic>
    <xdr:clientData/>
  </xdr:twoCellAnchor>
  <xdr:twoCellAnchor>
    <xdr:from>
      <xdr:col>1</xdr:col>
      <xdr:colOff>1314450</xdr:colOff>
      <xdr:row>0</xdr:row>
      <xdr:rowOff>152400</xdr:rowOff>
    </xdr:from>
    <xdr:to>
      <xdr:col>2</xdr:col>
      <xdr:colOff>1238250</xdr:colOff>
      <xdr:row>5</xdr:row>
      <xdr:rowOff>86844</xdr:rowOff>
    </xdr:to>
    <xdr:sp macro="" textlink="">
      <xdr:nvSpPr>
        <xdr:cNvPr id="4" name="Tekstiruutu 16">
          <a:extLst>
            <a:ext uri="{FF2B5EF4-FFF2-40B4-BE49-F238E27FC236}">
              <a16:creationId xmlns:a16="http://schemas.microsoft.com/office/drawing/2014/main" id="{00A8C6D1-25E6-621F-F8FD-0048B1DB163F}"/>
            </a:ext>
          </a:extLst>
        </xdr:cNvPr>
        <xdr:cNvSpPr txBox="1">
          <a:spLocks noChangeArrowheads="1"/>
        </xdr:cNvSpPr>
      </xdr:nvSpPr>
      <xdr:spPr bwMode="auto">
        <a:xfrm>
          <a:off x="4235450" y="152400"/>
          <a:ext cx="2146300" cy="728194"/>
        </a:xfrm>
        <a:prstGeom prst="rect">
          <a:avLst/>
        </a:prstGeom>
        <a:solidFill>
          <a:srgbClr val="FFFFFF"/>
        </a:solidFill>
        <a:ln w="38100">
          <a:solidFill>
            <a:srgbClr val="FF0000"/>
          </a:solidFill>
          <a:miter lim="800000"/>
          <a:headEnd/>
          <a:tailEnd/>
        </a:ln>
      </xdr:spPr>
      <xdr:txBody>
        <a:bodyPr rot="0" vert="horz" wrap="square" lIns="91440" tIns="45720" rIns="91440" bIns="45720" anchor="t" anchorCtr="0" upright="1">
          <a:spAutoFit/>
        </a:bodyPr>
        <a:lstStyle/>
        <a:p>
          <a:pPr algn="ctr" fontAlgn="base"/>
          <a:r>
            <a:rPr lang="fi-FI" sz="1600" b="1" kern="1200">
              <a:solidFill>
                <a:srgbClr val="FF0000"/>
              </a:solidFill>
              <a:effectLst/>
              <a:latin typeface="Calibri" panose="020F0502020204030204" pitchFamily="34" charset="0"/>
              <a:ea typeface="Times New Roman" panose="02020603050405020304" pitchFamily="18" charset="0"/>
              <a:cs typeface="Times New Roman" panose="02020603050405020304" pitchFamily="18" charset="0"/>
            </a:rPr>
            <a:t>KÄYTTÖ RAJOITETTU</a:t>
          </a:r>
          <a:endParaRPr lang="fi-FI" sz="1050">
            <a:effectLst/>
            <a:latin typeface="Times New Roman" panose="02020603050405020304" pitchFamily="18" charset="0"/>
            <a:ea typeface="PMingLiU" panose="020B0604030504040204" pitchFamily="18" charset="-120"/>
          </a:endParaRPr>
        </a:p>
        <a:p>
          <a:pPr algn="ctr" fontAlgn="base"/>
          <a:r>
            <a:rPr lang="fi-FI" sz="1600" b="1" kern="1200">
              <a:solidFill>
                <a:srgbClr val="FF0000"/>
              </a:solidFill>
              <a:effectLst/>
              <a:latin typeface="Calibri" panose="020F0502020204030204" pitchFamily="34" charset="0"/>
              <a:ea typeface="Times New Roman" panose="02020603050405020304" pitchFamily="18" charset="0"/>
              <a:cs typeface="Times New Roman" panose="02020603050405020304" pitchFamily="18" charset="0"/>
            </a:rPr>
            <a:t>TL IV</a:t>
          </a:r>
          <a:endParaRPr lang="fi-FI" sz="1050">
            <a:effectLst/>
            <a:latin typeface="Times New Roman" panose="02020603050405020304" pitchFamily="18" charset="0"/>
            <a:ea typeface="PMingLiU" panose="020B0604030504040204" pitchFamily="18" charset="-120"/>
          </a:endParaRPr>
        </a:p>
        <a:p>
          <a:pPr algn="ctr" fontAlgn="base"/>
          <a:r>
            <a:rPr lang="fi-FI" sz="1200" kern="1200">
              <a:solidFill>
                <a:srgbClr val="FF0000"/>
              </a:solidFill>
              <a:effectLst/>
              <a:latin typeface="Calibri" panose="020F0502020204030204" pitchFamily="34" charset="0"/>
              <a:ea typeface="Times New Roman" panose="02020603050405020304" pitchFamily="18" charset="0"/>
              <a:cs typeface="Times New Roman" panose="02020603050405020304" pitchFamily="18" charset="0"/>
            </a:rPr>
            <a:t>JulkL (621/1999) 24.1§:n  8 k</a:t>
          </a:r>
          <a:endParaRPr lang="fi-FI" sz="1200">
            <a:effectLst/>
            <a:latin typeface="Times New Roman" panose="02020603050405020304" pitchFamily="18" charset="0"/>
            <a:ea typeface="PMingLiU" panose="020B0604030504040204" pitchFamily="18" charset="-120"/>
          </a:endParaRPr>
        </a:p>
      </xdr:txBody>
    </xdr: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74A6E536-1934-401C-97DB-A64ABEF96002}" name="Lääkkeet" displayName="Lääkkeet" ref="B2:Y1999" totalsRowShown="0" headerRowDxfId="25" dataDxfId="24">
  <autoFilter ref="B2:Y1999" xr:uid="{74A6E536-1934-401C-97DB-A64ABEF96002}"/>
  <sortState xmlns:xlrd2="http://schemas.microsoft.com/office/spreadsheetml/2017/richdata2" ref="B3:Y1999">
    <sortCondition ref="C2:C1999"/>
  </sortState>
  <tableColumns count="24">
    <tableColumn id="18" xr3:uid="{AF412287-F6D4-471C-92FD-EA01778841AC}" name="Organisaatio / yritys" dataDxfId="23">
      <calculatedColumnFormula>Hakulomake!$B$17</calculatedColumnFormula>
    </tableColumn>
    <tableColumn id="1" xr3:uid="{F6B84685-7371-4D10-9C07-2F2A66BA4463}" name="Asetuksen ryhmä" dataDxfId="22"/>
    <tableColumn id="2" xr3:uid="{0E923D24-A7DD-4FB7-ADBC-FEA5D7E971F9}" name="ATC-koodi" dataDxfId="21"/>
    <tableColumn id="21" xr3:uid="{A927E48E-96D5-4F5C-94CA-8825F5D3A379}" name="VNR-numero" dataDxfId="20"/>
    <tableColumn id="3" xr3:uid="{6F6B0D95-7672-4F06-A4AE-1964C77D230B}" name="Luokan nimi" dataDxfId="19"/>
    <tableColumn id="4" xr3:uid="{54311EAE-DBFA-48BB-BB13-8E5333762CBA}" name="Kauppanimi" dataDxfId="18"/>
    <tableColumn id="5" xr3:uid="{3A6E2330-5CA9-492C-84FB-07640A8C6D2D}" name="Vahvuus" dataDxfId="17"/>
    <tableColumn id="6" xr3:uid="{27EF68C2-C102-4244-AC27-A6AF6885550F}" name="Lääkemuoto" dataDxfId="16"/>
    <tableColumn id="19" xr3:uid="{35FE5B13-8354-4671-8321-070F30317066}" name="Pakkauskoko (kpl)" dataDxfId="15"/>
    <tableColumn id="7" xr3:uid="{68E94673-224B-4E17-9D0F-B890290EA273}" name="Velvoite 1.1.2024 (pakkauksia)" dataDxfId="14"/>
    <tableColumn id="8" xr3:uid="{CFC75B6E-F1A9-4862-A343-C0DBB9F80511}" name="Suurimman alitusluvan mukainen velvoite _x000a_1.1.-30.6.2024 (pakkauksia)" dataDxfId="13"/>
    <tableColumn id="9" xr3:uid="{633E8CB6-6C75-486D-81E0-BCD41C404242}" name="Alin saldo _x000a_1.1.-30.6.2024 (pakkauksia)" dataDxfId="12"/>
    <tableColumn id="10" xr3:uid="{7778F3CE-FE3C-4671-A055-51E0A6DA96E5}" name="Kirjanpitoarvo / pakkaus 1.1.2024_x000a_(EUR  ALV 0 %)" dataDxfId="11"/>
    <tableColumn id="11" xr3:uid="{5E4EBD97-1CC0-4BE0-A9B7-30BE616B3FAC}" name="Sitoutunut pääoma _x000a_1.1.-30.6.2024 (EUR)" dataDxfId="10" dataCellStyle="Valuutta">
      <calculatedColumnFormula>MIN(Lääkkeet[[#This Row],[Velvoite 1.1.2024 (pakkauksia)]],Lääkkeet[[#This Row],[Suurimman alitusluvan mukainen velvoite 
1.1.-30.6.2024 (pakkauksia)]],Lääkkeet[[#This Row],[Alin saldo 
1.1.-30.6.2024 (pakkauksia)]])*Lääkkeet[[#This Row],[Kirjanpitoarvo / pakkaus 1.1.2024
(EUR  ALV 0 %)]]</calculatedColumnFormula>
    </tableColumn>
    <tableColumn id="22" xr3:uid="{FC6C74B6-8280-41BD-91E4-92F611530162}" name="Alituslupanumerot_x000a_1.1.-30.6.2024" dataDxfId="9" dataCellStyle="Valuutta"/>
    <tableColumn id="12" xr3:uid="{20F96FFC-F1CC-4489-89BE-0876A0C84293}" name="Velvoite 1.7.2024 (pakkauksia)" dataDxfId="8"/>
    <tableColumn id="13" xr3:uid="{01B761DC-6275-49CF-85FD-730A18148AC6}" name="Suurimman alitusluvan mukainen velvoite_x000a_1.7.-31.12.2024 (pakkauksia)" dataDxfId="7"/>
    <tableColumn id="14" xr3:uid="{EE130FEA-10D5-4E1B-AF9A-92510A2EE4CF}" name="Alin saldo _x000a_1.7.-31.12.2024 (pakkauksia)" dataDxfId="6"/>
    <tableColumn id="15" xr3:uid="{49A7F796-40DC-4433-B8AB-313FF5489934}" name="Kirjanpitoarvo / pakkaus 1.7.2024_x000a_(EUR  ALV 0 %)" dataDxfId="5" dataCellStyle="Valuutta"/>
    <tableColumn id="16" xr3:uid="{E0EC362D-12CF-4C3C-BC32-2809E6BB76FA}" name="Sitoutunut pääoma _x000a_1.7.-31.12.2024 (EUR)" dataDxfId="4" dataCellStyle="Valuutta">
      <calculatedColumnFormula>MIN(Lääkkeet[[#This Row],[Velvoite 1.7.2024 (pakkauksia)]],Lääkkeet[[#This Row],[Suurimman alitusluvan mukainen velvoite
1.7.-31.12.2024 (pakkauksia)]],Lääkkeet[[#This Row],[Alin saldo 
1.7.-31.12.2024 (pakkauksia)]])*Lääkkeet[[#This Row],[Kirjanpitoarvo / pakkaus 1.7.2024
(EUR  ALV 0 %)]]</calculatedColumnFormula>
    </tableColumn>
    <tableColumn id="17" xr3:uid="{D8A9229E-7230-48BF-88EF-DF3B21F688F9}" name="Alituslupanumerot_x000a_1.7.-31.12.2024" dataDxfId="3"/>
    <tableColumn id="23" xr3:uid="{98C59C89-D5FA-4AF7-83AA-BC29F102B4A5}" name="Tyhjien rivien suodatus" dataDxfId="2">
      <calculatedColumnFormula array="1">IFERROR(_xlfn.IFS(Lääkkeet[[#This Row],[Sitoutunut pääoma 
1.1.-30.6.2024 (EUR)]]&gt;0,"Täytetyt",Lääkkeet[[#This Row],[Sitoutunut pääoma 
1.7.-31.12.2024 (EUR)]]&gt;0,"Täytetyt"),"")</calculatedColumnFormula>
    </tableColumn>
    <tableColumn id="24" xr3:uid="{8F5AB4BF-705C-4399-A682-5000263D4C0B}" name="Kommentit (mm. korvaavat tuotteet velvoitteen toteutumiselle)" dataDxfId="1"/>
    <tableColumn id="20" xr3:uid="{728E10E6-D779-4FB6-87F9-142A28FFA344}" name="Korvauksen saaja (lääkeyhtiö)" dataDxfId="0">
      <calculatedColumnFormula>Hakulomake!$B$29</calculatedColumnFormula>
    </tableColumn>
  </tableColumns>
  <tableStyleInfo name="TableStyleMedium16" showFirstColumn="0" showLastColumn="0" showRowStripes="1" showColumnStripes="0"/>
</table>
</file>

<file path=xl/theme/theme1.xml><?xml version="1.0" encoding="utf-8"?>
<a:theme xmlns:a="http://schemas.openxmlformats.org/drawingml/2006/main" name="Office-tee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0FCAC8-A299-4CBC-826F-FE1BC83B65C0}">
  <dimension ref="A7:M62"/>
  <sheetViews>
    <sheetView showGridLines="0" tabSelected="1" topLeftCell="B15" zoomScale="80" zoomScaleNormal="100" zoomScaleSheetLayoutView="85" workbookViewId="0">
      <selection activeCell="B21" sqref="B21:C21"/>
    </sheetView>
  </sheetViews>
  <sheetFormatPr defaultColWidth="9.1796875" defaultRowHeight="12.5" x14ac:dyDescent="0.25"/>
  <cols>
    <col min="1" max="1" width="41.7265625" style="5" customWidth="1"/>
    <col min="2" max="2" width="31.7265625" style="5" customWidth="1"/>
    <col min="3" max="3" width="18.81640625" style="5" customWidth="1"/>
    <col min="4" max="16384" width="9.1796875" style="5"/>
  </cols>
  <sheetData>
    <row r="7" spans="1:3" x14ac:dyDescent="0.25">
      <c r="A7" s="7" t="s">
        <v>965</v>
      </c>
    </row>
    <row r="8" spans="1:3" x14ac:dyDescent="0.25">
      <c r="A8" s="7"/>
    </row>
    <row r="9" spans="1:3" ht="18" x14ac:dyDescent="0.4">
      <c r="A9" s="8" t="s">
        <v>1172</v>
      </c>
      <c r="B9" s="23"/>
      <c r="C9" s="21"/>
    </row>
    <row r="10" spans="1:3" ht="13" x14ac:dyDescent="0.3">
      <c r="A10" s="9"/>
      <c r="B10" s="21"/>
      <c r="C10" s="21"/>
    </row>
    <row r="11" spans="1:3" ht="13" x14ac:dyDescent="0.3">
      <c r="A11" s="32" t="s">
        <v>17</v>
      </c>
      <c r="B11" s="107"/>
      <c r="C11" s="108"/>
    </row>
    <row r="12" spans="1:3" ht="13" x14ac:dyDescent="0.3">
      <c r="A12" s="24"/>
      <c r="B12" s="29"/>
      <c r="C12" s="28"/>
    </row>
    <row r="13" spans="1:3" ht="13" x14ac:dyDescent="0.3">
      <c r="A13" s="32" t="s">
        <v>0</v>
      </c>
      <c r="B13" s="106"/>
      <c r="C13" s="106"/>
    </row>
    <row r="14" spans="1:3" ht="13" x14ac:dyDescent="0.3">
      <c r="A14" s="32" t="s">
        <v>1</v>
      </c>
      <c r="B14" s="106"/>
      <c r="C14" s="106"/>
    </row>
    <row r="15" spans="1:3" ht="13" x14ac:dyDescent="0.3">
      <c r="A15" s="32" t="s">
        <v>2</v>
      </c>
      <c r="B15" s="109"/>
      <c r="C15" s="109"/>
    </row>
    <row r="16" spans="1:3" x14ac:dyDescent="0.25">
      <c r="A16" s="25"/>
      <c r="B16" s="28"/>
      <c r="C16" s="28"/>
    </row>
    <row r="17" spans="1:7" ht="13" x14ac:dyDescent="0.3">
      <c r="A17" s="32" t="s">
        <v>4</v>
      </c>
      <c r="B17" s="110"/>
      <c r="C17" s="110"/>
    </row>
    <row r="18" spans="1:7" ht="13" x14ac:dyDescent="0.3">
      <c r="A18" s="32" t="s">
        <v>14</v>
      </c>
      <c r="B18" s="106"/>
      <c r="C18" s="106"/>
    </row>
    <row r="19" spans="1:7" ht="13" x14ac:dyDescent="0.3">
      <c r="A19" s="32" t="s">
        <v>15</v>
      </c>
      <c r="B19" s="106"/>
      <c r="C19" s="106"/>
    </row>
    <row r="20" spans="1:7" ht="13" x14ac:dyDescent="0.3">
      <c r="A20" s="32" t="s">
        <v>5</v>
      </c>
      <c r="B20" s="106"/>
      <c r="C20" s="106"/>
    </row>
    <row r="21" spans="1:7" ht="13" x14ac:dyDescent="0.3">
      <c r="A21" s="32" t="s">
        <v>3</v>
      </c>
      <c r="B21" s="106"/>
      <c r="C21" s="106"/>
    </row>
    <row r="22" spans="1:7" ht="13" x14ac:dyDescent="0.3">
      <c r="A22" s="32" t="s">
        <v>6</v>
      </c>
      <c r="B22" s="106"/>
      <c r="C22" s="106"/>
      <c r="G22" s="6"/>
    </row>
    <row r="23" spans="1:7" ht="13" x14ac:dyDescent="0.3">
      <c r="A23" s="32" t="s">
        <v>7</v>
      </c>
      <c r="B23" s="106"/>
      <c r="C23" s="106"/>
    </row>
    <row r="24" spans="1:7" ht="13" x14ac:dyDescent="0.3">
      <c r="A24" s="24"/>
      <c r="B24" s="28"/>
      <c r="C24" s="28"/>
    </row>
    <row r="25" spans="1:7" ht="13" x14ac:dyDescent="0.3">
      <c r="A25" s="32" t="s">
        <v>8</v>
      </c>
      <c r="B25" s="106"/>
      <c r="C25" s="106"/>
    </row>
    <row r="26" spans="1:7" ht="13" x14ac:dyDescent="0.3">
      <c r="A26" s="32" t="s">
        <v>9</v>
      </c>
      <c r="B26" s="106"/>
      <c r="C26" s="106"/>
    </row>
    <row r="27" spans="1:7" ht="13" x14ac:dyDescent="0.3">
      <c r="A27" s="32" t="s">
        <v>10</v>
      </c>
      <c r="B27" s="106"/>
      <c r="C27" s="106"/>
    </row>
    <row r="28" spans="1:7" x14ac:dyDescent="0.25">
      <c r="A28" s="26"/>
      <c r="B28" s="28"/>
      <c r="C28" s="28"/>
    </row>
    <row r="29" spans="1:7" ht="13" x14ac:dyDescent="0.3">
      <c r="A29" s="32" t="s">
        <v>11</v>
      </c>
      <c r="B29" s="106"/>
      <c r="C29" s="106"/>
    </row>
    <row r="30" spans="1:7" ht="13" x14ac:dyDescent="0.3">
      <c r="A30" s="32" t="s">
        <v>12</v>
      </c>
      <c r="B30" s="106"/>
      <c r="C30" s="106"/>
    </row>
    <row r="31" spans="1:7" ht="13" x14ac:dyDescent="0.3">
      <c r="A31" s="32" t="s">
        <v>13</v>
      </c>
      <c r="B31" s="106"/>
      <c r="C31" s="106"/>
    </row>
    <row r="32" spans="1:7" ht="13" x14ac:dyDescent="0.3">
      <c r="A32" s="32" t="s">
        <v>16</v>
      </c>
      <c r="B32" s="106"/>
      <c r="C32" s="106"/>
    </row>
    <row r="33" spans="1:13" ht="13" x14ac:dyDescent="0.3">
      <c r="A33" s="24"/>
      <c r="B33" s="28"/>
      <c r="C33" s="28"/>
    </row>
    <row r="34" spans="1:13" ht="13" x14ac:dyDescent="0.3">
      <c r="A34" s="32" t="s">
        <v>960</v>
      </c>
      <c r="B34" s="106"/>
      <c r="C34" s="106"/>
    </row>
    <row r="35" spans="1:13" x14ac:dyDescent="0.25">
      <c r="A35" s="25"/>
      <c r="B35" s="30"/>
      <c r="C35" s="31"/>
    </row>
    <row r="36" spans="1:13" ht="13" x14ac:dyDescent="0.3">
      <c r="A36" s="32" t="s">
        <v>1195</v>
      </c>
      <c r="B36" s="106"/>
      <c r="C36" s="106"/>
    </row>
    <row r="37" spans="1:13" ht="13" x14ac:dyDescent="0.3">
      <c r="A37" s="32"/>
      <c r="B37" s="106"/>
      <c r="C37" s="106"/>
    </row>
    <row r="38" spans="1:13" ht="13" x14ac:dyDescent="0.3">
      <c r="A38" s="32"/>
      <c r="B38" s="106"/>
      <c r="C38" s="106"/>
    </row>
    <row r="39" spans="1:13" ht="13" x14ac:dyDescent="0.3">
      <c r="A39" s="32"/>
      <c r="B39" s="106"/>
      <c r="C39" s="106"/>
    </row>
    <row r="40" spans="1:13" ht="13" x14ac:dyDescent="0.3">
      <c r="A40" s="32"/>
      <c r="B40" s="106"/>
      <c r="C40" s="106"/>
    </row>
    <row r="41" spans="1:13" x14ac:dyDescent="0.25">
      <c r="A41" s="10"/>
      <c r="B41" s="21"/>
      <c r="C41" s="21"/>
    </row>
    <row r="42" spans="1:13" x14ac:dyDescent="0.25">
      <c r="A42" s="11" t="s">
        <v>1196</v>
      </c>
      <c r="B42"/>
      <c r="C42" s="15">
        <f>0.045+0.02</f>
        <v>6.5000000000000002E-2</v>
      </c>
    </row>
    <row r="43" spans="1:13" ht="18.5" x14ac:dyDescent="0.45">
      <c r="A43" s="11" t="s">
        <v>1197</v>
      </c>
      <c r="B43"/>
      <c r="C43" s="15">
        <f>0.045+0.02</f>
        <v>6.5000000000000002E-2</v>
      </c>
      <c r="D43" s="64" t="s">
        <v>1204</v>
      </c>
      <c r="E43" s="21"/>
      <c r="F43" s="21"/>
      <c r="G43" s="21"/>
      <c r="H43" s="21"/>
      <c r="I43" s="21"/>
      <c r="J43" s="21"/>
      <c r="K43" s="21"/>
      <c r="L43" s="21"/>
      <c r="M43" s="21"/>
    </row>
    <row r="44" spans="1:13" x14ac:dyDescent="0.25">
      <c r="A44" s="23"/>
      <c r="B44" s="21"/>
      <c r="C44" s="21"/>
      <c r="D44" s="21"/>
      <c r="E44" s="21"/>
      <c r="F44" s="21"/>
      <c r="G44" s="21"/>
      <c r="H44" s="21"/>
      <c r="I44" s="21"/>
      <c r="J44" s="21"/>
      <c r="K44" s="21"/>
      <c r="L44" s="21"/>
      <c r="M44" s="21"/>
    </row>
    <row r="45" spans="1:13" x14ac:dyDescent="0.25">
      <c r="A45" s="23"/>
      <c r="B45" s="21"/>
      <c r="C45" s="21"/>
      <c r="D45" s="65" t="s">
        <v>1205</v>
      </c>
      <c r="E45" s="21"/>
      <c r="F45" s="21"/>
      <c r="G45" s="21"/>
      <c r="H45" s="21"/>
      <c r="I45" s="21"/>
      <c r="J45" s="21"/>
      <c r="K45" s="21"/>
      <c r="L45" s="21"/>
      <c r="M45" s="21"/>
    </row>
    <row r="46" spans="1:13" ht="13" x14ac:dyDescent="0.3">
      <c r="A46" s="2" t="s">
        <v>963</v>
      </c>
      <c r="B46" s="3" t="s">
        <v>20</v>
      </c>
      <c r="C46" s="3" t="s">
        <v>21</v>
      </c>
      <c r="D46" s="65" t="s">
        <v>1206</v>
      </c>
      <c r="E46" s="21"/>
      <c r="F46" s="21"/>
      <c r="G46" s="21"/>
      <c r="H46" s="21"/>
      <c r="I46" s="21"/>
      <c r="J46" s="21"/>
      <c r="K46" s="21"/>
      <c r="L46" s="21"/>
      <c r="M46" s="21"/>
    </row>
    <row r="47" spans="1:13" x14ac:dyDescent="0.25">
      <c r="A47" s="1" t="s">
        <v>962</v>
      </c>
      <c r="B47" s="53">
        <f>SUM(Lääkkeet[Sitoutunut pääoma 
1.1.-30.6.2024 (EUR)])+'Oma tuotanto'!$D$4</f>
        <v>0</v>
      </c>
      <c r="C47" s="54">
        <f>SUM(Lääkkeet[Sitoutunut pääoma 
1.7.-31.12.2024 (EUR)])+'Oma tuotanto'!$D$5</f>
        <v>0</v>
      </c>
      <c r="D47" s="65" t="s">
        <v>1207</v>
      </c>
      <c r="E47" s="21"/>
      <c r="F47" s="21"/>
      <c r="G47" s="21"/>
      <c r="H47" s="21"/>
      <c r="I47" s="21"/>
      <c r="J47" s="21"/>
      <c r="K47" s="21"/>
      <c r="L47" s="21"/>
      <c r="M47" s="21"/>
    </row>
    <row r="48" spans="1:13" x14ac:dyDescent="0.25">
      <c r="A48" s="1"/>
      <c r="B48" s="55"/>
      <c r="C48" s="52"/>
      <c r="D48" s="65" t="s">
        <v>1208</v>
      </c>
      <c r="E48" s="21"/>
      <c r="F48" s="21"/>
      <c r="G48" s="21"/>
      <c r="H48" s="21"/>
      <c r="I48" s="21"/>
      <c r="J48" s="21"/>
      <c r="K48" s="21"/>
      <c r="L48" s="21"/>
      <c r="M48" s="21"/>
    </row>
    <row r="49" spans="1:13" x14ac:dyDescent="0.25">
      <c r="A49" s="1" t="s">
        <v>1193</v>
      </c>
      <c r="B49" s="53">
        <f>(31+29+31+30+31+30)/366*$C$42*$B$47</f>
        <v>0</v>
      </c>
      <c r="C49" s="54">
        <f>(31+31+30+31+30+31)/366*$C$43*$C$47</f>
        <v>0</v>
      </c>
      <c r="D49" s="65" t="s">
        <v>1209</v>
      </c>
      <c r="E49" s="21"/>
      <c r="F49" s="23"/>
      <c r="G49" s="21"/>
      <c r="H49" s="21"/>
      <c r="I49" s="21"/>
      <c r="J49" s="21"/>
      <c r="K49" s="21"/>
      <c r="L49" s="21"/>
      <c r="M49" s="21"/>
    </row>
    <row r="50" spans="1:13" x14ac:dyDescent="0.25">
      <c r="A50" s="1" t="s">
        <v>1194</v>
      </c>
      <c r="B50" s="53">
        <f>(31+29+31+30+31+30)/366*0.02*(SUMIFS(Lääkelista!O:O,Lääkelista!C:C,2)+SUMIFS('Oma tuotanto'!I:I,'Oma tuotanto'!B:B,2))</f>
        <v>0</v>
      </c>
      <c r="C50" s="54">
        <f>(31+31+30+31+30+31)/366*0.02*SUMIFS(Lääkelista!U:U,Lääkelista!C:C,2)</f>
        <v>0</v>
      </c>
      <c r="D50" s="65" t="s">
        <v>1210</v>
      </c>
      <c r="E50" s="21"/>
      <c r="F50" s="21"/>
      <c r="G50" s="21"/>
      <c r="H50" s="21"/>
      <c r="I50" s="21"/>
      <c r="J50" s="21"/>
      <c r="K50" s="21"/>
      <c r="L50" s="21"/>
      <c r="M50" s="21"/>
    </row>
    <row r="51" spans="1:13" x14ac:dyDescent="0.25">
      <c r="A51"/>
      <c r="B51" s="52"/>
      <c r="C51" s="52"/>
      <c r="D51" s="65" t="s">
        <v>1211</v>
      </c>
      <c r="E51" s="21"/>
      <c r="F51" s="21"/>
      <c r="G51" s="66"/>
      <c r="H51" s="21"/>
      <c r="I51" s="21"/>
      <c r="J51" s="21"/>
      <c r="K51" s="21"/>
      <c r="L51" s="21"/>
      <c r="M51" s="21"/>
    </row>
    <row r="52" spans="1:13" ht="15" thickBot="1" x14ac:dyDescent="0.35">
      <c r="A52" s="4" t="s">
        <v>18</v>
      </c>
      <c r="B52" s="56"/>
      <c r="C52" s="57">
        <f>SUM(B49:C50)</f>
        <v>0</v>
      </c>
      <c r="D52" s="65" t="s">
        <v>1212</v>
      </c>
      <c r="E52" s="21"/>
      <c r="F52" s="21"/>
      <c r="G52" s="67"/>
      <c r="H52" s="21"/>
      <c r="I52" s="21"/>
      <c r="J52" s="21"/>
      <c r="K52" s="21"/>
      <c r="L52" s="21"/>
      <c r="M52" s="21"/>
    </row>
    <row r="53" spans="1:13" ht="13" thickTop="1" x14ac:dyDescent="0.25">
      <c r="A53" s="21"/>
      <c r="D53" s="65" t="s">
        <v>1213</v>
      </c>
      <c r="E53" s="21"/>
      <c r="F53" s="21"/>
      <c r="G53" s="68"/>
      <c r="H53" s="21"/>
      <c r="I53" s="21"/>
      <c r="J53" s="21"/>
      <c r="K53" s="21"/>
      <c r="L53" s="21"/>
      <c r="M53" s="21"/>
    </row>
    <row r="54" spans="1:13" ht="14.5" x14ac:dyDescent="0.25">
      <c r="A54" s="22" t="s">
        <v>19</v>
      </c>
      <c r="D54" s="65" t="s">
        <v>1214</v>
      </c>
      <c r="E54" s="21"/>
      <c r="F54" s="21"/>
      <c r="G54" s="67"/>
      <c r="H54" s="21"/>
      <c r="I54" s="21"/>
      <c r="J54" s="21"/>
      <c r="K54" s="21"/>
      <c r="L54" s="21"/>
      <c r="M54" s="21"/>
    </row>
    <row r="55" spans="1:13" x14ac:dyDescent="0.25">
      <c r="A55" s="22"/>
      <c r="D55" s="65" t="s">
        <v>1215</v>
      </c>
      <c r="E55" s="21"/>
      <c r="F55" s="21"/>
      <c r="G55" s="21"/>
      <c r="H55" s="21"/>
      <c r="I55" s="21"/>
      <c r="J55" s="21"/>
      <c r="K55" s="21"/>
      <c r="L55" s="21"/>
      <c r="M55" s="21"/>
    </row>
    <row r="56" spans="1:13" x14ac:dyDescent="0.25">
      <c r="A56" s="22" t="s">
        <v>1186</v>
      </c>
      <c r="D56" s="65" t="s">
        <v>1216</v>
      </c>
      <c r="E56" s="21"/>
      <c r="F56" s="21"/>
      <c r="G56" s="21"/>
      <c r="H56" s="21"/>
      <c r="I56" s="21"/>
      <c r="J56" s="21"/>
      <c r="K56" s="21"/>
      <c r="L56" s="21"/>
      <c r="M56" s="21"/>
    </row>
    <row r="57" spans="1:13" x14ac:dyDescent="0.25">
      <c r="A57" s="22"/>
      <c r="D57" s="65" t="s">
        <v>1217</v>
      </c>
      <c r="E57" s="21"/>
      <c r="F57" s="21"/>
      <c r="G57" s="21"/>
      <c r="H57" s="21"/>
      <c r="I57" s="21"/>
      <c r="J57" s="21"/>
      <c r="K57" s="21"/>
      <c r="L57" s="21"/>
      <c r="M57" s="21"/>
    </row>
    <row r="58" spans="1:13" x14ac:dyDescent="0.25">
      <c r="A58" s="22"/>
      <c r="D58" s="65" t="s">
        <v>1218</v>
      </c>
      <c r="E58" s="21"/>
      <c r="F58" s="21"/>
      <c r="G58" s="21"/>
      <c r="H58" s="21"/>
      <c r="I58" s="21"/>
      <c r="J58" s="21"/>
      <c r="K58" s="21"/>
      <c r="L58" s="21"/>
      <c r="M58" s="21"/>
    </row>
    <row r="59" spans="1:13" ht="14.5" x14ac:dyDescent="0.35">
      <c r="D59" s="69" t="s">
        <v>1219</v>
      </c>
      <c r="E59" s="21"/>
      <c r="F59" s="21"/>
      <c r="G59" s="21"/>
      <c r="H59" s="21"/>
      <c r="I59" s="21"/>
      <c r="J59" s="21"/>
      <c r="K59" s="21"/>
      <c r="L59" s="21"/>
      <c r="M59" s="21"/>
    </row>
    <row r="60" spans="1:13" ht="14.5" x14ac:dyDescent="0.35">
      <c r="D60" s="69" t="s">
        <v>1220</v>
      </c>
      <c r="E60" s="21"/>
      <c r="F60" s="21"/>
      <c r="G60" s="21"/>
      <c r="H60" s="21"/>
      <c r="I60" s="21"/>
      <c r="J60" s="21"/>
      <c r="K60" s="21"/>
      <c r="L60" s="21"/>
      <c r="M60" s="21"/>
    </row>
    <row r="61" spans="1:13" x14ac:dyDescent="0.25">
      <c r="D61" s="21"/>
      <c r="E61" s="21"/>
      <c r="F61" s="21"/>
      <c r="G61" s="21"/>
      <c r="H61" s="21"/>
      <c r="I61" s="21"/>
      <c r="J61" s="21"/>
      <c r="K61" s="21"/>
      <c r="L61" s="21"/>
      <c r="M61" s="21"/>
    </row>
    <row r="62" spans="1:13" x14ac:dyDescent="0.25">
      <c r="D62" s="21"/>
      <c r="E62" s="21"/>
      <c r="F62" s="21"/>
      <c r="G62" s="21"/>
      <c r="H62" s="21"/>
      <c r="I62" s="21"/>
      <c r="J62" s="21"/>
      <c r="K62" s="21"/>
      <c r="L62" s="21"/>
      <c r="M62" s="21"/>
    </row>
  </sheetData>
  <sheetProtection algorithmName="SHA-512" hashValue="psEP2I7TpJie5lUtZKj4Ss5ac48PqeV6SZ66WQqeC3BdlxAM0yrK2yTuEaIChH+ElLfVSp0jfHw4t9AkET8Q7w==" saltValue="Fm6tBRl2uZ04aPzqFEDDeQ==" spinCount="100000" sheet="1" formatCells="0" formatRows="0"/>
  <mergeCells count="24">
    <mergeCell ref="B26:C26"/>
    <mergeCell ref="B27:C27"/>
    <mergeCell ref="B29:C29"/>
    <mergeCell ref="B25:C25"/>
    <mergeCell ref="B11:C11"/>
    <mergeCell ref="B13:C13"/>
    <mergeCell ref="B14:C14"/>
    <mergeCell ref="B15:C15"/>
    <mergeCell ref="B17:C17"/>
    <mergeCell ref="B18:C18"/>
    <mergeCell ref="B19:C19"/>
    <mergeCell ref="B20:C20"/>
    <mergeCell ref="B21:C21"/>
    <mergeCell ref="B22:C22"/>
    <mergeCell ref="B23:C23"/>
    <mergeCell ref="B40:C40"/>
    <mergeCell ref="B34:C34"/>
    <mergeCell ref="B36:C36"/>
    <mergeCell ref="B30:C30"/>
    <mergeCell ref="B31:C31"/>
    <mergeCell ref="B37:C37"/>
    <mergeCell ref="B38:C38"/>
    <mergeCell ref="B39:C39"/>
    <mergeCell ref="B32:C32"/>
  </mergeCells>
  <pageMargins left="0.7" right="0.7" top="0.75" bottom="0.75" header="0.3" footer="0.3"/>
  <pageSetup paperSize="9" scale="93" orientation="portrait" r:id="rId1"/>
  <colBreaks count="1" manualBreakCount="1">
    <brk id="3"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CA12D2-5DB8-45C0-B729-3E77B9765A26}">
  <sheetPr>
    <pageSetUpPr fitToPage="1"/>
  </sheetPr>
  <dimension ref="A1:Y1999"/>
  <sheetViews>
    <sheetView view="pageBreakPreview" topLeftCell="I2" zoomScale="85" zoomScaleNormal="80" zoomScaleSheetLayoutView="85" workbookViewId="0">
      <selection activeCell="N4" sqref="N4"/>
    </sheetView>
  </sheetViews>
  <sheetFormatPr defaultColWidth="9.1796875" defaultRowHeight="13" x14ac:dyDescent="0.3"/>
  <cols>
    <col min="1" max="1" width="5" style="5" hidden="1" customWidth="1"/>
    <col min="2" max="2" width="16.54296875" style="5" hidden="1" customWidth="1"/>
    <col min="3" max="3" width="12.81640625" style="75" bestFit="1" customWidth="1"/>
    <col min="4" max="4" width="13.54296875" style="5" bestFit="1" customWidth="1"/>
    <col min="5" max="5" width="15.54296875" style="5" bestFit="1" customWidth="1"/>
    <col min="6" max="6" width="68.54296875" style="5" customWidth="1"/>
    <col min="7" max="7" width="32.1796875" style="5" bestFit="1" customWidth="1"/>
    <col min="8" max="8" width="22.453125" style="5" customWidth="1"/>
    <col min="9" max="9" width="51.26953125" style="5" bestFit="1" customWidth="1"/>
    <col min="10" max="10" width="21.453125" style="5" bestFit="1" customWidth="1"/>
    <col min="11" max="11" width="19.1796875" style="5" bestFit="1" customWidth="1"/>
    <col min="12" max="12" width="28.7265625" style="5" bestFit="1" customWidth="1"/>
    <col min="13" max="13" width="15.7265625" style="5" bestFit="1" customWidth="1"/>
    <col min="14" max="14" width="19.453125" style="5" bestFit="1" customWidth="1"/>
    <col min="15" max="16" width="21.453125" style="5" bestFit="1" customWidth="1"/>
    <col min="17" max="17" width="19.1796875" style="5" bestFit="1" customWidth="1"/>
    <col min="18" max="18" width="29.7265625" style="5" customWidth="1"/>
    <col min="19" max="19" width="16.7265625" style="5" bestFit="1" customWidth="1"/>
    <col min="20" max="20" width="19.453125" style="5" bestFit="1" customWidth="1"/>
    <col min="21" max="21" width="22.1796875" style="5" bestFit="1" customWidth="1"/>
    <col min="22" max="22" width="21.453125" style="5" customWidth="1"/>
    <col min="23" max="23" width="12.7265625" style="5" bestFit="1" customWidth="1"/>
    <col min="24" max="24" width="64" style="5" customWidth="1"/>
    <col min="25" max="25" width="15" style="46" hidden="1" customWidth="1"/>
    <col min="26" max="16384" width="9.1796875" style="5"/>
  </cols>
  <sheetData>
    <row r="1" spans="1:25" hidden="1" x14ac:dyDescent="0.3">
      <c r="A1" s="6"/>
    </row>
    <row r="2" spans="1:25" s="12" customFormat="1" ht="45" customHeight="1" x14ac:dyDescent="0.3">
      <c r="A2" s="70" t="s">
        <v>1198</v>
      </c>
      <c r="B2" s="71" t="s">
        <v>961</v>
      </c>
      <c r="C2" s="76" t="s">
        <v>23</v>
      </c>
      <c r="D2" s="71" t="s">
        <v>22</v>
      </c>
      <c r="E2" s="71" t="s">
        <v>967</v>
      </c>
      <c r="F2" s="71" t="s">
        <v>24</v>
      </c>
      <c r="G2" s="71" t="s">
        <v>25</v>
      </c>
      <c r="H2" s="71" t="s">
        <v>26</v>
      </c>
      <c r="I2" s="71" t="s">
        <v>27</v>
      </c>
      <c r="J2" s="71" t="s">
        <v>966</v>
      </c>
      <c r="K2" s="72" t="s">
        <v>1173</v>
      </c>
      <c r="L2" s="72" t="s">
        <v>1174</v>
      </c>
      <c r="M2" s="72" t="s">
        <v>1175</v>
      </c>
      <c r="N2" s="73" t="s">
        <v>1176</v>
      </c>
      <c r="O2" s="72" t="s">
        <v>1177</v>
      </c>
      <c r="P2" s="72" t="s">
        <v>1178</v>
      </c>
      <c r="Q2" s="72" t="s">
        <v>1179</v>
      </c>
      <c r="R2" s="72" t="s">
        <v>1180</v>
      </c>
      <c r="S2" s="72" t="s">
        <v>1181</v>
      </c>
      <c r="T2" s="72" t="s">
        <v>1182</v>
      </c>
      <c r="U2" s="72" t="s">
        <v>1183</v>
      </c>
      <c r="V2" s="72" t="s">
        <v>1184</v>
      </c>
      <c r="W2" s="72" t="s">
        <v>1185</v>
      </c>
      <c r="X2" s="72" t="s">
        <v>2766</v>
      </c>
      <c r="Y2" s="72" t="s">
        <v>964</v>
      </c>
    </row>
    <row r="3" spans="1:25" x14ac:dyDescent="0.3">
      <c r="A3" s="6" t="s">
        <v>1199</v>
      </c>
      <c r="B3" s="5">
        <f>Hakulomake!$B$17</f>
        <v>0</v>
      </c>
      <c r="C3" s="75">
        <v>1</v>
      </c>
      <c r="D3" s="5" t="s">
        <v>212</v>
      </c>
      <c r="E3" s="74" t="s">
        <v>1221</v>
      </c>
      <c r="F3" s="5" t="s">
        <v>170</v>
      </c>
      <c r="G3" s="5" t="s">
        <v>213</v>
      </c>
      <c r="H3" s="5" t="s">
        <v>198</v>
      </c>
      <c r="I3" s="5" t="s">
        <v>50</v>
      </c>
      <c r="J3" s="75">
        <v>10</v>
      </c>
      <c r="K3" s="13"/>
      <c r="L3" s="13"/>
      <c r="M3" s="13"/>
      <c r="N3" s="14"/>
      <c r="O3" s="50">
        <f>MIN(Lääkkeet[[#This Row],[Velvoite 1.1.2024 (pakkauksia)]],Lääkkeet[[#This Row],[Suurimman alitusluvan mukainen velvoite 
1.1.-30.6.2024 (pakkauksia)]],Lääkkeet[[#This Row],[Alin saldo 
1.1.-30.6.2024 (pakkauksia)]])*Lääkkeet[[#This Row],[Kirjanpitoarvo / pakkaus 1.1.2024
(EUR  ALV 0 %)]]</f>
        <v>0</v>
      </c>
      <c r="P3" s="16"/>
      <c r="Q3" s="13"/>
      <c r="R3" s="13"/>
      <c r="S3" s="13"/>
      <c r="T3" s="14"/>
      <c r="U3" s="50">
        <f>MIN(Lääkkeet[[#This Row],[Velvoite 1.7.2024 (pakkauksia)]],Lääkkeet[[#This Row],[Suurimman alitusluvan mukainen velvoite
1.7.-31.12.2024 (pakkauksia)]],Lääkkeet[[#This Row],[Alin saldo 
1.7.-31.12.2024 (pakkauksia)]])*Lääkkeet[[#This Row],[Kirjanpitoarvo / pakkaus 1.7.2024
(EUR  ALV 0 %)]]</f>
        <v>0</v>
      </c>
      <c r="W3" s="61" t="str" cm="1">
        <f t="array" ref="W3">IFERROR(_xlfn.IFS(Lääkkeet[[#This Row],[Sitoutunut pääoma 
1.1.-30.6.2024 (EUR)]]&gt;0,"Täytetyt",Lääkkeet[[#This Row],[Sitoutunut pääoma 
1.7.-31.12.2024 (EUR)]]&gt;0,"Täytetyt"),"")</f>
        <v/>
      </c>
      <c r="X3" s="61"/>
      <c r="Y3" s="5">
        <f>Hakulomake!$B$29</f>
        <v>0</v>
      </c>
    </row>
    <row r="4" spans="1:25" x14ac:dyDescent="0.3">
      <c r="A4" s="6" t="s">
        <v>1199</v>
      </c>
      <c r="B4" s="5">
        <f>Hakulomake!$B$17</f>
        <v>0</v>
      </c>
      <c r="C4" s="75">
        <v>1</v>
      </c>
      <c r="D4" s="5" t="s">
        <v>73</v>
      </c>
      <c r="E4" s="74" t="s">
        <v>1222</v>
      </c>
      <c r="F4" s="5" t="s">
        <v>74</v>
      </c>
      <c r="G4" s="5" t="s">
        <v>79</v>
      </c>
      <c r="H4" s="5" t="s">
        <v>80</v>
      </c>
      <c r="I4" s="5" t="s">
        <v>47</v>
      </c>
      <c r="J4" s="75" t="s">
        <v>968</v>
      </c>
      <c r="K4" s="13"/>
      <c r="L4" s="13"/>
      <c r="M4" s="13"/>
      <c r="N4" s="14"/>
      <c r="O4" s="50">
        <f>MIN(Lääkkeet[[#This Row],[Velvoite 1.1.2024 (pakkauksia)]],Lääkkeet[[#This Row],[Suurimman alitusluvan mukainen velvoite 
1.1.-30.6.2024 (pakkauksia)]],Lääkkeet[[#This Row],[Alin saldo 
1.1.-30.6.2024 (pakkauksia)]])*Lääkkeet[[#This Row],[Kirjanpitoarvo / pakkaus 1.1.2024
(EUR  ALV 0 %)]]</f>
        <v>0</v>
      </c>
      <c r="P4" s="16"/>
      <c r="Q4" s="13"/>
      <c r="R4" s="13"/>
      <c r="S4" s="13"/>
      <c r="T4" s="14"/>
      <c r="U4" s="50">
        <f>MIN(Lääkkeet[[#This Row],[Velvoite 1.7.2024 (pakkauksia)]],Lääkkeet[[#This Row],[Suurimman alitusluvan mukainen velvoite
1.7.-31.12.2024 (pakkauksia)]],Lääkkeet[[#This Row],[Alin saldo 
1.7.-31.12.2024 (pakkauksia)]])*Lääkkeet[[#This Row],[Kirjanpitoarvo / pakkaus 1.7.2024
(EUR  ALV 0 %)]]</f>
        <v>0</v>
      </c>
      <c r="W4" s="61" t="str" cm="1">
        <f t="array" ref="W4">IFERROR(_xlfn.IFS(Lääkkeet[[#This Row],[Sitoutunut pääoma 
1.1.-30.6.2024 (EUR)]]&gt;0,"Täytetyt",Lääkkeet[[#This Row],[Sitoutunut pääoma 
1.7.-31.12.2024 (EUR)]]&gt;0,"Täytetyt"),"")</f>
        <v/>
      </c>
      <c r="X4" s="61"/>
      <c r="Y4" s="5">
        <f>Hakulomake!$B$29</f>
        <v>0</v>
      </c>
    </row>
    <row r="5" spans="1:25" x14ac:dyDescent="0.3">
      <c r="A5" s="6" t="s">
        <v>1199</v>
      </c>
      <c r="B5" s="5">
        <f>Hakulomake!$B$17</f>
        <v>0</v>
      </c>
      <c r="C5" s="75">
        <v>1</v>
      </c>
      <c r="D5" s="5" t="s">
        <v>73</v>
      </c>
      <c r="E5" s="74" t="s">
        <v>1223</v>
      </c>
      <c r="F5" s="5" t="s">
        <v>74</v>
      </c>
      <c r="G5" s="5" t="s">
        <v>79</v>
      </c>
      <c r="H5" s="5" t="s">
        <v>77</v>
      </c>
      <c r="I5" s="5" t="s">
        <v>50</v>
      </c>
      <c r="J5" s="75">
        <v>20</v>
      </c>
      <c r="K5" s="13"/>
      <c r="L5" s="13"/>
      <c r="M5" s="13"/>
      <c r="N5" s="14"/>
      <c r="O5" s="50">
        <f>MIN(Lääkkeet[[#This Row],[Velvoite 1.1.2024 (pakkauksia)]],Lääkkeet[[#This Row],[Suurimman alitusluvan mukainen velvoite 
1.1.-30.6.2024 (pakkauksia)]],Lääkkeet[[#This Row],[Alin saldo 
1.1.-30.6.2024 (pakkauksia)]])*Lääkkeet[[#This Row],[Kirjanpitoarvo / pakkaus 1.1.2024
(EUR  ALV 0 %)]]</f>
        <v>0</v>
      </c>
      <c r="P5" s="18"/>
      <c r="Q5" s="19"/>
      <c r="R5" s="13"/>
      <c r="S5" s="13"/>
      <c r="T5" s="14"/>
      <c r="U5" s="50">
        <f>MIN(Lääkkeet[[#This Row],[Velvoite 1.7.2024 (pakkauksia)]],Lääkkeet[[#This Row],[Suurimman alitusluvan mukainen velvoite
1.7.-31.12.2024 (pakkauksia)]],Lääkkeet[[#This Row],[Alin saldo 
1.7.-31.12.2024 (pakkauksia)]])*Lääkkeet[[#This Row],[Kirjanpitoarvo / pakkaus 1.7.2024
(EUR  ALV 0 %)]]</f>
        <v>0</v>
      </c>
      <c r="W5" s="61" t="str" cm="1">
        <f t="array" ref="W5">IFERROR(_xlfn.IFS(Lääkkeet[[#This Row],[Sitoutunut pääoma 
1.1.-30.6.2024 (EUR)]]&gt;0,"Täytetyt",Lääkkeet[[#This Row],[Sitoutunut pääoma 
1.7.-31.12.2024 (EUR)]]&gt;0,"Täytetyt"),"")</f>
        <v/>
      </c>
      <c r="X5" s="61"/>
      <c r="Y5" s="5">
        <f>Hakulomake!$B$29</f>
        <v>0</v>
      </c>
    </row>
    <row r="6" spans="1:25" x14ac:dyDescent="0.3">
      <c r="A6" s="6" t="s">
        <v>1199</v>
      </c>
      <c r="B6" s="5">
        <f>Hakulomake!$B$17</f>
        <v>0</v>
      </c>
      <c r="C6" s="75">
        <v>1</v>
      </c>
      <c r="D6" s="5" t="s">
        <v>73</v>
      </c>
      <c r="E6" s="74" t="s">
        <v>1224</v>
      </c>
      <c r="F6" s="5" t="s">
        <v>74</v>
      </c>
      <c r="G6" s="5" t="s">
        <v>79</v>
      </c>
      <c r="H6" s="5" t="s">
        <v>77</v>
      </c>
      <c r="I6" s="5" t="s">
        <v>50</v>
      </c>
      <c r="J6" s="75">
        <v>30</v>
      </c>
      <c r="K6" s="13"/>
      <c r="L6" s="13"/>
      <c r="M6" s="13"/>
      <c r="N6" s="14"/>
      <c r="O6" s="50">
        <f>MIN(Lääkkeet[[#This Row],[Velvoite 1.1.2024 (pakkauksia)]],Lääkkeet[[#This Row],[Suurimman alitusluvan mukainen velvoite 
1.1.-30.6.2024 (pakkauksia)]],Lääkkeet[[#This Row],[Alin saldo 
1.1.-30.6.2024 (pakkauksia)]])*Lääkkeet[[#This Row],[Kirjanpitoarvo / pakkaus 1.1.2024
(EUR  ALV 0 %)]]</f>
        <v>0</v>
      </c>
      <c r="P6" s="16"/>
      <c r="Q6" s="19"/>
      <c r="R6" s="13"/>
      <c r="S6" s="13"/>
      <c r="T6" s="14"/>
      <c r="U6" s="50">
        <f>MIN(Lääkkeet[[#This Row],[Velvoite 1.7.2024 (pakkauksia)]],Lääkkeet[[#This Row],[Suurimman alitusluvan mukainen velvoite
1.7.-31.12.2024 (pakkauksia)]],Lääkkeet[[#This Row],[Alin saldo 
1.7.-31.12.2024 (pakkauksia)]])*Lääkkeet[[#This Row],[Kirjanpitoarvo / pakkaus 1.7.2024
(EUR  ALV 0 %)]]</f>
        <v>0</v>
      </c>
      <c r="W6" s="61" t="str" cm="1">
        <f t="array" ref="W6">IFERROR(_xlfn.IFS(Lääkkeet[[#This Row],[Sitoutunut pääoma 
1.1.-30.6.2024 (EUR)]]&gt;0,"Täytetyt",Lääkkeet[[#This Row],[Sitoutunut pääoma 
1.7.-31.12.2024 (EUR)]]&gt;0,"Täytetyt"),"")</f>
        <v/>
      </c>
      <c r="X6" s="61"/>
      <c r="Y6" s="5">
        <f>Hakulomake!$B$29</f>
        <v>0</v>
      </c>
    </row>
    <row r="7" spans="1:25" x14ac:dyDescent="0.3">
      <c r="A7" s="6" t="s">
        <v>1199</v>
      </c>
      <c r="B7" s="5">
        <f>Hakulomake!$B$17</f>
        <v>0</v>
      </c>
      <c r="C7" s="75">
        <v>1</v>
      </c>
      <c r="D7" s="5" t="s">
        <v>73</v>
      </c>
      <c r="E7" s="74" t="s">
        <v>1225</v>
      </c>
      <c r="F7" s="5" t="s">
        <v>74</v>
      </c>
      <c r="G7" s="5" t="s">
        <v>83</v>
      </c>
      <c r="H7" s="5" t="s">
        <v>78</v>
      </c>
      <c r="I7" s="5" t="s">
        <v>50</v>
      </c>
      <c r="J7" s="75">
        <v>14</v>
      </c>
      <c r="K7" s="13"/>
      <c r="L7" s="13"/>
      <c r="M7" s="13"/>
      <c r="N7" s="14"/>
      <c r="O7" s="50">
        <f>MIN(Lääkkeet[[#This Row],[Velvoite 1.1.2024 (pakkauksia)]],Lääkkeet[[#This Row],[Suurimman alitusluvan mukainen velvoite 
1.1.-30.6.2024 (pakkauksia)]],Lääkkeet[[#This Row],[Alin saldo 
1.1.-30.6.2024 (pakkauksia)]])*Lääkkeet[[#This Row],[Kirjanpitoarvo / pakkaus 1.1.2024
(EUR  ALV 0 %)]]</f>
        <v>0</v>
      </c>
      <c r="P7" s="16"/>
      <c r="Q7" s="13"/>
      <c r="R7" s="13"/>
      <c r="S7" s="13"/>
      <c r="T7" s="27"/>
      <c r="U7" s="50">
        <f>MIN(Lääkkeet[[#This Row],[Velvoite 1.7.2024 (pakkauksia)]],Lääkkeet[[#This Row],[Suurimman alitusluvan mukainen velvoite
1.7.-31.12.2024 (pakkauksia)]],Lääkkeet[[#This Row],[Alin saldo 
1.7.-31.12.2024 (pakkauksia)]])*Lääkkeet[[#This Row],[Kirjanpitoarvo / pakkaus 1.7.2024
(EUR  ALV 0 %)]]</f>
        <v>0</v>
      </c>
      <c r="W7" s="61" t="str" cm="1">
        <f t="array" ref="W7">IFERROR(_xlfn.IFS(Lääkkeet[[#This Row],[Sitoutunut pääoma 
1.1.-30.6.2024 (EUR)]]&gt;0,"Täytetyt",Lääkkeet[[#This Row],[Sitoutunut pääoma 
1.7.-31.12.2024 (EUR)]]&gt;0,"Täytetyt"),"")</f>
        <v/>
      </c>
      <c r="X7" s="61"/>
      <c r="Y7" s="5">
        <f>Hakulomake!$B$29</f>
        <v>0</v>
      </c>
    </row>
    <row r="8" spans="1:25" x14ac:dyDescent="0.3">
      <c r="A8" s="6" t="s">
        <v>1199</v>
      </c>
      <c r="B8" s="5">
        <f>Hakulomake!$B$17</f>
        <v>0</v>
      </c>
      <c r="C8" s="75">
        <v>1</v>
      </c>
      <c r="D8" s="5" t="s">
        <v>73</v>
      </c>
      <c r="E8" s="74" t="s">
        <v>1226</v>
      </c>
      <c r="F8" s="5" t="s">
        <v>74</v>
      </c>
      <c r="G8" s="5" t="s">
        <v>83</v>
      </c>
      <c r="H8" s="5" t="s">
        <v>78</v>
      </c>
      <c r="I8" s="5" t="s">
        <v>50</v>
      </c>
      <c r="J8" s="75">
        <v>20</v>
      </c>
      <c r="K8" s="13"/>
      <c r="L8" s="13"/>
      <c r="M8" s="13"/>
      <c r="N8" s="14"/>
      <c r="O8" s="50">
        <f>MIN(Lääkkeet[[#This Row],[Velvoite 1.1.2024 (pakkauksia)]],Lääkkeet[[#This Row],[Suurimman alitusluvan mukainen velvoite 
1.1.-30.6.2024 (pakkauksia)]],Lääkkeet[[#This Row],[Alin saldo 
1.1.-30.6.2024 (pakkauksia)]])*Lääkkeet[[#This Row],[Kirjanpitoarvo / pakkaus 1.1.2024
(EUR  ALV 0 %)]]</f>
        <v>0</v>
      </c>
      <c r="P8" s="16"/>
      <c r="Q8" s="13"/>
      <c r="R8" s="13"/>
      <c r="S8" s="13"/>
      <c r="T8" s="14"/>
      <c r="U8" s="50">
        <f>MIN(Lääkkeet[[#This Row],[Velvoite 1.7.2024 (pakkauksia)]],Lääkkeet[[#This Row],[Suurimman alitusluvan mukainen velvoite
1.7.-31.12.2024 (pakkauksia)]],Lääkkeet[[#This Row],[Alin saldo 
1.7.-31.12.2024 (pakkauksia)]])*Lääkkeet[[#This Row],[Kirjanpitoarvo / pakkaus 1.7.2024
(EUR  ALV 0 %)]]</f>
        <v>0</v>
      </c>
      <c r="W8" s="61" t="str" cm="1">
        <f t="array" ref="W8">IFERROR(_xlfn.IFS(Lääkkeet[[#This Row],[Sitoutunut pääoma 
1.1.-30.6.2024 (EUR)]]&gt;0,"Täytetyt",Lääkkeet[[#This Row],[Sitoutunut pääoma 
1.7.-31.12.2024 (EUR)]]&gt;0,"Täytetyt"),"")</f>
        <v/>
      </c>
      <c r="X8" s="61"/>
      <c r="Y8" s="5">
        <f>Hakulomake!$B$29</f>
        <v>0</v>
      </c>
    </row>
    <row r="9" spans="1:25" x14ac:dyDescent="0.3">
      <c r="A9" s="6" t="s">
        <v>1199</v>
      </c>
      <c r="B9" s="5">
        <f>Hakulomake!$B$17</f>
        <v>0</v>
      </c>
      <c r="C9" s="75">
        <v>1</v>
      </c>
      <c r="D9" s="5" t="s">
        <v>143</v>
      </c>
      <c r="E9" s="74" t="s">
        <v>1227</v>
      </c>
      <c r="F9" s="5" t="s">
        <v>144</v>
      </c>
      <c r="G9" s="5" t="s">
        <v>146</v>
      </c>
      <c r="H9" s="5" t="s">
        <v>147</v>
      </c>
      <c r="I9" s="5" t="s">
        <v>145</v>
      </c>
      <c r="J9" s="75" t="s">
        <v>969</v>
      </c>
      <c r="K9" s="13"/>
      <c r="L9" s="13"/>
      <c r="M9" s="13"/>
      <c r="N9" s="14"/>
      <c r="O9" s="50">
        <f>MIN(Lääkkeet[[#This Row],[Velvoite 1.1.2024 (pakkauksia)]],Lääkkeet[[#This Row],[Suurimman alitusluvan mukainen velvoite 
1.1.-30.6.2024 (pakkauksia)]],Lääkkeet[[#This Row],[Alin saldo 
1.1.-30.6.2024 (pakkauksia)]])*Lääkkeet[[#This Row],[Kirjanpitoarvo / pakkaus 1.1.2024
(EUR  ALV 0 %)]]</f>
        <v>0</v>
      </c>
      <c r="P9" s="16"/>
      <c r="Q9" s="13"/>
      <c r="R9" s="13"/>
      <c r="S9" s="13"/>
      <c r="T9" s="14"/>
      <c r="U9" s="50">
        <f>MIN(Lääkkeet[[#This Row],[Velvoite 1.7.2024 (pakkauksia)]],Lääkkeet[[#This Row],[Suurimman alitusluvan mukainen velvoite
1.7.-31.12.2024 (pakkauksia)]],Lääkkeet[[#This Row],[Alin saldo 
1.7.-31.12.2024 (pakkauksia)]])*Lääkkeet[[#This Row],[Kirjanpitoarvo / pakkaus 1.7.2024
(EUR  ALV 0 %)]]</f>
        <v>0</v>
      </c>
      <c r="V9" s="6"/>
      <c r="W9" s="61" t="str" cm="1">
        <f t="array" ref="W9">IFERROR(_xlfn.IFS(Lääkkeet[[#This Row],[Sitoutunut pääoma 
1.1.-30.6.2024 (EUR)]]&gt;0,"Täytetyt",Lääkkeet[[#This Row],[Sitoutunut pääoma 
1.7.-31.12.2024 (EUR)]]&gt;0,"Täytetyt"),"")</f>
        <v/>
      </c>
      <c r="X9" s="61"/>
      <c r="Y9" s="5">
        <f>Hakulomake!$B$29</f>
        <v>0</v>
      </c>
    </row>
    <row r="10" spans="1:25" x14ac:dyDescent="0.3">
      <c r="A10" s="6" t="s">
        <v>1199</v>
      </c>
      <c r="B10" s="5">
        <f>Hakulomake!$B$17</f>
        <v>0</v>
      </c>
      <c r="C10" s="75">
        <v>1</v>
      </c>
      <c r="D10" s="5" t="s">
        <v>73</v>
      </c>
      <c r="E10" s="74" t="s">
        <v>1228</v>
      </c>
      <c r="F10" s="5" t="s">
        <v>74</v>
      </c>
      <c r="G10" s="5" t="s">
        <v>79</v>
      </c>
      <c r="H10" s="5" t="s">
        <v>78</v>
      </c>
      <c r="I10" s="5" t="s">
        <v>50</v>
      </c>
      <c r="J10" s="75">
        <v>10</v>
      </c>
      <c r="K10" s="13"/>
      <c r="L10" s="19"/>
      <c r="M10" s="13"/>
      <c r="N10" s="14"/>
      <c r="O10" s="50">
        <f>MIN(Lääkkeet[[#This Row],[Velvoite 1.1.2024 (pakkauksia)]],Lääkkeet[[#This Row],[Suurimman alitusluvan mukainen velvoite 
1.1.-30.6.2024 (pakkauksia)]],Lääkkeet[[#This Row],[Alin saldo 
1.1.-30.6.2024 (pakkauksia)]])*Lääkkeet[[#This Row],[Kirjanpitoarvo / pakkaus 1.1.2024
(EUR  ALV 0 %)]]</f>
        <v>0</v>
      </c>
      <c r="P10" s="16"/>
      <c r="Q10" s="13"/>
      <c r="R10" s="13"/>
      <c r="S10" s="13"/>
      <c r="T10" s="14"/>
      <c r="U10" s="50">
        <f>MIN(Lääkkeet[[#This Row],[Velvoite 1.7.2024 (pakkauksia)]],Lääkkeet[[#This Row],[Suurimman alitusluvan mukainen velvoite
1.7.-31.12.2024 (pakkauksia)]],Lääkkeet[[#This Row],[Alin saldo 
1.7.-31.12.2024 (pakkauksia)]])*Lääkkeet[[#This Row],[Kirjanpitoarvo / pakkaus 1.7.2024
(EUR  ALV 0 %)]]</f>
        <v>0</v>
      </c>
      <c r="W10" s="61" t="str" cm="1">
        <f t="array" ref="W10">IFERROR(_xlfn.IFS(Lääkkeet[[#This Row],[Sitoutunut pääoma 
1.1.-30.6.2024 (EUR)]]&gt;0,"Täytetyt",Lääkkeet[[#This Row],[Sitoutunut pääoma 
1.7.-31.12.2024 (EUR)]]&gt;0,"Täytetyt"),"")</f>
        <v/>
      </c>
      <c r="X10" s="61"/>
      <c r="Y10" s="5">
        <f>Hakulomake!$B$29</f>
        <v>0</v>
      </c>
    </row>
    <row r="11" spans="1:25" x14ac:dyDescent="0.3">
      <c r="A11" s="6" t="s">
        <v>1199</v>
      </c>
      <c r="B11" s="5">
        <f>Hakulomake!$B$17</f>
        <v>0</v>
      </c>
      <c r="C11" s="75">
        <v>1</v>
      </c>
      <c r="D11" s="5" t="s">
        <v>73</v>
      </c>
      <c r="E11" s="74" t="s">
        <v>1229</v>
      </c>
      <c r="F11" s="5" t="s">
        <v>74</v>
      </c>
      <c r="G11" s="5" t="s">
        <v>79</v>
      </c>
      <c r="H11" s="5" t="s">
        <v>78</v>
      </c>
      <c r="I11" s="5" t="s">
        <v>50</v>
      </c>
      <c r="J11" s="75">
        <v>14</v>
      </c>
      <c r="K11" s="13"/>
      <c r="L11" s="13"/>
      <c r="M11" s="13"/>
      <c r="N11" s="14"/>
      <c r="O11" s="50">
        <f>MIN(Lääkkeet[[#This Row],[Velvoite 1.1.2024 (pakkauksia)]],Lääkkeet[[#This Row],[Suurimman alitusluvan mukainen velvoite 
1.1.-30.6.2024 (pakkauksia)]],Lääkkeet[[#This Row],[Alin saldo 
1.1.-30.6.2024 (pakkauksia)]])*Lääkkeet[[#This Row],[Kirjanpitoarvo / pakkaus 1.1.2024
(EUR  ALV 0 %)]]</f>
        <v>0</v>
      </c>
      <c r="P11" s="16"/>
      <c r="Q11" s="13"/>
      <c r="R11" s="13"/>
      <c r="S11" s="13"/>
      <c r="T11" s="14"/>
      <c r="U11" s="50">
        <f>MIN(Lääkkeet[[#This Row],[Velvoite 1.7.2024 (pakkauksia)]],Lääkkeet[[#This Row],[Suurimman alitusluvan mukainen velvoite
1.7.-31.12.2024 (pakkauksia)]],Lääkkeet[[#This Row],[Alin saldo 
1.7.-31.12.2024 (pakkauksia)]])*Lääkkeet[[#This Row],[Kirjanpitoarvo / pakkaus 1.7.2024
(EUR  ALV 0 %)]]</f>
        <v>0</v>
      </c>
      <c r="W11" s="61" t="str" cm="1">
        <f t="array" ref="W11">IFERROR(_xlfn.IFS(Lääkkeet[[#This Row],[Sitoutunut pääoma 
1.1.-30.6.2024 (EUR)]]&gt;0,"Täytetyt",Lääkkeet[[#This Row],[Sitoutunut pääoma 
1.7.-31.12.2024 (EUR)]]&gt;0,"Täytetyt"),"")</f>
        <v/>
      </c>
      <c r="X11" s="61"/>
      <c r="Y11" s="5">
        <f>Hakulomake!$B$29</f>
        <v>0</v>
      </c>
    </row>
    <row r="12" spans="1:25" x14ac:dyDescent="0.3">
      <c r="A12" s="6" t="s">
        <v>1199</v>
      </c>
      <c r="B12" s="5">
        <f>Hakulomake!$B$17</f>
        <v>0</v>
      </c>
      <c r="C12" s="75">
        <v>1</v>
      </c>
      <c r="D12" s="5" t="s">
        <v>84</v>
      </c>
      <c r="E12" s="74" t="s">
        <v>1230</v>
      </c>
      <c r="F12" s="5" t="s">
        <v>85</v>
      </c>
      <c r="G12" s="5" t="s">
        <v>87</v>
      </c>
      <c r="H12" s="5" t="s">
        <v>49</v>
      </c>
      <c r="I12" s="5" t="s">
        <v>50</v>
      </c>
      <c r="J12" s="75">
        <v>14</v>
      </c>
      <c r="K12" s="13"/>
      <c r="L12" s="13"/>
      <c r="M12" s="13"/>
      <c r="N12" s="14"/>
      <c r="O12" s="50">
        <f>MIN(Lääkkeet[[#This Row],[Velvoite 1.1.2024 (pakkauksia)]],Lääkkeet[[#This Row],[Suurimman alitusluvan mukainen velvoite 
1.1.-30.6.2024 (pakkauksia)]],Lääkkeet[[#This Row],[Alin saldo 
1.1.-30.6.2024 (pakkauksia)]])*Lääkkeet[[#This Row],[Kirjanpitoarvo / pakkaus 1.1.2024
(EUR  ALV 0 %)]]</f>
        <v>0</v>
      </c>
      <c r="P12" s="16"/>
      <c r="Q12" s="13"/>
      <c r="R12" s="13"/>
      <c r="S12" s="13"/>
      <c r="T12" s="14"/>
      <c r="U12" s="50">
        <f>MIN(Lääkkeet[[#This Row],[Velvoite 1.7.2024 (pakkauksia)]],Lääkkeet[[#This Row],[Suurimman alitusluvan mukainen velvoite
1.7.-31.12.2024 (pakkauksia)]],Lääkkeet[[#This Row],[Alin saldo 
1.7.-31.12.2024 (pakkauksia)]])*Lääkkeet[[#This Row],[Kirjanpitoarvo / pakkaus 1.7.2024
(EUR  ALV 0 %)]]</f>
        <v>0</v>
      </c>
      <c r="W12" s="61" t="str" cm="1">
        <f t="array" ref="W12">IFERROR(_xlfn.IFS(Lääkkeet[[#This Row],[Sitoutunut pääoma 
1.1.-30.6.2024 (EUR)]]&gt;0,"Täytetyt",Lääkkeet[[#This Row],[Sitoutunut pääoma 
1.7.-31.12.2024 (EUR)]]&gt;0,"Täytetyt"),"")</f>
        <v/>
      </c>
      <c r="X12" s="61"/>
      <c r="Y12" s="5">
        <f>Hakulomake!$B$29</f>
        <v>0</v>
      </c>
    </row>
    <row r="13" spans="1:25" x14ac:dyDescent="0.3">
      <c r="A13" s="6" t="s">
        <v>1199</v>
      </c>
      <c r="B13" s="5">
        <f>Hakulomake!$B$17</f>
        <v>0</v>
      </c>
      <c r="C13" s="75">
        <v>1</v>
      </c>
      <c r="D13" s="5" t="s">
        <v>61</v>
      </c>
      <c r="E13" s="74" t="s">
        <v>1231</v>
      </c>
      <c r="F13" s="5" t="s">
        <v>62</v>
      </c>
      <c r="G13" s="5" t="s">
        <v>65</v>
      </c>
      <c r="H13" s="5" t="s">
        <v>1232</v>
      </c>
      <c r="I13" s="5" t="s">
        <v>50</v>
      </c>
      <c r="J13" s="75">
        <v>14</v>
      </c>
      <c r="K13" s="13"/>
      <c r="L13" s="13"/>
      <c r="M13" s="13"/>
      <c r="N13" s="14"/>
      <c r="O13" s="50">
        <f>MIN(Lääkkeet[[#This Row],[Velvoite 1.1.2024 (pakkauksia)]],Lääkkeet[[#This Row],[Suurimman alitusluvan mukainen velvoite 
1.1.-30.6.2024 (pakkauksia)]],Lääkkeet[[#This Row],[Alin saldo 
1.1.-30.6.2024 (pakkauksia)]])*Lääkkeet[[#This Row],[Kirjanpitoarvo / pakkaus 1.1.2024
(EUR  ALV 0 %)]]</f>
        <v>0</v>
      </c>
      <c r="P13" s="16"/>
      <c r="Q13" s="13"/>
      <c r="R13" s="13"/>
      <c r="S13" s="13"/>
      <c r="T13" s="14"/>
      <c r="U13" s="50">
        <f>MIN(Lääkkeet[[#This Row],[Velvoite 1.7.2024 (pakkauksia)]],Lääkkeet[[#This Row],[Suurimman alitusluvan mukainen velvoite
1.7.-31.12.2024 (pakkauksia)]],Lääkkeet[[#This Row],[Alin saldo 
1.7.-31.12.2024 (pakkauksia)]])*Lääkkeet[[#This Row],[Kirjanpitoarvo / pakkaus 1.7.2024
(EUR  ALV 0 %)]]</f>
        <v>0</v>
      </c>
      <c r="W13" s="61" t="str" cm="1">
        <f t="array" ref="W13">IFERROR(_xlfn.IFS(Lääkkeet[[#This Row],[Sitoutunut pääoma 
1.1.-30.6.2024 (EUR)]]&gt;0,"Täytetyt",Lääkkeet[[#This Row],[Sitoutunut pääoma 
1.7.-31.12.2024 (EUR)]]&gt;0,"Täytetyt"),"")</f>
        <v/>
      </c>
      <c r="X13" s="61"/>
      <c r="Y13" s="5">
        <f>Hakulomake!$B$29</f>
        <v>0</v>
      </c>
    </row>
    <row r="14" spans="1:25" x14ac:dyDescent="0.3">
      <c r="A14" s="6" t="s">
        <v>1199</v>
      </c>
      <c r="B14" s="5">
        <f>Hakulomake!$B$17</f>
        <v>0</v>
      </c>
      <c r="C14" s="75">
        <v>1</v>
      </c>
      <c r="D14" s="5" t="s">
        <v>43</v>
      </c>
      <c r="E14" s="74" t="s">
        <v>1233</v>
      </c>
      <c r="F14" s="5" t="s">
        <v>44</v>
      </c>
      <c r="G14" s="5" t="s">
        <v>45</v>
      </c>
      <c r="H14" s="5" t="s">
        <v>49</v>
      </c>
      <c r="I14" s="5" t="s">
        <v>50</v>
      </c>
      <c r="J14" s="75">
        <v>14</v>
      </c>
      <c r="K14" s="13"/>
      <c r="L14" s="13"/>
      <c r="M14" s="13"/>
      <c r="N14" s="14"/>
      <c r="O14" s="50">
        <f>MIN(Lääkkeet[[#This Row],[Velvoite 1.1.2024 (pakkauksia)]],Lääkkeet[[#This Row],[Suurimman alitusluvan mukainen velvoite 
1.1.-30.6.2024 (pakkauksia)]],Lääkkeet[[#This Row],[Alin saldo 
1.1.-30.6.2024 (pakkauksia)]])*Lääkkeet[[#This Row],[Kirjanpitoarvo / pakkaus 1.1.2024
(EUR  ALV 0 %)]]</f>
        <v>0</v>
      </c>
      <c r="P14" s="16"/>
      <c r="Q14" s="13"/>
      <c r="R14" s="13"/>
      <c r="S14" s="13"/>
      <c r="T14" s="14"/>
      <c r="U14" s="50">
        <f>MIN(Lääkkeet[[#This Row],[Velvoite 1.7.2024 (pakkauksia)]],Lääkkeet[[#This Row],[Suurimman alitusluvan mukainen velvoite
1.7.-31.12.2024 (pakkauksia)]],Lääkkeet[[#This Row],[Alin saldo 
1.7.-31.12.2024 (pakkauksia)]])*Lääkkeet[[#This Row],[Kirjanpitoarvo / pakkaus 1.7.2024
(EUR  ALV 0 %)]]</f>
        <v>0</v>
      </c>
      <c r="W14" s="61" t="str" cm="1">
        <f t="array" ref="W14">IFERROR(_xlfn.IFS(Lääkkeet[[#This Row],[Sitoutunut pääoma 
1.1.-30.6.2024 (EUR)]]&gt;0,"Täytetyt",Lääkkeet[[#This Row],[Sitoutunut pääoma 
1.7.-31.12.2024 (EUR)]]&gt;0,"Täytetyt"),"")</f>
        <v/>
      </c>
      <c r="X14" s="61"/>
      <c r="Y14" s="5">
        <f>Hakulomake!$B$29</f>
        <v>0</v>
      </c>
    </row>
    <row r="15" spans="1:25" x14ac:dyDescent="0.3">
      <c r="A15" s="6" t="s">
        <v>1199</v>
      </c>
      <c r="B15" s="5">
        <f>Hakulomake!$B$17</f>
        <v>0</v>
      </c>
      <c r="C15" s="75">
        <v>1</v>
      </c>
      <c r="D15" s="5" t="s">
        <v>43</v>
      </c>
      <c r="E15" s="74" t="s">
        <v>1234</v>
      </c>
      <c r="F15" s="5" t="s">
        <v>44</v>
      </c>
      <c r="G15" s="5" t="s">
        <v>45</v>
      </c>
      <c r="H15" s="5" t="s">
        <v>51</v>
      </c>
      <c r="I15" s="5" t="s">
        <v>50</v>
      </c>
      <c r="J15" s="75">
        <v>14</v>
      </c>
      <c r="K15" s="13"/>
      <c r="L15" s="13"/>
      <c r="M15" s="13"/>
      <c r="N15" s="14"/>
      <c r="O15" s="50">
        <f>MIN(Lääkkeet[[#This Row],[Velvoite 1.1.2024 (pakkauksia)]],Lääkkeet[[#This Row],[Suurimman alitusluvan mukainen velvoite 
1.1.-30.6.2024 (pakkauksia)]],Lääkkeet[[#This Row],[Alin saldo 
1.1.-30.6.2024 (pakkauksia)]])*Lääkkeet[[#This Row],[Kirjanpitoarvo / pakkaus 1.1.2024
(EUR  ALV 0 %)]]</f>
        <v>0</v>
      </c>
      <c r="P15" s="16"/>
      <c r="Q15" s="13"/>
      <c r="R15" s="13"/>
      <c r="S15" s="13"/>
      <c r="T15" s="14"/>
      <c r="U15" s="50">
        <f>MIN(Lääkkeet[[#This Row],[Velvoite 1.7.2024 (pakkauksia)]],Lääkkeet[[#This Row],[Suurimman alitusluvan mukainen velvoite
1.7.-31.12.2024 (pakkauksia)]],Lääkkeet[[#This Row],[Alin saldo 
1.7.-31.12.2024 (pakkauksia)]])*Lääkkeet[[#This Row],[Kirjanpitoarvo / pakkaus 1.7.2024
(EUR  ALV 0 %)]]</f>
        <v>0</v>
      </c>
      <c r="W15" s="61" t="str" cm="1">
        <f t="array" ref="W15">IFERROR(_xlfn.IFS(Lääkkeet[[#This Row],[Sitoutunut pääoma 
1.1.-30.6.2024 (EUR)]]&gt;0,"Täytetyt",Lääkkeet[[#This Row],[Sitoutunut pääoma 
1.7.-31.12.2024 (EUR)]]&gt;0,"Täytetyt"),"")</f>
        <v/>
      </c>
      <c r="X15" s="61"/>
      <c r="Y15" s="5">
        <f>Hakulomake!$B$29</f>
        <v>0</v>
      </c>
    </row>
    <row r="16" spans="1:25" x14ac:dyDescent="0.3">
      <c r="A16" s="6" t="s">
        <v>1199</v>
      </c>
      <c r="B16" s="5">
        <f>Hakulomake!$B$17</f>
        <v>0</v>
      </c>
      <c r="C16" s="75">
        <v>1</v>
      </c>
      <c r="D16" s="5" t="s">
        <v>84</v>
      </c>
      <c r="E16" s="74" t="s">
        <v>1235</v>
      </c>
      <c r="F16" s="5" t="s">
        <v>85</v>
      </c>
      <c r="G16" s="5" t="s">
        <v>87</v>
      </c>
      <c r="H16" s="5" t="s">
        <v>51</v>
      </c>
      <c r="I16" s="5" t="s">
        <v>50</v>
      </c>
      <c r="J16" s="75">
        <v>14</v>
      </c>
      <c r="K16" s="13"/>
      <c r="L16" s="13"/>
      <c r="M16" s="13"/>
      <c r="N16" s="14"/>
      <c r="O16" s="50">
        <f>MIN(Lääkkeet[[#This Row],[Velvoite 1.1.2024 (pakkauksia)]],Lääkkeet[[#This Row],[Suurimman alitusluvan mukainen velvoite 
1.1.-30.6.2024 (pakkauksia)]],Lääkkeet[[#This Row],[Alin saldo 
1.1.-30.6.2024 (pakkauksia)]])*Lääkkeet[[#This Row],[Kirjanpitoarvo / pakkaus 1.1.2024
(EUR  ALV 0 %)]]</f>
        <v>0</v>
      </c>
      <c r="P16" s="16"/>
      <c r="Q16" s="13"/>
      <c r="R16" s="13"/>
      <c r="S16" s="13"/>
      <c r="T16" s="14"/>
      <c r="U16" s="50">
        <f>MIN(Lääkkeet[[#This Row],[Velvoite 1.7.2024 (pakkauksia)]],Lääkkeet[[#This Row],[Suurimman alitusluvan mukainen velvoite
1.7.-31.12.2024 (pakkauksia)]],Lääkkeet[[#This Row],[Alin saldo 
1.7.-31.12.2024 (pakkauksia)]])*Lääkkeet[[#This Row],[Kirjanpitoarvo / pakkaus 1.7.2024
(EUR  ALV 0 %)]]</f>
        <v>0</v>
      </c>
      <c r="W16" s="61" t="str" cm="1">
        <f t="array" ref="W16">IFERROR(_xlfn.IFS(Lääkkeet[[#This Row],[Sitoutunut pääoma 
1.1.-30.6.2024 (EUR)]]&gt;0,"Täytetyt",Lääkkeet[[#This Row],[Sitoutunut pääoma 
1.7.-31.12.2024 (EUR)]]&gt;0,"Täytetyt"),"")</f>
        <v/>
      </c>
      <c r="X16" s="61"/>
      <c r="Y16" s="5">
        <f>Hakulomake!$B$29</f>
        <v>0</v>
      </c>
    </row>
    <row r="17" spans="1:25" x14ac:dyDescent="0.3">
      <c r="A17" s="6" t="s">
        <v>1199</v>
      </c>
      <c r="B17" s="5">
        <f>Hakulomake!$B$17</f>
        <v>0</v>
      </c>
      <c r="C17" s="75">
        <v>1</v>
      </c>
      <c r="D17" s="5" t="s">
        <v>61</v>
      </c>
      <c r="E17" s="74" t="s">
        <v>1236</v>
      </c>
      <c r="F17" s="5" t="s">
        <v>62</v>
      </c>
      <c r="G17" s="5" t="s">
        <v>63</v>
      </c>
      <c r="H17" s="5" t="s">
        <v>48</v>
      </c>
      <c r="I17" s="5" t="s">
        <v>64</v>
      </c>
      <c r="J17" s="75" t="s">
        <v>968</v>
      </c>
      <c r="K17" s="13"/>
      <c r="L17" s="13"/>
      <c r="M17" s="13"/>
      <c r="N17" s="14"/>
      <c r="O17" s="50">
        <f>MIN(Lääkkeet[[#This Row],[Velvoite 1.1.2024 (pakkauksia)]],Lääkkeet[[#This Row],[Suurimman alitusluvan mukainen velvoite 
1.1.-30.6.2024 (pakkauksia)]],Lääkkeet[[#This Row],[Alin saldo 
1.1.-30.6.2024 (pakkauksia)]])*Lääkkeet[[#This Row],[Kirjanpitoarvo / pakkaus 1.1.2024
(EUR  ALV 0 %)]]</f>
        <v>0</v>
      </c>
      <c r="P17" s="16"/>
      <c r="Q17" s="13"/>
      <c r="R17" s="13"/>
      <c r="S17" s="13"/>
      <c r="T17" s="14"/>
      <c r="U17" s="50">
        <f>MIN(Lääkkeet[[#This Row],[Velvoite 1.7.2024 (pakkauksia)]],Lääkkeet[[#This Row],[Suurimman alitusluvan mukainen velvoite
1.7.-31.12.2024 (pakkauksia)]],Lääkkeet[[#This Row],[Alin saldo 
1.7.-31.12.2024 (pakkauksia)]])*Lääkkeet[[#This Row],[Kirjanpitoarvo / pakkaus 1.7.2024
(EUR  ALV 0 %)]]</f>
        <v>0</v>
      </c>
      <c r="W17" s="61" t="str" cm="1">
        <f t="array" ref="W17">IFERROR(_xlfn.IFS(Lääkkeet[[#This Row],[Sitoutunut pääoma 
1.1.-30.6.2024 (EUR)]]&gt;0,"Täytetyt",Lääkkeet[[#This Row],[Sitoutunut pääoma 
1.7.-31.12.2024 (EUR)]]&gt;0,"Täytetyt"),"")</f>
        <v/>
      </c>
      <c r="X17" s="61"/>
      <c r="Y17" s="5">
        <f>Hakulomake!$B$29</f>
        <v>0</v>
      </c>
    </row>
    <row r="18" spans="1:25" x14ac:dyDescent="0.3">
      <c r="A18" s="6" t="s">
        <v>1199</v>
      </c>
      <c r="B18" s="5">
        <f>Hakulomake!$B$17</f>
        <v>0</v>
      </c>
      <c r="C18" s="75">
        <v>1</v>
      </c>
      <c r="D18" s="5" t="s">
        <v>43</v>
      </c>
      <c r="E18" s="74" t="s">
        <v>1237</v>
      </c>
      <c r="F18" s="5" t="s">
        <v>44</v>
      </c>
      <c r="G18" s="5" t="s">
        <v>45</v>
      </c>
      <c r="H18" s="5" t="s">
        <v>46</v>
      </c>
      <c r="I18" s="5" t="s">
        <v>47</v>
      </c>
      <c r="J18" s="75" t="s">
        <v>970</v>
      </c>
      <c r="K18" s="13"/>
      <c r="L18" s="13"/>
      <c r="M18" s="13"/>
      <c r="N18" s="14"/>
      <c r="O18" s="50">
        <f>MIN(Lääkkeet[[#This Row],[Velvoite 1.1.2024 (pakkauksia)]],Lääkkeet[[#This Row],[Suurimman alitusluvan mukainen velvoite 
1.1.-30.6.2024 (pakkauksia)]],Lääkkeet[[#This Row],[Alin saldo 
1.1.-30.6.2024 (pakkauksia)]])*Lääkkeet[[#This Row],[Kirjanpitoarvo / pakkaus 1.1.2024
(EUR  ALV 0 %)]]</f>
        <v>0</v>
      </c>
      <c r="P18" s="16"/>
      <c r="Q18" s="13"/>
      <c r="R18" s="13"/>
      <c r="S18" s="13"/>
      <c r="T18" s="14"/>
      <c r="U18" s="50">
        <f>MIN(Lääkkeet[[#This Row],[Velvoite 1.7.2024 (pakkauksia)]],Lääkkeet[[#This Row],[Suurimman alitusluvan mukainen velvoite
1.7.-31.12.2024 (pakkauksia)]],Lääkkeet[[#This Row],[Alin saldo 
1.7.-31.12.2024 (pakkauksia)]])*Lääkkeet[[#This Row],[Kirjanpitoarvo / pakkaus 1.7.2024
(EUR  ALV 0 %)]]</f>
        <v>0</v>
      </c>
      <c r="W18" s="61" t="str" cm="1">
        <f t="array" ref="W18">IFERROR(_xlfn.IFS(Lääkkeet[[#This Row],[Sitoutunut pääoma 
1.1.-30.6.2024 (EUR)]]&gt;0,"Täytetyt",Lääkkeet[[#This Row],[Sitoutunut pääoma 
1.7.-31.12.2024 (EUR)]]&gt;0,"Täytetyt"),"")</f>
        <v/>
      </c>
      <c r="X18" s="61"/>
      <c r="Y18" s="5">
        <f>Hakulomake!$B$29</f>
        <v>0</v>
      </c>
    </row>
    <row r="19" spans="1:25" x14ac:dyDescent="0.3">
      <c r="A19" s="6" t="s">
        <v>1199</v>
      </c>
      <c r="B19" s="5">
        <f>Hakulomake!$B$17</f>
        <v>0</v>
      </c>
      <c r="C19" s="75">
        <v>1</v>
      </c>
      <c r="D19" s="5" t="s">
        <v>61</v>
      </c>
      <c r="E19" s="74" t="s">
        <v>1238</v>
      </c>
      <c r="F19" s="5" t="s">
        <v>62</v>
      </c>
      <c r="G19" s="5" t="s">
        <v>63</v>
      </c>
      <c r="H19" s="5" t="s">
        <v>48</v>
      </c>
      <c r="I19" s="5" t="s">
        <v>64</v>
      </c>
      <c r="J19" s="75" t="s">
        <v>971</v>
      </c>
      <c r="K19" s="13"/>
      <c r="L19" s="13"/>
      <c r="M19" s="13"/>
      <c r="N19" s="14"/>
      <c r="O19" s="50">
        <f>MIN(Lääkkeet[[#This Row],[Velvoite 1.1.2024 (pakkauksia)]],Lääkkeet[[#This Row],[Suurimman alitusluvan mukainen velvoite 
1.1.-30.6.2024 (pakkauksia)]],Lääkkeet[[#This Row],[Alin saldo 
1.1.-30.6.2024 (pakkauksia)]])*Lääkkeet[[#This Row],[Kirjanpitoarvo / pakkaus 1.1.2024
(EUR  ALV 0 %)]]</f>
        <v>0</v>
      </c>
      <c r="P19" s="16"/>
      <c r="Q19" s="13"/>
      <c r="R19" s="13"/>
      <c r="S19" s="13"/>
      <c r="T19" s="14"/>
      <c r="U19" s="50">
        <f>MIN(Lääkkeet[[#This Row],[Velvoite 1.7.2024 (pakkauksia)]],Lääkkeet[[#This Row],[Suurimman alitusluvan mukainen velvoite
1.7.-31.12.2024 (pakkauksia)]],Lääkkeet[[#This Row],[Alin saldo 
1.7.-31.12.2024 (pakkauksia)]])*Lääkkeet[[#This Row],[Kirjanpitoarvo / pakkaus 1.7.2024
(EUR  ALV 0 %)]]</f>
        <v>0</v>
      </c>
      <c r="W19" s="61" t="str" cm="1">
        <f t="array" ref="W19">IFERROR(_xlfn.IFS(Lääkkeet[[#This Row],[Sitoutunut pääoma 
1.1.-30.6.2024 (EUR)]]&gt;0,"Täytetyt",Lääkkeet[[#This Row],[Sitoutunut pääoma 
1.7.-31.12.2024 (EUR)]]&gt;0,"Täytetyt"),"")</f>
        <v/>
      </c>
      <c r="X19" s="61"/>
      <c r="Y19" s="5">
        <f>Hakulomake!$B$29</f>
        <v>0</v>
      </c>
    </row>
    <row r="20" spans="1:25" x14ac:dyDescent="0.3">
      <c r="A20" s="6" t="s">
        <v>1199</v>
      </c>
      <c r="B20" s="5">
        <f>Hakulomake!$B$17</f>
        <v>0</v>
      </c>
      <c r="C20" s="75">
        <v>1</v>
      </c>
      <c r="D20" s="5" t="s">
        <v>43</v>
      </c>
      <c r="E20" s="74" t="s">
        <v>1239</v>
      </c>
      <c r="F20" s="5" t="s">
        <v>44</v>
      </c>
      <c r="G20" s="5" t="s">
        <v>45</v>
      </c>
      <c r="H20" s="5" t="s">
        <v>48</v>
      </c>
      <c r="I20" s="5" t="s">
        <v>47</v>
      </c>
      <c r="J20" s="75" t="s">
        <v>971</v>
      </c>
      <c r="K20" s="13"/>
      <c r="L20" s="13"/>
      <c r="M20" s="13"/>
      <c r="N20" s="14"/>
      <c r="O20" s="50">
        <f>MIN(Lääkkeet[[#This Row],[Velvoite 1.1.2024 (pakkauksia)]],Lääkkeet[[#This Row],[Suurimman alitusluvan mukainen velvoite 
1.1.-30.6.2024 (pakkauksia)]],Lääkkeet[[#This Row],[Alin saldo 
1.1.-30.6.2024 (pakkauksia)]])*Lääkkeet[[#This Row],[Kirjanpitoarvo / pakkaus 1.1.2024
(EUR  ALV 0 %)]]</f>
        <v>0</v>
      </c>
      <c r="P20" s="16"/>
      <c r="Q20" s="13"/>
      <c r="R20" s="13"/>
      <c r="S20" s="13"/>
      <c r="T20" s="14"/>
      <c r="U20" s="50">
        <f>MIN(Lääkkeet[[#This Row],[Velvoite 1.7.2024 (pakkauksia)]],Lääkkeet[[#This Row],[Suurimman alitusluvan mukainen velvoite
1.7.-31.12.2024 (pakkauksia)]],Lääkkeet[[#This Row],[Alin saldo 
1.7.-31.12.2024 (pakkauksia)]])*Lääkkeet[[#This Row],[Kirjanpitoarvo / pakkaus 1.7.2024
(EUR  ALV 0 %)]]</f>
        <v>0</v>
      </c>
      <c r="W20" s="61" t="str" cm="1">
        <f t="array" ref="W20">IFERROR(_xlfn.IFS(Lääkkeet[[#This Row],[Sitoutunut pääoma 
1.1.-30.6.2024 (EUR)]]&gt;0,"Täytetyt",Lääkkeet[[#This Row],[Sitoutunut pääoma 
1.7.-31.12.2024 (EUR)]]&gt;0,"Täytetyt"),"")</f>
        <v/>
      </c>
      <c r="X20" s="61"/>
      <c r="Y20" s="5">
        <f>Hakulomake!$B$29</f>
        <v>0</v>
      </c>
    </row>
    <row r="21" spans="1:25" x14ac:dyDescent="0.3">
      <c r="A21" s="6" t="s">
        <v>1199</v>
      </c>
      <c r="B21" s="5">
        <f>Hakulomake!$B$17</f>
        <v>0</v>
      </c>
      <c r="C21" s="75">
        <v>1</v>
      </c>
      <c r="D21" s="5" t="s">
        <v>43</v>
      </c>
      <c r="E21" s="74" t="s">
        <v>1240</v>
      </c>
      <c r="F21" s="5" t="s">
        <v>44</v>
      </c>
      <c r="G21" s="5" t="s">
        <v>45</v>
      </c>
      <c r="H21" s="5" t="s">
        <v>48</v>
      </c>
      <c r="I21" s="5" t="s">
        <v>47</v>
      </c>
      <c r="J21" s="75" t="s">
        <v>968</v>
      </c>
      <c r="K21" s="13"/>
      <c r="L21" s="13"/>
      <c r="M21" s="13"/>
      <c r="N21" s="14"/>
      <c r="O21" s="50">
        <f>MIN(Lääkkeet[[#This Row],[Velvoite 1.1.2024 (pakkauksia)]],Lääkkeet[[#This Row],[Suurimman alitusluvan mukainen velvoite 
1.1.-30.6.2024 (pakkauksia)]],Lääkkeet[[#This Row],[Alin saldo 
1.1.-30.6.2024 (pakkauksia)]])*Lääkkeet[[#This Row],[Kirjanpitoarvo / pakkaus 1.1.2024
(EUR  ALV 0 %)]]</f>
        <v>0</v>
      </c>
      <c r="P21" s="16"/>
      <c r="Q21" s="13"/>
      <c r="R21" s="13"/>
      <c r="S21" s="13"/>
      <c r="T21" s="14"/>
      <c r="U21" s="50">
        <f>MIN(Lääkkeet[[#This Row],[Velvoite 1.7.2024 (pakkauksia)]],Lääkkeet[[#This Row],[Suurimman alitusluvan mukainen velvoite
1.7.-31.12.2024 (pakkauksia)]],Lääkkeet[[#This Row],[Alin saldo 
1.7.-31.12.2024 (pakkauksia)]])*Lääkkeet[[#This Row],[Kirjanpitoarvo / pakkaus 1.7.2024
(EUR  ALV 0 %)]]</f>
        <v>0</v>
      </c>
      <c r="W21" s="61" t="str" cm="1">
        <f t="array" ref="W21">IFERROR(_xlfn.IFS(Lääkkeet[[#This Row],[Sitoutunut pääoma 
1.1.-30.6.2024 (EUR)]]&gt;0,"Täytetyt",Lääkkeet[[#This Row],[Sitoutunut pääoma 
1.7.-31.12.2024 (EUR)]]&gt;0,"Täytetyt"),"")</f>
        <v/>
      </c>
      <c r="X21" s="61"/>
      <c r="Y21" s="5">
        <f>Hakulomake!$B$29</f>
        <v>0</v>
      </c>
    </row>
    <row r="22" spans="1:25" x14ac:dyDescent="0.3">
      <c r="A22" s="6" t="s">
        <v>1199</v>
      </c>
      <c r="B22" s="5">
        <f>Hakulomake!$B$17</f>
        <v>0</v>
      </c>
      <c r="C22" s="75">
        <v>1</v>
      </c>
      <c r="D22" s="5" t="s">
        <v>61</v>
      </c>
      <c r="E22" s="74" t="s">
        <v>1241</v>
      </c>
      <c r="F22" s="5" t="s">
        <v>62</v>
      </c>
      <c r="G22" s="5" t="s">
        <v>65</v>
      </c>
      <c r="H22" s="5" t="s">
        <v>1232</v>
      </c>
      <c r="I22" s="5" t="s">
        <v>50</v>
      </c>
      <c r="J22" s="75">
        <v>20</v>
      </c>
      <c r="K22" s="13"/>
      <c r="L22" s="13"/>
      <c r="M22" s="13"/>
      <c r="N22" s="14"/>
      <c r="O22" s="50">
        <f>MIN(Lääkkeet[[#This Row],[Velvoite 1.1.2024 (pakkauksia)]],Lääkkeet[[#This Row],[Suurimman alitusluvan mukainen velvoite 
1.1.-30.6.2024 (pakkauksia)]],Lääkkeet[[#This Row],[Alin saldo 
1.1.-30.6.2024 (pakkauksia)]])*Lääkkeet[[#This Row],[Kirjanpitoarvo / pakkaus 1.1.2024
(EUR  ALV 0 %)]]</f>
        <v>0</v>
      </c>
      <c r="P22" s="16"/>
      <c r="Q22" s="13"/>
      <c r="R22" s="13"/>
      <c r="S22" s="13"/>
      <c r="T22" s="14"/>
      <c r="U22" s="50">
        <f>MIN(Lääkkeet[[#This Row],[Velvoite 1.7.2024 (pakkauksia)]],Lääkkeet[[#This Row],[Suurimman alitusluvan mukainen velvoite
1.7.-31.12.2024 (pakkauksia)]],Lääkkeet[[#This Row],[Alin saldo 
1.7.-31.12.2024 (pakkauksia)]])*Lääkkeet[[#This Row],[Kirjanpitoarvo / pakkaus 1.7.2024
(EUR  ALV 0 %)]]</f>
        <v>0</v>
      </c>
      <c r="W22" s="61" t="str" cm="1">
        <f t="array" ref="W22">IFERROR(_xlfn.IFS(Lääkkeet[[#This Row],[Sitoutunut pääoma 
1.1.-30.6.2024 (EUR)]]&gt;0,"Täytetyt",Lääkkeet[[#This Row],[Sitoutunut pääoma 
1.7.-31.12.2024 (EUR)]]&gt;0,"Täytetyt"),"")</f>
        <v/>
      </c>
      <c r="X22" s="61"/>
      <c r="Y22" s="5">
        <f>Hakulomake!$B$29</f>
        <v>0</v>
      </c>
    </row>
    <row r="23" spans="1:25" x14ac:dyDescent="0.3">
      <c r="A23" s="6" t="s">
        <v>1199</v>
      </c>
      <c r="B23" s="5">
        <f>Hakulomake!$B$17</f>
        <v>0</v>
      </c>
      <c r="C23" s="75">
        <v>1</v>
      </c>
      <c r="D23" s="5" t="s">
        <v>43</v>
      </c>
      <c r="E23" s="74" t="s">
        <v>1242</v>
      </c>
      <c r="F23" s="5" t="s">
        <v>44</v>
      </c>
      <c r="G23" s="5" t="s">
        <v>45</v>
      </c>
      <c r="H23" s="5" t="s">
        <v>49</v>
      </c>
      <c r="I23" s="5" t="s">
        <v>50</v>
      </c>
      <c r="J23" s="75">
        <v>20</v>
      </c>
      <c r="K23" s="13"/>
      <c r="L23" s="13"/>
      <c r="M23" s="13"/>
      <c r="N23" s="14"/>
      <c r="O23" s="50">
        <f>MIN(Lääkkeet[[#This Row],[Velvoite 1.1.2024 (pakkauksia)]],Lääkkeet[[#This Row],[Suurimman alitusluvan mukainen velvoite 
1.1.-30.6.2024 (pakkauksia)]],Lääkkeet[[#This Row],[Alin saldo 
1.1.-30.6.2024 (pakkauksia)]])*Lääkkeet[[#This Row],[Kirjanpitoarvo / pakkaus 1.1.2024
(EUR  ALV 0 %)]]</f>
        <v>0</v>
      </c>
      <c r="P23" s="16"/>
      <c r="Q23" s="13"/>
      <c r="R23" s="13"/>
      <c r="S23" s="13"/>
      <c r="T23" s="14"/>
      <c r="U23" s="50">
        <f>MIN(Lääkkeet[[#This Row],[Velvoite 1.7.2024 (pakkauksia)]],Lääkkeet[[#This Row],[Suurimman alitusluvan mukainen velvoite
1.7.-31.12.2024 (pakkauksia)]],Lääkkeet[[#This Row],[Alin saldo 
1.7.-31.12.2024 (pakkauksia)]])*Lääkkeet[[#This Row],[Kirjanpitoarvo / pakkaus 1.7.2024
(EUR  ALV 0 %)]]</f>
        <v>0</v>
      </c>
      <c r="W23" s="61" t="str" cm="1">
        <f t="array" ref="W23">IFERROR(_xlfn.IFS(Lääkkeet[[#This Row],[Sitoutunut pääoma 
1.1.-30.6.2024 (EUR)]]&gt;0,"Täytetyt",Lääkkeet[[#This Row],[Sitoutunut pääoma 
1.7.-31.12.2024 (EUR)]]&gt;0,"Täytetyt"),"")</f>
        <v/>
      </c>
      <c r="X23" s="61"/>
      <c r="Y23" s="5">
        <f>Hakulomake!$B$29</f>
        <v>0</v>
      </c>
    </row>
    <row r="24" spans="1:25" x14ac:dyDescent="0.3">
      <c r="A24" s="6" t="s">
        <v>1199</v>
      </c>
      <c r="B24" s="5">
        <f>Hakulomake!$B$17</f>
        <v>0</v>
      </c>
      <c r="C24" s="75">
        <v>1</v>
      </c>
      <c r="D24" s="5" t="s">
        <v>43</v>
      </c>
      <c r="E24" s="74" t="s">
        <v>1243</v>
      </c>
      <c r="F24" s="5" t="s">
        <v>44</v>
      </c>
      <c r="G24" s="5" t="s">
        <v>45</v>
      </c>
      <c r="H24" s="5" t="s">
        <v>49</v>
      </c>
      <c r="I24" s="5" t="s">
        <v>50</v>
      </c>
      <c r="J24" s="75">
        <v>30</v>
      </c>
      <c r="K24" s="13"/>
      <c r="L24" s="13"/>
      <c r="M24" s="13"/>
      <c r="N24" s="14"/>
      <c r="O24" s="50">
        <f>MIN(Lääkkeet[[#This Row],[Velvoite 1.1.2024 (pakkauksia)]],Lääkkeet[[#This Row],[Suurimman alitusluvan mukainen velvoite 
1.1.-30.6.2024 (pakkauksia)]],Lääkkeet[[#This Row],[Alin saldo 
1.1.-30.6.2024 (pakkauksia)]])*Lääkkeet[[#This Row],[Kirjanpitoarvo / pakkaus 1.1.2024
(EUR  ALV 0 %)]]</f>
        <v>0</v>
      </c>
      <c r="P24" s="16"/>
      <c r="Q24" s="13"/>
      <c r="R24" s="13"/>
      <c r="S24" s="13"/>
      <c r="T24" s="14"/>
      <c r="U24" s="50">
        <f>MIN(Lääkkeet[[#This Row],[Velvoite 1.7.2024 (pakkauksia)]],Lääkkeet[[#This Row],[Suurimman alitusluvan mukainen velvoite
1.7.-31.12.2024 (pakkauksia)]],Lääkkeet[[#This Row],[Alin saldo 
1.7.-31.12.2024 (pakkauksia)]])*Lääkkeet[[#This Row],[Kirjanpitoarvo / pakkaus 1.7.2024
(EUR  ALV 0 %)]]</f>
        <v>0</v>
      </c>
      <c r="W24" s="61" t="str" cm="1">
        <f t="array" ref="W24">IFERROR(_xlfn.IFS(Lääkkeet[[#This Row],[Sitoutunut pääoma 
1.1.-30.6.2024 (EUR)]]&gt;0,"Täytetyt",Lääkkeet[[#This Row],[Sitoutunut pääoma 
1.7.-31.12.2024 (EUR)]]&gt;0,"Täytetyt"),"")</f>
        <v/>
      </c>
      <c r="X24" s="61"/>
      <c r="Y24" s="5">
        <f>Hakulomake!$B$29</f>
        <v>0</v>
      </c>
    </row>
    <row r="25" spans="1:25" x14ac:dyDescent="0.3">
      <c r="A25" s="6" t="s">
        <v>1199</v>
      </c>
      <c r="B25" s="5">
        <f>Hakulomake!$B$17</f>
        <v>0</v>
      </c>
      <c r="C25" s="75">
        <v>1</v>
      </c>
      <c r="D25" s="5" t="s">
        <v>43</v>
      </c>
      <c r="E25" s="74" t="s">
        <v>1244</v>
      </c>
      <c r="F25" s="5" t="s">
        <v>44</v>
      </c>
      <c r="G25" s="5" t="s">
        <v>45</v>
      </c>
      <c r="H25" s="5" t="s">
        <v>51</v>
      </c>
      <c r="I25" s="5" t="s">
        <v>50</v>
      </c>
      <c r="J25" s="75">
        <v>20</v>
      </c>
      <c r="K25" s="13"/>
      <c r="L25" s="13"/>
      <c r="M25" s="13"/>
      <c r="N25" s="14"/>
      <c r="O25" s="50">
        <f>MIN(Lääkkeet[[#This Row],[Velvoite 1.1.2024 (pakkauksia)]],Lääkkeet[[#This Row],[Suurimman alitusluvan mukainen velvoite 
1.1.-30.6.2024 (pakkauksia)]],Lääkkeet[[#This Row],[Alin saldo 
1.1.-30.6.2024 (pakkauksia)]])*Lääkkeet[[#This Row],[Kirjanpitoarvo / pakkaus 1.1.2024
(EUR  ALV 0 %)]]</f>
        <v>0</v>
      </c>
      <c r="P25" s="16"/>
      <c r="Q25" s="13"/>
      <c r="R25" s="13"/>
      <c r="S25" s="13"/>
      <c r="T25" s="14"/>
      <c r="U25" s="50">
        <f>MIN(Lääkkeet[[#This Row],[Velvoite 1.7.2024 (pakkauksia)]],Lääkkeet[[#This Row],[Suurimman alitusluvan mukainen velvoite
1.7.-31.12.2024 (pakkauksia)]],Lääkkeet[[#This Row],[Alin saldo 
1.7.-31.12.2024 (pakkauksia)]])*Lääkkeet[[#This Row],[Kirjanpitoarvo / pakkaus 1.7.2024
(EUR  ALV 0 %)]]</f>
        <v>0</v>
      </c>
      <c r="W25" s="61" t="str" cm="1">
        <f t="array" ref="W25">IFERROR(_xlfn.IFS(Lääkkeet[[#This Row],[Sitoutunut pääoma 
1.1.-30.6.2024 (EUR)]]&gt;0,"Täytetyt",Lääkkeet[[#This Row],[Sitoutunut pääoma 
1.7.-31.12.2024 (EUR)]]&gt;0,"Täytetyt"),"")</f>
        <v/>
      </c>
      <c r="X25" s="61"/>
      <c r="Y25" s="5">
        <f>Hakulomake!$B$29</f>
        <v>0</v>
      </c>
    </row>
    <row r="26" spans="1:25" x14ac:dyDescent="0.3">
      <c r="A26" s="6" t="s">
        <v>1199</v>
      </c>
      <c r="B26" s="5">
        <f>Hakulomake!$B$17</f>
        <v>0</v>
      </c>
      <c r="C26" s="75">
        <v>1</v>
      </c>
      <c r="D26" s="5" t="s">
        <v>84</v>
      </c>
      <c r="E26" s="74" t="s">
        <v>1245</v>
      </c>
      <c r="F26" s="5" t="s">
        <v>85</v>
      </c>
      <c r="G26" s="5" t="s">
        <v>87</v>
      </c>
      <c r="H26" s="5" t="s">
        <v>33</v>
      </c>
      <c r="I26" s="5" t="s">
        <v>50</v>
      </c>
      <c r="J26" s="75">
        <v>30</v>
      </c>
      <c r="K26" s="13"/>
      <c r="L26" s="13"/>
      <c r="M26" s="13"/>
      <c r="N26" s="14"/>
      <c r="O26" s="50">
        <f>MIN(Lääkkeet[[#This Row],[Velvoite 1.1.2024 (pakkauksia)]],Lääkkeet[[#This Row],[Suurimman alitusluvan mukainen velvoite 
1.1.-30.6.2024 (pakkauksia)]],Lääkkeet[[#This Row],[Alin saldo 
1.1.-30.6.2024 (pakkauksia)]])*Lääkkeet[[#This Row],[Kirjanpitoarvo / pakkaus 1.1.2024
(EUR  ALV 0 %)]]</f>
        <v>0</v>
      </c>
      <c r="P26" s="16"/>
      <c r="Q26" s="13"/>
      <c r="R26" s="13"/>
      <c r="S26" s="13"/>
      <c r="T26" s="14"/>
      <c r="U26" s="50">
        <f>MIN(Lääkkeet[[#This Row],[Velvoite 1.7.2024 (pakkauksia)]],Lääkkeet[[#This Row],[Suurimman alitusluvan mukainen velvoite
1.7.-31.12.2024 (pakkauksia)]],Lääkkeet[[#This Row],[Alin saldo 
1.7.-31.12.2024 (pakkauksia)]])*Lääkkeet[[#This Row],[Kirjanpitoarvo / pakkaus 1.7.2024
(EUR  ALV 0 %)]]</f>
        <v>0</v>
      </c>
      <c r="W26" s="61" t="str" cm="1">
        <f t="array" ref="W26">IFERROR(_xlfn.IFS(Lääkkeet[[#This Row],[Sitoutunut pääoma 
1.1.-30.6.2024 (EUR)]]&gt;0,"Täytetyt",Lääkkeet[[#This Row],[Sitoutunut pääoma 
1.7.-31.12.2024 (EUR)]]&gt;0,"Täytetyt"),"")</f>
        <v/>
      </c>
      <c r="X26" s="61"/>
      <c r="Y26" s="5">
        <f>Hakulomake!$B$29</f>
        <v>0</v>
      </c>
    </row>
    <row r="27" spans="1:25" x14ac:dyDescent="0.3">
      <c r="A27" s="6" t="s">
        <v>1199</v>
      </c>
      <c r="B27" s="5">
        <f>Hakulomake!$B$17</f>
        <v>0</v>
      </c>
      <c r="C27" s="75">
        <v>1</v>
      </c>
      <c r="D27" s="5" t="s">
        <v>84</v>
      </c>
      <c r="E27" s="74" t="s">
        <v>1246</v>
      </c>
      <c r="F27" s="5" t="s">
        <v>85</v>
      </c>
      <c r="G27" s="5" t="s">
        <v>87</v>
      </c>
      <c r="H27" s="5" t="s">
        <v>49</v>
      </c>
      <c r="I27" s="5" t="s">
        <v>50</v>
      </c>
      <c r="J27" s="75">
        <v>20</v>
      </c>
      <c r="K27" s="13"/>
      <c r="L27" s="13"/>
      <c r="M27" s="13"/>
      <c r="N27" s="14"/>
      <c r="O27" s="50">
        <f>MIN(Lääkkeet[[#This Row],[Velvoite 1.1.2024 (pakkauksia)]],Lääkkeet[[#This Row],[Suurimman alitusluvan mukainen velvoite 
1.1.-30.6.2024 (pakkauksia)]],Lääkkeet[[#This Row],[Alin saldo 
1.1.-30.6.2024 (pakkauksia)]])*Lääkkeet[[#This Row],[Kirjanpitoarvo / pakkaus 1.1.2024
(EUR  ALV 0 %)]]</f>
        <v>0</v>
      </c>
      <c r="P27" s="16"/>
      <c r="Q27" s="13"/>
      <c r="R27" s="13"/>
      <c r="S27" s="13"/>
      <c r="T27" s="14"/>
      <c r="U27" s="50">
        <f>MIN(Lääkkeet[[#This Row],[Velvoite 1.7.2024 (pakkauksia)]],Lääkkeet[[#This Row],[Suurimman alitusluvan mukainen velvoite
1.7.-31.12.2024 (pakkauksia)]],Lääkkeet[[#This Row],[Alin saldo 
1.7.-31.12.2024 (pakkauksia)]])*Lääkkeet[[#This Row],[Kirjanpitoarvo / pakkaus 1.7.2024
(EUR  ALV 0 %)]]</f>
        <v>0</v>
      </c>
      <c r="W27" s="61" t="str" cm="1">
        <f t="array" ref="W27">IFERROR(_xlfn.IFS(Lääkkeet[[#This Row],[Sitoutunut pääoma 
1.1.-30.6.2024 (EUR)]]&gt;0,"Täytetyt",Lääkkeet[[#This Row],[Sitoutunut pääoma 
1.7.-31.12.2024 (EUR)]]&gt;0,"Täytetyt"),"")</f>
        <v/>
      </c>
      <c r="X27" s="61"/>
      <c r="Y27" s="5">
        <f>Hakulomake!$B$29</f>
        <v>0</v>
      </c>
    </row>
    <row r="28" spans="1:25" x14ac:dyDescent="0.3">
      <c r="A28" s="6" t="s">
        <v>1199</v>
      </c>
      <c r="B28" s="5">
        <f>Hakulomake!$B$17</f>
        <v>0</v>
      </c>
      <c r="C28" s="75">
        <v>1</v>
      </c>
      <c r="D28" s="5" t="s">
        <v>84</v>
      </c>
      <c r="E28" s="74" t="s">
        <v>1247</v>
      </c>
      <c r="F28" s="5" t="s">
        <v>85</v>
      </c>
      <c r="G28" s="5" t="s">
        <v>87</v>
      </c>
      <c r="H28" s="5" t="s">
        <v>49</v>
      </c>
      <c r="I28" s="5" t="s">
        <v>50</v>
      </c>
      <c r="J28" s="75">
        <v>30</v>
      </c>
      <c r="K28" s="13"/>
      <c r="L28" s="13"/>
      <c r="M28" s="13"/>
      <c r="N28" s="14"/>
      <c r="O28" s="50">
        <f>MIN(Lääkkeet[[#This Row],[Velvoite 1.1.2024 (pakkauksia)]],Lääkkeet[[#This Row],[Suurimman alitusluvan mukainen velvoite 
1.1.-30.6.2024 (pakkauksia)]],Lääkkeet[[#This Row],[Alin saldo 
1.1.-30.6.2024 (pakkauksia)]])*Lääkkeet[[#This Row],[Kirjanpitoarvo / pakkaus 1.1.2024
(EUR  ALV 0 %)]]</f>
        <v>0</v>
      </c>
      <c r="P28" s="16"/>
      <c r="Q28" s="13"/>
      <c r="R28" s="13"/>
      <c r="S28" s="13"/>
      <c r="T28" s="14"/>
      <c r="U28" s="50">
        <f>MIN(Lääkkeet[[#This Row],[Velvoite 1.7.2024 (pakkauksia)]],Lääkkeet[[#This Row],[Suurimman alitusluvan mukainen velvoite
1.7.-31.12.2024 (pakkauksia)]],Lääkkeet[[#This Row],[Alin saldo 
1.7.-31.12.2024 (pakkauksia)]])*Lääkkeet[[#This Row],[Kirjanpitoarvo / pakkaus 1.7.2024
(EUR  ALV 0 %)]]</f>
        <v>0</v>
      </c>
      <c r="W28" s="61" t="str" cm="1">
        <f t="array" ref="W28">IFERROR(_xlfn.IFS(Lääkkeet[[#This Row],[Sitoutunut pääoma 
1.1.-30.6.2024 (EUR)]]&gt;0,"Täytetyt",Lääkkeet[[#This Row],[Sitoutunut pääoma 
1.7.-31.12.2024 (EUR)]]&gt;0,"Täytetyt"),"")</f>
        <v/>
      </c>
      <c r="X28" s="61"/>
      <c r="Y28" s="5">
        <f>Hakulomake!$B$29</f>
        <v>0</v>
      </c>
    </row>
    <row r="29" spans="1:25" x14ac:dyDescent="0.3">
      <c r="A29" s="6" t="s">
        <v>1199</v>
      </c>
      <c r="B29" s="5">
        <f>Hakulomake!$B$17</f>
        <v>0</v>
      </c>
      <c r="C29" s="75">
        <v>1</v>
      </c>
      <c r="D29" s="5" t="s">
        <v>84</v>
      </c>
      <c r="E29" s="74" t="s">
        <v>1248</v>
      </c>
      <c r="F29" s="5" t="s">
        <v>85</v>
      </c>
      <c r="G29" s="5" t="s">
        <v>87</v>
      </c>
      <c r="H29" s="5" t="s">
        <v>51</v>
      </c>
      <c r="I29" s="5" t="s">
        <v>50</v>
      </c>
      <c r="J29" s="75">
        <v>20</v>
      </c>
      <c r="K29" s="13"/>
      <c r="L29" s="13"/>
      <c r="M29" s="13"/>
      <c r="N29" s="14"/>
      <c r="O29" s="50">
        <f>MIN(Lääkkeet[[#This Row],[Velvoite 1.1.2024 (pakkauksia)]],Lääkkeet[[#This Row],[Suurimman alitusluvan mukainen velvoite 
1.1.-30.6.2024 (pakkauksia)]],Lääkkeet[[#This Row],[Alin saldo 
1.1.-30.6.2024 (pakkauksia)]])*Lääkkeet[[#This Row],[Kirjanpitoarvo / pakkaus 1.1.2024
(EUR  ALV 0 %)]]</f>
        <v>0</v>
      </c>
      <c r="P29" s="16"/>
      <c r="Q29" s="13"/>
      <c r="R29" s="13"/>
      <c r="S29" s="13"/>
      <c r="T29" s="14"/>
      <c r="U29" s="50">
        <f>MIN(Lääkkeet[[#This Row],[Velvoite 1.7.2024 (pakkauksia)]],Lääkkeet[[#This Row],[Suurimman alitusluvan mukainen velvoite
1.7.-31.12.2024 (pakkauksia)]],Lääkkeet[[#This Row],[Alin saldo 
1.7.-31.12.2024 (pakkauksia)]])*Lääkkeet[[#This Row],[Kirjanpitoarvo / pakkaus 1.7.2024
(EUR  ALV 0 %)]]</f>
        <v>0</v>
      </c>
      <c r="W29" s="61" t="str" cm="1">
        <f t="array" ref="W29">IFERROR(_xlfn.IFS(Lääkkeet[[#This Row],[Sitoutunut pääoma 
1.1.-30.6.2024 (EUR)]]&gt;0,"Täytetyt",Lääkkeet[[#This Row],[Sitoutunut pääoma 
1.7.-31.12.2024 (EUR)]]&gt;0,"Täytetyt"),"")</f>
        <v/>
      </c>
      <c r="X29" s="61"/>
      <c r="Y29" s="5">
        <f>Hakulomake!$B$29</f>
        <v>0</v>
      </c>
    </row>
    <row r="30" spans="1:25" x14ac:dyDescent="0.3">
      <c r="A30" s="6" t="s">
        <v>1199</v>
      </c>
      <c r="B30" s="5">
        <f>Hakulomake!$B$17</f>
        <v>0</v>
      </c>
      <c r="C30" s="75">
        <v>1</v>
      </c>
      <c r="D30" s="5" t="s">
        <v>61</v>
      </c>
      <c r="E30" s="74" t="s">
        <v>1249</v>
      </c>
      <c r="F30" s="5" t="s">
        <v>62</v>
      </c>
      <c r="G30" s="5" t="s">
        <v>66</v>
      </c>
      <c r="H30" s="5" t="s">
        <v>1250</v>
      </c>
      <c r="I30" s="5" t="s">
        <v>50</v>
      </c>
      <c r="J30" s="75">
        <v>20</v>
      </c>
      <c r="K30" s="13"/>
      <c r="L30" s="13"/>
      <c r="M30" s="13"/>
      <c r="N30" s="14"/>
      <c r="O30" s="50">
        <f>MIN(Lääkkeet[[#This Row],[Velvoite 1.1.2024 (pakkauksia)]],Lääkkeet[[#This Row],[Suurimman alitusluvan mukainen velvoite 
1.1.-30.6.2024 (pakkauksia)]],Lääkkeet[[#This Row],[Alin saldo 
1.1.-30.6.2024 (pakkauksia)]])*Lääkkeet[[#This Row],[Kirjanpitoarvo / pakkaus 1.1.2024
(EUR  ALV 0 %)]]</f>
        <v>0</v>
      </c>
      <c r="P30" s="16"/>
      <c r="Q30" s="13"/>
      <c r="R30" s="13"/>
      <c r="S30" s="13"/>
      <c r="T30" s="14"/>
      <c r="U30" s="50">
        <f>MIN(Lääkkeet[[#This Row],[Velvoite 1.7.2024 (pakkauksia)]],Lääkkeet[[#This Row],[Suurimman alitusluvan mukainen velvoite
1.7.-31.12.2024 (pakkauksia)]],Lääkkeet[[#This Row],[Alin saldo 
1.7.-31.12.2024 (pakkauksia)]])*Lääkkeet[[#This Row],[Kirjanpitoarvo / pakkaus 1.7.2024
(EUR  ALV 0 %)]]</f>
        <v>0</v>
      </c>
      <c r="W30" s="61" t="str" cm="1">
        <f t="array" ref="W30">IFERROR(_xlfn.IFS(Lääkkeet[[#This Row],[Sitoutunut pääoma 
1.1.-30.6.2024 (EUR)]]&gt;0,"Täytetyt",Lääkkeet[[#This Row],[Sitoutunut pääoma 
1.7.-31.12.2024 (EUR)]]&gt;0,"Täytetyt"),"")</f>
        <v/>
      </c>
      <c r="X30" s="61"/>
      <c r="Y30" s="5">
        <f>Hakulomake!$B$29</f>
        <v>0</v>
      </c>
    </row>
    <row r="31" spans="1:25" x14ac:dyDescent="0.3">
      <c r="A31" s="6" t="s">
        <v>1199</v>
      </c>
      <c r="B31" s="5">
        <f>Hakulomake!$B$17</f>
        <v>0</v>
      </c>
      <c r="C31" s="75">
        <v>1</v>
      </c>
      <c r="D31" s="5" t="s">
        <v>61</v>
      </c>
      <c r="E31" s="74" t="s">
        <v>1251</v>
      </c>
      <c r="F31" s="5" t="s">
        <v>62</v>
      </c>
      <c r="G31" s="5" t="s">
        <v>66</v>
      </c>
      <c r="H31" s="5" t="s">
        <v>1250</v>
      </c>
      <c r="I31" s="5" t="s">
        <v>50</v>
      </c>
      <c r="J31" s="75">
        <v>30</v>
      </c>
      <c r="K31" s="13"/>
      <c r="L31" s="13"/>
      <c r="M31" s="13"/>
      <c r="N31" s="14"/>
      <c r="O31" s="50">
        <f>MIN(Lääkkeet[[#This Row],[Velvoite 1.1.2024 (pakkauksia)]],Lääkkeet[[#This Row],[Suurimman alitusluvan mukainen velvoite 
1.1.-30.6.2024 (pakkauksia)]],Lääkkeet[[#This Row],[Alin saldo 
1.1.-30.6.2024 (pakkauksia)]])*Lääkkeet[[#This Row],[Kirjanpitoarvo / pakkaus 1.1.2024
(EUR  ALV 0 %)]]</f>
        <v>0</v>
      </c>
      <c r="P31" s="16"/>
      <c r="Q31" s="13"/>
      <c r="R31" s="13"/>
      <c r="S31" s="13"/>
      <c r="T31" s="14"/>
      <c r="U31" s="50">
        <f>MIN(Lääkkeet[[#This Row],[Velvoite 1.7.2024 (pakkauksia)]],Lääkkeet[[#This Row],[Suurimman alitusluvan mukainen velvoite
1.7.-31.12.2024 (pakkauksia)]],Lääkkeet[[#This Row],[Alin saldo 
1.7.-31.12.2024 (pakkauksia)]])*Lääkkeet[[#This Row],[Kirjanpitoarvo / pakkaus 1.7.2024
(EUR  ALV 0 %)]]</f>
        <v>0</v>
      </c>
      <c r="W31" s="61" t="str" cm="1">
        <f t="array" ref="W31">IFERROR(_xlfn.IFS(Lääkkeet[[#This Row],[Sitoutunut pääoma 
1.1.-30.6.2024 (EUR)]]&gt;0,"Täytetyt",Lääkkeet[[#This Row],[Sitoutunut pääoma 
1.7.-31.12.2024 (EUR)]]&gt;0,"Täytetyt"),"")</f>
        <v/>
      </c>
      <c r="X31" s="61"/>
      <c r="Y31" s="5">
        <f>Hakulomake!$B$29</f>
        <v>0</v>
      </c>
    </row>
    <row r="32" spans="1:25" x14ac:dyDescent="0.3">
      <c r="A32" s="6" t="s">
        <v>1199</v>
      </c>
      <c r="B32" s="5">
        <f>Hakulomake!$B$17</f>
        <v>0</v>
      </c>
      <c r="C32" s="75">
        <v>1</v>
      </c>
      <c r="D32" s="5" t="s">
        <v>111</v>
      </c>
      <c r="E32" s="74" t="s">
        <v>1252</v>
      </c>
      <c r="F32" s="5" t="s">
        <v>112</v>
      </c>
      <c r="G32" s="5" t="s">
        <v>113</v>
      </c>
      <c r="H32" s="5" t="s">
        <v>115</v>
      </c>
      <c r="I32" s="5" t="s">
        <v>39</v>
      </c>
      <c r="J32" s="75">
        <v>10</v>
      </c>
      <c r="K32" s="13"/>
      <c r="L32" s="13"/>
      <c r="M32" s="13"/>
      <c r="N32" s="14"/>
      <c r="O32" s="50">
        <f>MIN(Lääkkeet[[#This Row],[Velvoite 1.1.2024 (pakkauksia)]],Lääkkeet[[#This Row],[Suurimman alitusluvan mukainen velvoite 
1.1.-30.6.2024 (pakkauksia)]],Lääkkeet[[#This Row],[Alin saldo 
1.1.-30.6.2024 (pakkauksia)]])*Lääkkeet[[#This Row],[Kirjanpitoarvo / pakkaus 1.1.2024
(EUR  ALV 0 %)]]</f>
        <v>0</v>
      </c>
      <c r="P32" s="16"/>
      <c r="Q32" s="13"/>
      <c r="R32" s="13"/>
      <c r="S32" s="13"/>
      <c r="T32" s="14"/>
      <c r="U32" s="50">
        <f>MIN(Lääkkeet[[#This Row],[Velvoite 1.7.2024 (pakkauksia)]],Lääkkeet[[#This Row],[Suurimman alitusluvan mukainen velvoite
1.7.-31.12.2024 (pakkauksia)]],Lääkkeet[[#This Row],[Alin saldo 
1.7.-31.12.2024 (pakkauksia)]])*Lääkkeet[[#This Row],[Kirjanpitoarvo / pakkaus 1.7.2024
(EUR  ALV 0 %)]]</f>
        <v>0</v>
      </c>
      <c r="W32" s="61" t="str" cm="1">
        <f t="array" ref="W32">IFERROR(_xlfn.IFS(Lääkkeet[[#This Row],[Sitoutunut pääoma 
1.1.-30.6.2024 (EUR)]]&gt;0,"Täytetyt",Lääkkeet[[#This Row],[Sitoutunut pääoma 
1.7.-31.12.2024 (EUR)]]&gt;0,"Täytetyt"),"")</f>
        <v/>
      </c>
      <c r="X32" s="61"/>
      <c r="Y32" s="5">
        <f>Hakulomake!$B$29</f>
        <v>0</v>
      </c>
    </row>
    <row r="33" spans="1:25" x14ac:dyDescent="0.3">
      <c r="A33" s="6" t="s">
        <v>1199</v>
      </c>
      <c r="B33" s="5">
        <f>Hakulomake!$B$17</f>
        <v>0</v>
      </c>
      <c r="C33" s="75">
        <v>1</v>
      </c>
      <c r="D33" s="5" t="s">
        <v>151</v>
      </c>
      <c r="E33" s="74" t="s">
        <v>1253</v>
      </c>
      <c r="F33" s="5" t="s">
        <v>152</v>
      </c>
      <c r="G33" s="5" t="s">
        <v>158</v>
      </c>
      <c r="H33" s="5" t="s">
        <v>33</v>
      </c>
      <c r="I33" s="5" t="s">
        <v>50</v>
      </c>
      <c r="J33" s="75">
        <v>10</v>
      </c>
      <c r="K33" s="13"/>
      <c r="L33" s="13"/>
      <c r="M33" s="13"/>
      <c r="N33" s="14"/>
      <c r="O33" s="50">
        <f>MIN(Lääkkeet[[#This Row],[Velvoite 1.1.2024 (pakkauksia)]],Lääkkeet[[#This Row],[Suurimman alitusluvan mukainen velvoite 
1.1.-30.6.2024 (pakkauksia)]],Lääkkeet[[#This Row],[Alin saldo 
1.1.-30.6.2024 (pakkauksia)]])*Lääkkeet[[#This Row],[Kirjanpitoarvo / pakkaus 1.1.2024
(EUR  ALV 0 %)]]</f>
        <v>0</v>
      </c>
      <c r="P33" s="16"/>
      <c r="Q33" s="13"/>
      <c r="R33" s="13"/>
      <c r="S33" s="13"/>
      <c r="T33" s="14"/>
      <c r="U33" s="50">
        <f>MIN(Lääkkeet[[#This Row],[Velvoite 1.7.2024 (pakkauksia)]],Lääkkeet[[#This Row],[Suurimman alitusluvan mukainen velvoite
1.7.-31.12.2024 (pakkauksia)]],Lääkkeet[[#This Row],[Alin saldo 
1.7.-31.12.2024 (pakkauksia)]])*Lääkkeet[[#This Row],[Kirjanpitoarvo / pakkaus 1.7.2024
(EUR  ALV 0 %)]]</f>
        <v>0</v>
      </c>
      <c r="W33" s="61" t="str" cm="1">
        <f t="array" ref="W33">IFERROR(_xlfn.IFS(Lääkkeet[[#This Row],[Sitoutunut pääoma 
1.1.-30.6.2024 (EUR)]]&gt;0,"Täytetyt",Lääkkeet[[#This Row],[Sitoutunut pääoma 
1.7.-31.12.2024 (EUR)]]&gt;0,"Täytetyt"),"")</f>
        <v/>
      </c>
      <c r="X33" s="61"/>
      <c r="Y33" s="5">
        <f>Hakulomake!$B$29</f>
        <v>0</v>
      </c>
    </row>
    <row r="34" spans="1:25" x14ac:dyDescent="0.3">
      <c r="A34" s="6" t="s">
        <v>1199</v>
      </c>
      <c r="B34" s="5">
        <f>Hakulomake!$B$17</f>
        <v>0</v>
      </c>
      <c r="C34" s="75">
        <v>1</v>
      </c>
      <c r="D34" s="5" t="s">
        <v>151</v>
      </c>
      <c r="E34" s="74" t="s">
        <v>1254</v>
      </c>
      <c r="F34" s="5" t="s">
        <v>152</v>
      </c>
      <c r="G34" s="5" t="s">
        <v>158</v>
      </c>
      <c r="H34" s="5" t="s">
        <v>33</v>
      </c>
      <c r="I34" s="5" t="s">
        <v>50</v>
      </c>
      <c r="J34" s="75">
        <v>20</v>
      </c>
      <c r="K34" s="13"/>
      <c r="L34" s="13"/>
      <c r="M34" s="13"/>
      <c r="N34" s="14"/>
      <c r="O34" s="50">
        <f>MIN(Lääkkeet[[#This Row],[Velvoite 1.1.2024 (pakkauksia)]],Lääkkeet[[#This Row],[Suurimman alitusluvan mukainen velvoite 
1.1.-30.6.2024 (pakkauksia)]],Lääkkeet[[#This Row],[Alin saldo 
1.1.-30.6.2024 (pakkauksia)]])*Lääkkeet[[#This Row],[Kirjanpitoarvo / pakkaus 1.1.2024
(EUR  ALV 0 %)]]</f>
        <v>0</v>
      </c>
      <c r="P34" s="16"/>
      <c r="Q34" s="13"/>
      <c r="R34" s="13"/>
      <c r="S34" s="13"/>
      <c r="T34" s="14"/>
      <c r="U34" s="50">
        <f>MIN(Lääkkeet[[#This Row],[Velvoite 1.7.2024 (pakkauksia)]],Lääkkeet[[#This Row],[Suurimman alitusluvan mukainen velvoite
1.7.-31.12.2024 (pakkauksia)]],Lääkkeet[[#This Row],[Alin saldo 
1.7.-31.12.2024 (pakkauksia)]])*Lääkkeet[[#This Row],[Kirjanpitoarvo / pakkaus 1.7.2024
(EUR  ALV 0 %)]]</f>
        <v>0</v>
      </c>
      <c r="W34" s="61" t="str" cm="1">
        <f t="array" ref="W34">IFERROR(_xlfn.IFS(Lääkkeet[[#This Row],[Sitoutunut pääoma 
1.1.-30.6.2024 (EUR)]]&gt;0,"Täytetyt",Lääkkeet[[#This Row],[Sitoutunut pääoma 
1.7.-31.12.2024 (EUR)]]&gt;0,"Täytetyt"),"")</f>
        <v/>
      </c>
      <c r="X34" s="61"/>
      <c r="Y34" s="5">
        <f>Hakulomake!$B$29</f>
        <v>0</v>
      </c>
    </row>
    <row r="35" spans="1:25" x14ac:dyDescent="0.3">
      <c r="A35" s="6" t="s">
        <v>1199</v>
      </c>
      <c r="B35" s="5">
        <f>Hakulomake!$B$17</f>
        <v>0</v>
      </c>
      <c r="C35" s="75">
        <v>1</v>
      </c>
      <c r="D35" s="5" t="s">
        <v>151</v>
      </c>
      <c r="E35" s="74" t="s">
        <v>1255</v>
      </c>
      <c r="F35" s="5" t="s">
        <v>152</v>
      </c>
      <c r="G35" s="5" t="s">
        <v>158</v>
      </c>
      <c r="H35" s="5" t="s">
        <v>49</v>
      </c>
      <c r="I35" s="5" t="s">
        <v>50</v>
      </c>
      <c r="J35" s="75">
        <v>10</v>
      </c>
      <c r="K35" s="13"/>
      <c r="L35" s="13"/>
      <c r="M35" s="13"/>
      <c r="N35" s="14"/>
      <c r="O35" s="50">
        <f>MIN(Lääkkeet[[#This Row],[Velvoite 1.1.2024 (pakkauksia)]],Lääkkeet[[#This Row],[Suurimman alitusluvan mukainen velvoite 
1.1.-30.6.2024 (pakkauksia)]],Lääkkeet[[#This Row],[Alin saldo 
1.1.-30.6.2024 (pakkauksia)]])*Lääkkeet[[#This Row],[Kirjanpitoarvo / pakkaus 1.1.2024
(EUR  ALV 0 %)]]</f>
        <v>0</v>
      </c>
      <c r="P35" s="16"/>
      <c r="Q35" s="13"/>
      <c r="R35" s="13"/>
      <c r="S35" s="13"/>
      <c r="T35" s="14"/>
      <c r="U35" s="50">
        <f>MIN(Lääkkeet[[#This Row],[Velvoite 1.7.2024 (pakkauksia)]],Lääkkeet[[#This Row],[Suurimman alitusluvan mukainen velvoite
1.7.-31.12.2024 (pakkauksia)]],Lääkkeet[[#This Row],[Alin saldo 
1.7.-31.12.2024 (pakkauksia)]])*Lääkkeet[[#This Row],[Kirjanpitoarvo / pakkaus 1.7.2024
(EUR  ALV 0 %)]]</f>
        <v>0</v>
      </c>
      <c r="W35" s="61" t="str" cm="1">
        <f t="array" ref="W35">IFERROR(_xlfn.IFS(Lääkkeet[[#This Row],[Sitoutunut pääoma 
1.1.-30.6.2024 (EUR)]]&gt;0,"Täytetyt",Lääkkeet[[#This Row],[Sitoutunut pääoma 
1.7.-31.12.2024 (EUR)]]&gt;0,"Täytetyt"),"")</f>
        <v/>
      </c>
      <c r="X35" s="61"/>
      <c r="Y35" s="5">
        <f>Hakulomake!$B$29</f>
        <v>0</v>
      </c>
    </row>
    <row r="36" spans="1:25" x14ac:dyDescent="0.3">
      <c r="A36" s="6" t="s">
        <v>1199</v>
      </c>
      <c r="B36" s="5">
        <f>Hakulomake!$B$17</f>
        <v>0</v>
      </c>
      <c r="C36" s="75">
        <v>1</v>
      </c>
      <c r="D36" s="5" t="s">
        <v>151</v>
      </c>
      <c r="E36" s="74" t="s">
        <v>1256</v>
      </c>
      <c r="F36" s="5" t="s">
        <v>152</v>
      </c>
      <c r="G36" s="5" t="s">
        <v>158</v>
      </c>
      <c r="H36" s="5" t="s">
        <v>49</v>
      </c>
      <c r="I36" s="5" t="s">
        <v>50</v>
      </c>
      <c r="J36" s="75">
        <v>20</v>
      </c>
      <c r="K36" s="13"/>
      <c r="L36" s="13"/>
      <c r="M36" s="13"/>
      <c r="N36" s="14"/>
      <c r="O36" s="50">
        <f>MIN(Lääkkeet[[#This Row],[Velvoite 1.1.2024 (pakkauksia)]],Lääkkeet[[#This Row],[Suurimman alitusluvan mukainen velvoite 
1.1.-30.6.2024 (pakkauksia)]],Lääkkeet[[#This Row],[Alin saldo 
1.1.-30.6.2024 (pakkauksia)]])*Lääkkeet[[#This Row],[Kirjanpitoarvo / pakkaus 1.1.2024
(EUR  ALV 0 %)]]</f>
        <v>0</v>
      </c>
      <c r="P36" s="16"/>
      <c r="Q36" s="13"/>
      <c r="R36" s="13"/>
      <c r="S36" s="13"/>
      <c r="T36" s="14"/>
      <c r="U36" s="50">
        <f>MIN(Lääkkeet[[#This Row],[Velvoite 1.7.2024 (pakkauksia)]],Lääkkeet[[#This Row],[Suurimman alitusluvan mukainen velvoite
1.7.-31.12.2024 (pakkauksia)]],Lääkkeet[[#This Row],[Alin saldo 
1.7.-31.12.2024 (pakkauksia)]])*Lääkkeet[[#This Row],[Kirjanpitoarvo / pakkaus 1.7.2024
(EUR  ALV 0 %)]]</f>
        <v>0</v>
      </c>
      <c r="W36" s="61" t="str" cm="1">
        <f t="array" ref="W36">IFERROR(_xlfn.IFS(Lääkkeet[[#This Row],[Sitoutunut pääoma 
1.1.-30.6.2024 (EUR)]]&gt;0,"Täytetyt",Lääkkeet[[#This Row],[Sitoutunut pääoma 
1.7.-31.12.2024 (EUR)]]&gt;0,"Täytetyt"),"")</f>
        <v/>
      </c>
      <c r="X36" s="61"/>
      <c r="Y36" s="5">
        <f>Hakulomake!$B$29</f>
        <v>0</v>
      </c>
    </row>
    <row r="37" spans="1:25" x14ac:dyDescent="0.3">
      <c r="A37" s="6" t="s">
        <v>1199</v>
      </c>
      <c r="B37" s="5">
        <f>Hakulomake!$B$17</f>
        <v>0</v>
      </c>
      <c r="C37" s="75">
        <v>1</v>
      </c>
      <c r="D37" s="5" t="s">
        <v>151</v>
      </c>
      <c r="E37" s="74" t="s">
        <v>1257</v>
      </c>
      <c r="F37" s="5" t="s">
        <v>152</v>
      </c>
      <c r="G37" s="5" t="s">
        <v>158</v>
      </c>
      <c r="H37" s="5" t="s">
        <v>51</v>
      </c>
      <c r="I37" s="5" t="s">
        <v>50</v>
      </c>
      <c r="J37" s="75">
        <v>20</v>
      </c>
      <c r="K37" s="13"/>
      <c r="L37" s="13"/>
      <c r="M37" s="13"/>
      <c r="N37" s="14"/>
      <c r="O37" s="50">
        <f>MIN(Lääkkeet[[#This Row],[Velvoite 1.1.2024 (pakkauksia)]],Lääkkeet[[#This Row],[Suurimman alitusluvan mukainen velvoite 
1.1.-30.6.2024 (pakkauksia)]],Lääkkeet[[#This Row],[Alin saldo 
1.1.-30.6.2024 (pakkauksia)]])*Lääkkeet[[#This Row],[Kirjanpitoarvo / pakkaus 1.1.2024
(EUR  ALV 0 %)]]</f>
        <v>0</v>
      </c>
      <c r="P37" s="16"/>
      <c r="Q37" s="13"/>
      <c r="R37" s="13"/>
      <c r="S37" s="13"/>
      <c r="T37" s="14"/>
      <c r="U37" s="50">
        <f>MIN(Lääkkeet[[#This Row],[Velvoite 1.7.2024 (pakkauksia)]],Lääkkeet[[#This Row],[Suurimman alitusluvan mukainen velvoite
1.7.-31.12.2024 (pakkauksia)]],Lääkkeet[[#This Row],[Alin saldo 
1.7.-31.12.2024 (pakkauksia)]])*Lääkkeet[[#This Row],[Kirjanpitoarvo / pakkaus 1.7.2024
(EUR  ALV 0 %)]]</f>
        <v>0</v>
      </c>
      <c r="W37" s="61" t="str" cm="1">
        <f t="array" ref="W37">IFERROR(_xlfn.IFS(Lääkkeet[[#This Row],[Sitoutunut pääoma 
1.1.-30.6.2024 (EUR)]]&gt;0,"Täytetyt",Lääkkeet[[#This Row],[Sitoutunut pääoma 
1.7.-31.12.2024 (EUR)]]&gt;0,"Täytetyt"),"")</f>
        <v/>
      </c>
      <c r="X37" s="61"/>
      <c r="Y37" s="5">
        <f>Hakulomake!$B$29</f>
        <v>0</v>
      </c>
    </row>
    <row r="38" spans="1:25" x14ac:dyDescent="0.3">
      <c r="A38" s="6" t="s">
        <v>1199</v>
      </c>
      <c r="B38" s="5">
        <f>Hakulomake!$B$17</f>
        <v>0</v>
      </c>
      <c r="C38" s="75">
        <v>1</v>
      </c>
      <c r="D38" s="5" t="s">
        <v>111</v>
      </c>
      <c r="E38" s="74" t="s">
        <v>1258</v>
      </c>
      <c r="F38" s="5" t="s">
        <v>112</v>
      </c>
      <c r="G38" s="5" t="s">
        <v>113</v>
      </c>
      <c r="H38" s="5" t="s">
        <v>115</v>
      </c>
      <c r="I38" s="5" t="s">
        <v>39</v>
      </c>
      <c r="J38" s="75">
        <v>5</v>
      </c>
      <c r="K38" s="13"/>
      <c r="L38" s="13"/>
      <c r="M38" s="13"/>
      <c r="N38" s="14"/>
      <c r="O38" s="50">
        <f>MIN(Lääkkeet[[#This Row],[Velvoite 1.1.2024 (pakkauksia)]],Lääkkeet[[#This Row],[Suurimman alitusluvan mukainen velvoite 
1.1.-30.6.2024 (pakkauksia)]],Lääkkeet[[#This Row],[Alin saldo 
1.1.-30.6.2024 (pakkauksia)]])*Lääkkeet[[#This Row],[Kirjanpitoarvo / pakkaus 1.1.2024
(EUR  ALV 0 %)]]</f>
        <v>0</v>
      </c>
      <c r="P38" s="16"/>
      <c r="Q38" s="13"/>
      <c r="R38" s="13"/>
      <c r="S38" s="13"/>
      <c r="T38" s="14"/>
      <c r="U38" s="50">
        <f>MIN(Lääkkeet[[#This Row],[Velvoite 1.7.2024 (pakkauksia)]],Lääkkeet[[#This Row],[Suurimman alitusluvan mukainen velvoite
1.7.-31.12.2024 (pakkauksia)]],Lääkkeet[[#This Row],[Alin saldo 
1.7.-31.12.2024 (pakkauksia)]])*Lääkkeet[[#This Row],[Kirjanpitoarvo / pakkaus 1.7.2024
(EUR  ALV 0 %)]]</f>
        <v>0</v>
      </c>
      <c r="W38" s="61" t="str" cm="1">
        <f t="array" ref="W38">IFERROR(_xlfn.IFS(Lääkkeet[[#This Row],[Sitoutunut pääoma 
1.1.-30.6.2024 (EUR)]]&gt;0,"Täytetyt",Lääkkeet[[#This Row],[Sitoutunut pääoma 
1.7.-31.12.2024 (EUR)]]&gt;0,"Täytetyt"),"")</f>
        <v/>
      </c>
      <c r="X38" s="61"/>
      <c r="Y38" s="5">
        <f>Hakulomake!$B$29</f>
        <v>0</v>
      </c>
    </row>
    <row r="39" spans="1:25" x14ac:dyDescent="0.3">
      <c r="A39" s="6" t="s">
        <v>1199</v>
      </c>
      <c r="B39" s="5">
        <f>Hakulomake!$B$17</f>
        <v>0</v>
      </c>
      <c r="C39" s="75">
        <v>1</v>
      </c>
      <c r="D39" s="5" t="s">
        <v>89</v>
      </c>
      <c r="E39" s="74" t="s">
        <v>1259</v>
      </c>
      <c r="F39" s="5" t="s">
        <v>90</v>
      </c>
      <c r="G39" s="5" t="s">
        <v>96</v>
      </c>
      <c r="H39" s="5" t="s">
        <v>95</v>
      </c>
      <c r="I39" s="5" t="s">
        <v>97</v>
      </c>
      <c r="J39" s="75" t="s">
        <v>972</v>
      </c>
      <c r="K39" s="13"/>
      <c r="L39" s="13"/>
      <c r="M39" s="13"/>
      <c r="N39" s="14"/>
      <c r="O39" s="50">
        <f>MIN(Lääkkeet[[#This Row],[Velvoite 1.1.2024 (pakkauksia)]],Lääkkeet[[#This Row],[Suurimman alitusluvan mukainen velvoite 
1.1.-30.6.2024 (pakkauksia)]],Lääkkeet[[#This Row],[Alin saldo 
1.1.-30.6.2024 (pakkauksia)]])*Lääkkeet[[#This Row],[Kirjanpitoarvo / pakkaus 1.1.2024
(EUR  ALV 0 %)]]</f>
        <v>0</v>
      </c>
      <c r="P39" s="16"/>
      <c r="Q39" s="13"/>
      <c r="R39" s="13"/>
      <c r="S39" s="13"/>
      <c r="T39" s="14"/>
      <c r="U39" s="50">
        <f>MIN(Lääkkeet[[#This Row],[Velvoite 1.7.2024 (pakkauksia)]],Lääkkeet[[#This Row],[Suurimman alitusluvan mukainen velvoite
1.7.-31.12.2024 (pakkauksia)]],Lääkkeet[[#This Row],[Alin saldo 
1.7.-31.12.2024 (pakkauksia)]])*Lääkkeet[[#This Row],[Kirjanpitoarvo / pakkaus 1.7.2024
(EUR  ALV 0 %)]]</f>
        <v>0</v>
      </c>
      <c r="W39" s="61" t="str" cm="1">
        <f t="array" ref="W39">IFERROR(_xlfn.IFS(Lääkkeet[[#This Row],[Sitoutunut pääoma 
1.1.-30.6.2024 (EUR)]]&gt;0,"Täytetyt",Lääkkeet[[#This Row],[Sitoutunut pääoma 
1.7.-31.12.2024 (EUR)]]&gt;0,"Täytetyt"),"")</f>
        <v/>
      </c>
      <c r="X39" s="61"/>
      <c r="Y39" s="5">
        <f>Hakulomake!$B$29</f>
        <v>0</v>
      </c>
    </row>
    <row r="40" spans="1:25" x14ac:dyDescent="0.3">
      <c r="A40" s="6" t="s">
        <v>1199</v>
      </c>
      <c r="B40" s="5">
        <f>Hakulomake!$B$17</f>
        <v>0</v>
      </c>
      <c r="C40" s="75">
        <v>1</v>
      </c>
      <c r="D40" s="5" t="s">
        <v>89</v>
      </c>
      <c r="E40" s="74" t="s">
        <v>1260</v>
      </c>
      <c r="F40" s="5" t="s">
        <v>90</v>
      </c>
      <c r="G40" s="5" t="s">
        <v>96</v>
      </c>
      <c r="H40" s="5" t="s">
        <v>51</v>
      </c>
      <c r="I40" s="5" t="s">
        <v>97</v>
      </c>
      <c r="J40" s="75" t="s">
        <v>973</v>
      </c>
      <c r="K40" s="13"/>
      <c r="L40" s="13"/>
      <c r="M40" s="13"/>
      <c r="N40" s="14"/>
      <c r="O40" s="50">
        <f>MIN(Lääkkeet[[#This Row],[Velvoite 1.1.2024 (pakkauksia)]],Lääkkeet[[#This Row],[Suurimman alitusluvan mukainen velvoite 
1.1.-30.6.2024 (pakkauksia)]],Lääkkeet[[#This Row],[Alin saldo 
1.1.-30.6.2024 (pakkauksia)]])*Lääkkeet[[#This Row],[Kirjanpitoarvo / pakkaus 1.1.2024
(EUR  ALV 0 %)]]</f>
        <v>0</v>
      </c>
      <c r="P40" s="16"/>
      <c r="Q40" s="13"/>
      <c r="R40" s="13"/>
      <c r="S40" s="13"/>
      <c r="T40" s="14"/>
      <c r="U40" s="50">
        <f>MIN(Lääkkeet[[#This Row],[Velvoite 1.7.2024 (pakkauksia)]],Lääkkeet[[#This Row],[Suurimman alitusluvan mukainen velvoite
1.7.-31.12.2024 (pakkauksia)]],Lääkkeet[[#This Row],[Alin saldo 
1.7.-31.12.2024 (pakkauksia)]])*Lääkkeet[[#This Row],[Kirjanpitoarvo / pakkaus 1.7.2024
(EUR  ALV 0 %)]]</f>
        <v>0</v>
      </c>
      <c r="W40" s="61" t="str" cm="1">
        <f t="array" ref="W40">IFERROR(_xlfn.IFS(Lääkkeet[[#This Row],[Sitoutunut pääoma 
1.1.-30.6.2024 (EUR)]]&gt;0,"Täytetyt",Lääkkeet[[#This Row],[Sitoutunut pääoma 
1.7.-31.12.2024 (EUR)]]&gt;0,"Täytetyt"),"")</f>
        <v/>
      </c>
      <c r="X40" s="61"/>
      <c r="Y40" s="5">
        <f>Hakulomake!$B$29</f>
        <v>0</v>
      </c>
    </row>
    <row r="41" spans="1:25" x14ac:dyDescent="0.3">
      <c r="A41" s="6" t="s">
        <v>1199</v>
      </c>
      <c r="B41" s="5">
        <f>Hakulomake!$B$17</f>
        <v>0</v>
      </c>
      <c r="C41" s="75">
        <v>1</v>
      </c>
      <c r="D41" s="5" t="s">
        <v>917</v>
      </c>
      <c r="E41" s="74" t="s">
        <v>1261</v>
      </c>
      <c r="F41" s="5" t="s">
        <v>1262</v>
      </c>
      <c r="G41" s="5" t="s">
        <v>918</v>
      </c>
      <c r="H41" s="5" t="s">
        <v>919</v>
      </c>
      <c r="I41" s="5" t="s">
        <v>105</v>
      </c>
      <c r="J41" s="75" t="s">
        <v>974</v>
      </c>
      <c r="K41" s="13"/>
      <c r="L41" s="13"/>
      <c r="M41" s="13"/>
      <c r="N41" s="14"/>
      <c r="O41" s="50">
        <f>MIN(Lääkkeet[[#This Row],[Velvoite 1.1.2024 (pakkauksia)]],Lääkkeet[[#This Row],[Suurimman alitusluvan mukainen velvoite 
1.1.-30.6.2024 (pakkauksia)]],Lääkkeet[[#This Row],[Alin saldo 
1.1.-30.6.2024 (pakkauksia)]])*Lääkkeet[[#This Row],[Kirjanpitoarvo / pakkaus 1.1.2024
(EUR  ALV 0 %)]]</f>
        <v>0</v>
      </c>
      <c r="P41" s="16"/>
      <c r="Q41" s="13"/>
      <c r="R41" s="13"/>
      <c r="S41" s="13"/>
      <c r="T41" s="14"/>
      <c r="U41" s="50">
        <f>MIN(Lääkkeet[[#This Row],[Velvoite 1.7.2024 (pakkauksia)]],Lääkkeet[[#This Row],[Suurimman alitusluvan mukainen velvoite
1.7.-31.12.2024 (pakkauksia)]],Lääkkeet[[#This Row],[Alin saldo 
1.7.-31.12.2024 (pakkauksia)]])*Lääkkeet[[#This Row],[Kirjanpitoarvo / pakkaus 1.7.2024
(EUR  ALV 0 %)]]</f>
        <v>0</v>
      </c>
      <c r="W41" s="61" t="str" cm="1">
        <f t="array" ref="W41">IFERROR(_xlfn.IFS(Lääkkeet[[#This Row],[Sitoutunut pääoma 
1.1.-30.6.2024 (EUR)]]&gt;0,"Täytetyt",Lääkkeet[[#This Row],[Sitoutunut pääoma 
1.7.-31.12.2024 (EUR)]]&gt;0,"Täytetyt"),"")</f>
        <v/>
      </c>
      <c r="X41" s="61"/>
      <c r="Y41" s="5">
        <f>Hakulomake!$B$29</f>
        <v>0</v>
      </c>
    </row>
    <row r="42" spans="1:25" x14ac:dyDescent="0.3">
      <c r="A42" s="6" t="s">
        <v>1199</v>
      </c>
      <c r="B42" s="5">
        <f>Hakulomake!$B$17</f>
        <v>0</v>
      </c>
      <c r="C42" s="75">
        <v>1</v>
      </c>
      <c r="D42" s="5" t="s">
        <v>917</v>
      </c>
      <c r="E42" s="74" t="s">
        <v>1263</v>
      </c>
      <c r="F42" s="5" t="s">
        <v>1262</v>
      </c>
      <c r="G42" s="5" t="s">
        <v>918</v>
      </c>
      <c r="H42" s="5" t="s">
        <v>919</v>
      </c>
      <c r="I42" s="5" t="s">
        <v>105</v>
      </c>
      <c r="J42" s="75" t="s">
        <v>975</v>
      </c>
      <c r="K42" s="13"/>
      <c r="L42" s="13"/>
      <c r="M42" s="13"/>
      <c r="N42" s="14"/>
      <c r="O42" s="50">
        <f>MIN(Lääkkeet[[#This Row],[Velvoite 1.1.2024 (pakkauksia)]],Lääkkeet[[#This Row],[Suurimman alitusluvan mukainen velvoite 
1.1.-30.6.2024 (pakkauksia)]],Lääkkeet[[#This Row],[Alin saldo 
1.1.-30.6.2024 (pakkauksia)]])*Lääkkeet[[#This Row],[Kirjanpitoarvo / pakkaus 1.1.2024
(EUR  ALV 0 %)]]</f>
        <v>0</v>
      </c>
      <c r="P42" s="16"/>
      <c r="Q42" s="13"/>
      <c r="R42" s="13"/>
      <c r="S42" s="13"/>
      <c r="T42" s="14"/>
      <c r="U42" s="50">
        <f>MIN(Lääkkeet[[#This Row],[Velvoite 1.7.2024 (pakkauksia)]],Lääkkeet[[#This Row],[Suurimman alitusluvan mukainen velvoite
1.7.-31.12.2024 (pakkauksia)]],Lääkkeet[[#This Row],[Alin saldo 
1.7.-31.12.2024 (pakkauksia)]])*Lääkkeet[[#This Row],[Kirjanpitoarvo / pakkaus 1.7.2024
(EUR  ALV 0 %)]]</f>
        <v>0</v>
      </c>
      <c r="W42" s="61" t="str" cm="1">
        <f t="array" ref="W42">IFERROR(_xlfn.IFS(Lääkkeet[[#This Row],[Sitoutunut pääoma 
1.1.-30.6.2024 (EUR)]]&gt;0,"Täytetyt",Lääkkeet[[#This Row],[Sitoutunut pääoma 
1.7.-31.12.2024 (EUR)]]&gt;0,"Täytetyt"),"")</f>
        <v/>
      </c>
      <c r="X42" s="61"/>
      <c r="Y42" s="5">
        <f>Hakulomake!$B$29</f>
        <v>0</v>
      </c>
    </row>
    <row r="43" spans="1:25" x14ac:dyDescent="0.3">
      <c r="A43" s="6" t="s">
        <v>1199</v>
      </c>
      <c r="B43" s="5">
        <f>Hakulomake!$B$17</f>
        <v>0</v>
      </c>
      <c r="C43" s="75">
        <v>1</v>
      </c>
      <c r="D43" s="5" t="s">
        <v>192</v>
      </c>
      <c r="E43" s="74" t="s">
        <v>1264</v>
      </c>
      <c r="F43" s="5" t="s">
        <v>193</v>
      </c>
      <c r="G43" s="5" t="s">
        <v>203</v>
      </c>
      <c r="I43" s="5" t="s">
        <v>101</v>
      </c>
      <c r="J43" s="75" t="s">
        <v>976</v>
      </c>
      <c r="K43" s="13"/>
      <c r="L43" s="13"/>
      <c r="M43" s="13"/>
      <c r="N43" s="14"/>
      <c r="O43" s="50">
        <f>MIN(Lääkkeet[[#This Row],[Velvoite 1.1.2024 (pakkauksia)]],Lääkkeet[[#This Row],[Suurimman alitusluvan mukainen velvoite 
1.1.-30.6.2024 (pakkauksia)]],Lääkkeet[[#This Row],[Alin saldo 
1.1.-30.6.2024 (pakkauksia)]])*Lääkkeet[[#This Row],[Kirjanpitoarvo / pakkaus 1.1.2024
(EUR  ALV 0 %)]]</f>
        <v>0</v>
      </c>
      <c r="P43" s="16"/>
      <c r="Q43" s="13"/>
      <c r="R43" s="13"/>
      <c r="S43" s="13"/>
      <c r="T43" s="14"/>
      <c r="U43" s="50">
        <f>MIN(Lääkkeet[[#This Row],[Velvoite 1.7.2024 (pakkauksia)]],Lääkkeet[[#This Row],[Suurimman alitusluvan mukainen velvoite
1.7.-31.12.2024 (pakkauksia)]],Lääkkeet[[#This Row],[Alin saldo 
1.7.-31.12.2024 (pakkauksia)]])*Lääkkeet[[#This Row],[Kirjanpitoarvo / pakkaus 1.7.2024
(EUR  ALV 0 %)]]</f>
        <v>0</v>
      </c>
      <c r="W43" s="61" t="str" cm="1">
        <f t="array" ref="W43">IFERROR(_xlfn.IFS(Lääkkeet[[#This Row],[Sitoutunut pääoma 
1.1.-30.6.2024 (EUR)]]&gt;0,"Täytetyt",Lääkkeet[[#This Row],[Sitoutunut pääoma 
1.7.-31.12.2024 (EUR)]]&gt;0,"Täytetyt"),"")</f>
        <v/>
      </c>
      <c r="X43" s="61"/>
      <c r="Y43" s="5">
        <f>Hakulomake!$B$29</f>
        <v>0</v>
      </c>
    </row>
    <row r="44" spans="1:25" x14ac:dyDescent="0.3">
      <c r="A44" s="6" t="s">
        <v>1199</v>
      </c>
      <c r="B44" s="5">
        <f>Hakulomake!$B$17</f>
        <v>0</v>
      </c>
      <c r="C44" s="75">
        <v>1</v>
      </c>
      <c r="D44" s="5" t="s">
        <v>173</v>
      </c>
      <c r="E44" s="74" t="s">
        <v>1265</v>
      </c>
      <c r="F44" s="5" t="s">
        <v>174</v>
      </c>
      <c r="G44" s="5" t="s">
        <v>181</v>
      </c>
      <c r="H44" s="5" t="s">
        <v>38</v>
      </c>
      <c r="I44" s="5" t="s">
        <v>32</v>
      </c>
      <c r="J44" s="75">
        <v>28</v>
      </c>
      <c r="K44" s="13"/>
      <c r="L44" s="13"/>
      <c r="M44" s="13"/>
      <c r="N44" s="14"/>
      <c r="O44" s="50">
        <f>MIN(Lääkkeet[[#This Row],[Velvoite 1.1.2024 (pakkauksia)]],Lääkkeet[[#This Row],[Suurimman alitusluvan mukainen velvoite 
1.1.-30.6.2024 (pakkauksia)]],Lääkkeet[[#This Row],[Alin saldo 
1.1.-30.6.2024 (pakkauksia)]])*Lääkkeet[[#This Row],[Kirjanpitoarvo / pakkaus 1.1.2024
(EUR  ALV 0 %)]]</f>
        <v>0</v>
      </c>
      <c r="P44" s="16"/>
      <c r="Q44" s="13"/>
      <c r="R44" s="13"/>
      <c r="S44" s="13"/>
      <c r="T44" s="14"/>
      <c r="U44" s="50">
        <f>MIN(Lääkkeet[[#This Row],[Velvoite 1.7.2024 (pakkauksia)]],Lääkkeet[[#This Row],[Suurimman alitusluvan mukainen velvoite
1.7.-31.12.2024 (pakkauksia)]],Lääkkeet[[#This Row],[Alin saldo 
1.7.-31.12.2024 (pakkauksia)]])*Lääkkeet[[#This Row],[Kirjanpitoarvo / pakkaus 1.7.2024
(EUR  ALV 0 %)]]</f>
        <v>0</v>
      </c>
      <c r="W44" s="61" t="str" cm="1">
        <f t="array" ref="W44">IFERROR(_xlfn.IFS(Lääkkeet[[#This Row],[Sitoutunut pääoma 
1.1.-30.6.2024 (EUR)]]&gt;0,"Täytetyt",Lääkkeet[[#This Row],[Sitoutunut pääoma 
1.7.-31.12.2024 (EUR)]]&gt;0,"Täytetyt"),"")</f>
        <v/>
      </c>
      <c r="X44" s="61"/>
      <c r="Y44" s="5">
        <f>Hakulomake!$B$29</f>
        <v>0</v>
      </c>
    </row>
    <row r="45" spans="1:25" x14ac:dyDescent="0.3">
      <c r="A45" s="6" t="s">
        <v>1199</v>
      </c>
      <c r="B45" s="5">
        <f>Hakulomake!$B$17</f>
        <v>0</v>
      </c>
      <c r="C45" s="75">
        <v>1</v>
      </c>
      <c r="D45" s="5" t="s">
        <v>173</v>
      </c>
      <c r="E45" s="74" t="s">
        <v>1266</v>
      </c>
      <c r="F45" s="5" t="s">
        <v>174</v>
      </c>
      <c r="G45" s="5" t="s">
        <v>181</v>
      </c>
      <c r="H45" s="5" t="s">
        <v>40</v>
      </c>
      <c r="I45" s="5" t="s">
        <v>32</v>
      </c>
      <c r="J45" s="75">
        <v>1</v>
      </c>
      <c r="K45" s="13"/>
      <c r="L45" s="13"/>
      <c r="M45" s="13"/>
      <c r="N45" s="14"/>
      <c r="O45" s="50">
        <f>MIN(Lääkkeet[[#This Row],[Velvoite 1.1.2024 (pakkauksia)]],Lääkkeet[[#This Row],[Suurimman alitusluvan mukainen velvoite 
1.1.-30.6.2024 (pakkauksia)]],Lääkkeet[[#This Row],[Alin saldo 
1.1.-30.6.2024 (pakkauksia)]])*Lääkkeet[[#This Row],[Kirjanpitoarvo / pakkaus 1.1.2024
(EUR  ALV 0 %)]]</f>
        <v>0</v>
      </c>
      <c r="P45" s="16"/>
      <c r="Q45" s="13"/>
      <c r="R45" s="13"/>
      <c r="S45" s="13"/>
      <c r="T45" s="14"/>
      <c r="U45" s="50">
        <f>MIN(Lääkkeet[[#This Row],[Velvoite 1.7.2024 (pakkauksia)]],Lääkkeet[[#This Row],[Suurimman alitusluvan mukainen velvoite
1.7.-31.12.2024 (pakkauksia)]],Lääkkeet[[#This Row],[Alin saldo 
1.7.-31.12.2024 (pakkauksia)]])*Lääkkeet[[#This Row],[Kirjanpitoarvo / pakkaus 1.7.2024
(EUR  ALV 0 %)]]</f>
        <v>0</v>
      </c>
      <c r="W45" s="61" t="str" cm="1">
        <f t="array" ref="W45">IFERROR(_xlfn.IFS(Lääkkeet[[#This Row],[Sitoutunut pääoma 
1.1.-30.6.2024 (EUR)]]&gt;0,"Täytetyt",Lääkkeet[[#This Row],[Sitoutunut pääoma 
1.7.-31.12.2024 (EUR)]]&gt;0,"Täytetyt"),"")</f>
        <v/>
      </c>
      <c r="X45" s="61"/>
      <c r="Y45" s="5">
        <f>Hakulomake!$B$29</f>
        <v>0</v>
      </c>
    </row>
    <row r="46" spans="1:25" x14ac:dyDescent="0.3">
      <c r="A46" s="6" t="s">
        <v>1199</v>
      </c>
      <c r="B46" s="5">
        <f>Hakulomake!$B$17</f>
        <v>0</v>
      </c>
      <c r="C46" s="75">
        <v>1</v>
      </c>
      <c r="D46" s="5" t="s">
        <v>173</v>
      </c>
      <c r="E46" s="74" t="s">
        <v>1267</v>
      </c>
      <c r="F46" s="5" t="s">
        <v>174</v>
      </c>
      <c r="G46" s="5" t="s">
        <v>181</v>
      </c>
      <c r="H46" s="5" t="s">
        <v>40</v>
      </c>
      <c r="I46" s="5" t="s">
        <v>32</v>
      </c>
      <c r="J46" s="75">
        <v>4</v>
      </c>
      <c r="K46" s="13"/>
      <c r="L46" s="13"/>
      <c r="M46" s="13"/>
      <c r="N46" s="14"/>
      <c r="O46" s="50">
        <f>MIN(Lääkkeet[[#This Row],[Velvoite 1.1.2024 (pakkauksia)]],Lääkkeet[[#This Row],[Suurimman alitusluvan mukainen velvoite 
1.1.-30.6.2024 (pakkauksia)]],Lääkkeet[[#This Row],[Alin saldo 
1.1.-30.6.2024 (pakkauksia)]])*Lääkkeet[[#This Row],[Kirjanpitoarvo / pakkaus 1.1.2024
(EUR  ALV 0 %)]]</f>
        <v>0</v>
      </c>
      <c r="P46" s="16"/>
      <c r="Q46" s="13"/>
      <c r="R46" s="13"/>
      <c r="S46" s="13"/>
      <c r="T46" s="14"/>
      <c r="U46" s="50">
        <f>MIN(Lääkkeet[[#This Row],[Velvoite 1.7.2024 (pakkauksia)]],Lääkkeet[[#This Row],[Suurimman alitusluvan mukainen velvoite
1.7.-31.12.2024 (pakkauksia)]],Lääkkeet[[#This Row],[Alin saldo 
1.7.-31.12.2024 (pakkauksia)]])*Lääkkeet[[#This Row],[Kirjanpitoarvo / pakkaus 1.7.2024
(EUR  ALV 0 %)]]</f>
        <v>0</v>
      </c>
      <c r="W46" s="61" t="str" cm="1">
        <f t="array" ref="W46">IFERROR(_xlfn.IFS(Lääkkeet[[#This Row],[Sitoutunut pääoma 
1.1.-30.6.2024 (EUR)]]&gt;0,"Täytetyt",Lääkkeet[[#This Row],[Sitoutunut pääoma 
1.7.-31.12.2024 (EUR)]]&gt;0,"Täytetyt"),"")</f>
        <v/>
      </c>
      <c r="X46" s="61"/>
      <c r="Y46" s="5">
        <f>Hakulomake!$B$29</f>
        <v>0</v>
      </c>
    </row>
    <row r="47" spans="1:25" x14ac:dyDescent="0.3">
      <c r="A47" s="6" t="s">
        <v>1199</v>
      </c>
      <c r="B47" s="5">
        <f>Hakulomake!$B$17</f>
        <v>0</v>
      </c>
      <c r="C47" s="75">
        <v>1</v>
      </c>
      <c r="D47" s="5" t="s">
        <v>173</v>
      </c>
      <c r="E47" s="74" t="s">
        <v>1268</v>
      </c>
      <c r="F47" s="5" t="s">
        <v>174</v>
      </c>
      <c r="G47" s="5" t="s">
        <v>181</v>
      </c>
      <c r="H47" s="5" t="s">
        <v>38</v>
      </c>
      <c r="I47" s="5" t="s">
        <v>32</v>
      </c>
      <c r="J47" s="75">
        <v>7</v>
      </c>
      <c r="K47" s="13"/>
      <c r="L47" s="13"/>
      <c r="M47" s="13"/>
      <c r="N47" s="14"/>
      <c r="O47" s="50">
        <f>MIN(Lääkkeet[[#This Row],[Velvoite 1.1.2024 (pakkauksia)]],Lääkkeet[[#This Row],[Suurimman alitusluvan mukainen velvoite 
1.1.-30.6.2024 (pakkauksia)]],Lääkkeet[[#This Row],[Alin saldo 
1.1.-30.6.2024 (pakkauksia)]])*Lääkkeet[[#This Row],[Kirjanpitoarvo / pakkaus 1.1.2024
(EUR  ALV 0 %)]]</f>
        <v>0</v>
      </c>
      <c r="P47" s="16"/>
      <c r="Q47" s="13"/>
      <c r="R47" s="13"/>
      <c r="S47" s="13"/>
      <c r="T47" s="14"/>
      <c r="U47" s="50">
        <f>MIN(Lääkkeet[[#This Row],[Velvoite 1.7.2024 (pakkauksia)]],Lääkkeet[[#This Row],[Suurimman alitusluvan mukainen velvoite
1.7.-31.12.2024 (pakkauksia)]],Lääkkeet[[#This Row],[Alin saldo 
1.7.-31.12.2024 (pakkauksia)]])*Lääkkeet[[#This Row],[Kirjanpitoarvo / pakkaus 1.7.2024
(EUR  ALV 0 %)]]</f>
        <v>0</v>
      </c>
      <c r="W47" s="61" t="str" cm="1">
        <f t="array" ref="W47">IFERROR(_xlfn.IFS(Lääkkeet[[#This Row],[Sitoutunut pääoma 
1.1.-30.6.2024 (EUR)]]&gt;0,"Täytetyt",Lääkkeet[[#This Row],[Sitoutunut pääoma 
1.7.-31.12.2024 (EUR)]]&gt;0,"Täytetyt"),"")</f>
        <v/>
      </c>
      <c r="X47" s="61"/>
      <c r="Y47" s="5">
        <f>Hakulomake!$B$29</f>
        <v>0</v>
      </c>
    </row>
    <row r="48" spans="1:25" x14ac:dyDescent="0.3">
      <c r="A48" s="6" t="s">
        <v>1199</v>
      </c>
      <c r="B48" s="5">
        <f>Hakulomake!$B$17</f>
        <v>0</v>
      </c>
      <c r="C48" s="75">
        <v>1</v>
      </c>
      <c r="D48" s="5" t="s">
        <v>173</v>
      </c>
      <c r="E48" s="74" t="s">
        <v>1269</v>
      </c>
      <c r="F48" s="5" t="s">
        <v>174</v>
      </c>
      <c r="G48" s="5" t="s">
        <v>181</v>
      </c>
      <c r="H48" s="5" t="s">
        <v>40</v>
      </c>
      <c r="I48" s="5" t="s">
        <v>32</v>
      </c>
      <c r="J48" s="75">
        <v>12</v>
      </c>
      <c r="K48" s="13"/>
      <c r="L48" s="13"/>
      <c r="M48" s="13"/>
      <c r="N48" s="14"/>
      <c r="O48" s="50">
        <f>MIN(Lääkkeet[[#This Row],[Velvoite 1.1.2024 (pakkauksia)]],Lääkkeet[[#This Row],[Suurimman alitusluvan mukainen velvoite 
1.1.-30.6.2024 (pakkauksia)]],Lääkkeet[[#This Row],[Alin saldo 
1.1.-30.6.2024 (pakkauksia)]])*Lääkkeet[[#This Row],[Kirjanpitoarvo / pakkaus 1.1.2024
(EUR  ALV 0 %)]]</f>
        <v>0</v>
      </c>
      <c r="P48" s="16"/>
      <c r="Q48" s="13"/>
      <c r="R48" s="13"/>
      <c r="S48" s="13"/>
      <c r="T48" s="14"/>
      <c r="U48" s="50">
        <f>MIN(Lääkkeet[[#This Row],[Velvoite 1.7.2024 (pakkauksia)]],Lääkkeet[[#This Row],[Suurimman alitusluvan mukainen velvoite
1.7.-31.12.2024 (pakkauksia)]],Lääkkeet[[#This Row],[Alin saldo 
1.7.-31.12.2024 (pakkauksia)]])*Lääkkeet[[#This Row],[Kirjanpitoarvo / pakkaus 1.7.2024
(EUR  ALV 0 %)]]</f>
        <v>0</v>
      </c>
      <c r="W48" s="61" t="str" cm="1">
        <f t="array" ref="W48">IFERROR(_xlfn.IFS(Lääkkeet[[#This Row],[Sitoutunut pääoma 
1.1.-30.6.2024 (EUR)]]&gt;0,"Täytetyt",Lääkkeet[[#This Row],[Sitoutunut pääoma 
1.7.-31.12.2024 (EUR)]]&gt;0,"Täytetyt"),"")</f>
        <v/>
      </c>
      <c r="X48" s="61"/>
      <c r="Y48" s="5">
        <f>Hakulomake!$B$29</f>
        <v>0</v>
      </c>
    </row>
    <row r="49" spans="1:25" x14ac:dyDescent="0.3">
      <c r="A49" s="6" t="s">
        <v>1199</v>
      </c>
      <c r="B49" s="5">
        <f>Hakulomake!$B$17</f>
        <v>0</v>
      </c>
      <c r="C49" s="75">
        <v>1</v>
      </c>
      <c r="D49" s="5" t="s">
        <v>173</v>
      </c>
      <c r="E49" s="74" t="s">
        <v>1270</v>
      </c>
      <c r="F49" s="5" t="s">
        <v>174</v>
      </c>
      <c r="G49" s="5" t="s">
        <v>181</v>
      </c>
      <c r="H49" s="5" t="s">
        <v>177</v>
      </c>
      <c r="I49" s="5" t="s">
        <v>32</v>
      </c>
      <c r="J49" s="75">
        <v>7</v>
      </c>
      <c r="K49" s="13"/>
      <c r="L49" s="13"/>
      <c r="M49" s="13"/>
      <c r="N49" s="14"/>
      <c r="O49" s="50">
        <f>MIN(Lääkkeet[[#This Row],[Velvoite 1.1.2024 (pakkauksia)]],Lääkkeet[[#This Row],[Suurimman alitusluvan mukainen velvoite 
1.1.-30.6.2024 (pakkauksia)]],Lääkkeet[[#This Row],[Alin saldo 
1.1.-30.6.2024 (pakkauksia)]])*Lääkkeet[[#This Row],[Kirjanpitoarvo / pakkaus 1.1.2024
(EUR  ALV 0 %)]]</f>
        <v>0</v>
      </c>
      <c r="P49" s="16"/>
      <c r="Q49" s="13"/>
      <c r="R49" s="13"/>
      <c r="S49" s="13"/>
      <c r="T49" s="14"/>
      <c r="U49" s="50">
        <f>MIN(Lääkkeet[[#This Row],[Velvoite 1.7.2024 (pakkauksia)]],Lääkkeet[[#This Row],[Suurimman alitusluvan mukainen velvoite
1.7.-31.12.2024 (pakkauksia)]],Lääkkeet[[#This Row],[Alin saldo 
1.7.-31.12.2024 (pakkauksia)]])*Lääkkeet[[#This Row],[Kirjanpitoarvo / pakkaus 1.7.2024
(EUR  ALV 0 %)]]</f>
        <v>0</v>
      </c>
      <c r="W49" s="61" t="str" cm="1">
        <f t="array" ref="W49">IFERROR(_xlfn.IFS(Lääkkeet[[#This Row],[Sitoutunut pääoma 
1.1.-30.6.2024 (EUR)]]&gt;0,"Täytetyt",Lääkkeet[[#This Row],[Sitoutunut pääoma 
1.7.-31.12.2024 (EUR)]]&gt;0,"Täytetyt"),"")</f>
        <v/>
      </c>
      <c r="X49" s="61"/>
      <c r="Y49" s="5">
        <f>Hakulomake!$B$29</f>
        <v>0</v>
      </c>
    </row>
    <row r="50" spans="1:25" x14ac:dyDescent="0.3">
      <c r="A50" s="6" t="s">
        <v>1199</v>
      </c>
      <c r="B50" s="5">
        <f>Hakulomake!$B$17</f>
        <v>0</v>
      </c>
      <c r="C50" s="75">
        <v>1</v>
      </c>
      <c r="D50" s="5" t="s">
        <v>173</v>
      </c>
      <c r="E50" s="74" t="s">
        <v>1271</v>
      </c>
      <c r="F50" s="5" t="s">
        <v>174</v>
      </c>
      <c r="G50" s="5" t="s">
        <v>181</v>
      </c>
      <c r="H50" s="5" t="s">
        <v>177</v>
      </c>
      <c r="I50" s="5" t="s">
        <v>32</v>
      </c>
      <c r="J50" s="75">
        <v>28</v>
      </c>
      <c r="K50" s="13"/>
      <c r="L50" s="13"/>
      <c r="M50" s="13"/>
      <c r="N50" s="14"/>
      <c r="O50" s="50">
        <f>MIN(Lääkkeet[[#This Row],[Velvoite 1.1.2024 (pakkauksia)]],Lääkkeet[[#This Row],[Suurimman alitusluvan mukainen velvoite 
1.1.-30.6.2024 (pakkauksia)]],Lääkkeet[[#This Row],[Alin saldo 
1.1.-30.6.2024 (pakkauksia)]])*Lääkkeet[[#This Row],[Kirjanpitoarvo / pakkaus 1.1.2024
(EUR  ALV 0 %)]]</f>
        <v>0</v>
      </c>
      <c r="P50" s="16"/>
      <c r="Q50" s="13"/>
      <c r="R50" s="13"/>
      <c r="S50" s="13"/>
      <c r="T50" s="14"/>
      <c r="U50" s="50">
        <f>MIN(Lääkkeet[[#This Row],[Velvoite 1.7.2024 (pakkauksia)]],Lääkkeet[[#This Row],[Suurimman alitusluvan mukainen velvoite
1.7.-31.12.2024 (pakkauksia)]],Lääkkeet[[#This Row],[Alin saldo 
1.7.-31.12.2024 (pakkauksia)]])*Lääkkeet[[#This Row],[Kirjanpitoarvo / pakkaus 1.7.2024
(EUR  ALV 0 %)]]</f>
        <v>0</v>
      </c>
      <c r="W50" s="61" t="str" cm="1">
        <f t="array" ref="W50">IFERROR(_xlfn.IFS(Lääkkeet[[#This Row],[Sitoutunut pääoma 
1.1.-30.6.2024 (EUR)]]&gt;0,"Täytetyt",Lääkkeet[[#This Row],[Sitoutunut pääoma 
1.7.-31.12.2024 (EUR)]]&gt;0,"Täytetyt"),"")</f>
        <v/>
      </c>
      <c r="X50" s="61"/>
      <c r="Y50" s="5">
        <f>Hakulomake!$B$29</f>
        <v>0</v>
      </c>
    </row>
    <row r="51" spans="1:25" x14ac:dyDescent="0.3">
      <c r="A51" s="6" t="s">
        <v>1199</v>
      </c>
      <c r="B51" s="5">
        <f>Hakulomake!$B$17</f>
        <v>0</v>
      </c>
      <c r="C51" s="75">
        <v>1</v>
      </c>
      <c r="D51" s="5" t="s">
        <v>173</v>
      </c>
      <c r="E51" s="74" t="s">
        <v>1272</v>
      </c>
      <c r="F51" s="5" t="s">
        <v>174</v>
      </c>
      <c r="G51" s="5" t="s">
        <v>179</v>
      </c>
      <c r="H51" s="5" t="s">
        <v>38</v>
      </c>
      <c r="I51" s="5" t="s">
        <v>32</v>
      </c>
      <c r="J51" s="75">
        <v>7</v>
      </c>
      <c r="K51" s="13"/>
      <c r="L51" s="13"/>
      <c r="M51" s="13"/>
      <c r="N51" s="14"/>
      <c r="O51" s="50">
        <f>MIN(Lääkkeet[[#This Row],[Velvoite 1.1.2024 (pakkauksia)]],Lääkkeet[[#This Row],[Suurimman alitusluvan mukainen velvoite 
1.1.-30.6.2024 (pakkauksia)]],Lääkkeet[[#This Row],[Alin saldo 
1.1.-30.6.2024 (pakkauksia)]])*Lääkkeet[[#This Row],[Kirjanpitoarvo / pakkaus 1.1.2024
(EUR  ALV 0 %)]]</f>
        <v>0</v>
      </c>
      <c r="P51" s="16"/>
      <c r="Q51" s="13"/>
      <c r="R51" s="13"/>
      <c r="S51" s="13"/>
      <c r="T51" s="14"/>
      <c r="U51" s="50">
        <f>MIN(Lääkkeet[[#This Row],[Velvoite 1.7.2024 (pakkauksia)]],Lääkkeet[[#This Row],[Suurimman alitusluvan mukainen velvoite
1.7.-31.12.2024 (pakkauksia)]],Lääkkeet[[#This Row],[Alin saldo 
1.7.-31.12.2024 (pakkauksia)]])*Lääkkeet[[#This Row],[Kirjanpitoarvo / pakkaus 1.7.2024
(EUR  ALV 0 %)]]</f>
        <v>0</v>
      </c>
      <c r="W51" s="61" t="str" cm="1">
        <f t="array" ref="W51">IFERROR(_xlfn.IFS(Lääkkeet[[#This Row],[Sitoutunut pääoma 
1.1.-30.6.2024 (EUR)]]&gt;0,"Täytetyt",Lääkkeet[[#This Row],[Sitoutunut pääoma 
1.7.-31.12.2024 (EUR)]]&gt;0,"Täytetyt"),"")</f>
        <v/>
      </c>
      <c r="X51" s="61"/>
      <c r="Y51" s="5">
        <f>Hakulomake!$B$29</f>
        <v>0</v>
      </c>
    </row>
    <row r="52" spans="1:25" x14ac:dyDescent="0.3">
      <c r="A52" s="6" t="s">
        <v>1199</v>
      </c>
      <c r="B52" s="5">
        <f>Hakulomake!$B$17</f>
        <v>0</v>
      </c>
      <c r="C52" s="75">
        <v>1</v>
      </c>
      <c r="D52" s="5" t="s">
        <v>173</v>
      </c>
      <c r="E52" s="74" t="s">
        <v>1273</v>
      </c>
      <c r="F52" s="5" t="s">
        <v>174</v>
      </c>
      <c r="G52" s="5" t="s">
        <v>179</v>
      </c>
      <c r="H52" s="5" t="s">
        <v>38</v>
      </c>
      <c r="I52" s="5" t="s">
        <v>32</v>
      </c>
      <c r="J52" s="75">
        <v>28</v>
      </c>
      <c r="K52" s="13"/>
      <c r="L52" s="13"/>
      <c r="M52" s="13"/>
      <c r="N52" s="14"/>
      <c r="O52" s="50">
        <f>MIN(Lääkkeet[[#This Row],[Velvoite 1.1.2024 (pakkauksia)]],Lääkkeet[[#This Row],[Suurimman alitusluvan mukainen velvoite 
1.1.-30.6.2024 (pakkauksia)]],Lääkkeet[[#This Row],[Alin saldo 
1.1.-30.6.2024 (pakkauksia)]])*Lääkkeet[[#This Row],[Kirjanpitoarvo / pakkaus 1.1.2024
(EUR  ALV 0 %)]]</f>
        <v>0</v>
      </c>
      <c r="P52" s="16"/>
      <c r="Q52" s="13"/>
      <c r="R52" s="13"/>
      <c r="S52" s="13"/>
      <c r="T52" s="14"/>
      <c r="U52" s="50">
        <f>MIN(Lääkkeet[[#This Row],[Velvoite 1.7.2024 (pakkauksia)]],Lääkkeet[[#This Row],[Suurimman alitusluvan mukainen velvoite
1.7.-31.12.2024 (pakkauksia)]],Lääkkeet[[#This Row],[Alin saldo 
1.7.-31.12.2024 (pakkauksia)]])*Lääkkeet[[#This Row],[Kirjanpitoarvo / pakkaus 1.7.2024
(EUR  ALV 0 %)]]</f>
        <v>0</v>
      </c>
      <c r="W52" s="61" t="str" cm="1">
        <f t="array" ref="W52">IFERROR(_xlfn.IFS(Lääkkeet[[#This Row],[Sitoutunut pääoma 
1.1.-30.6.2024 (EUR)]]&gt;0,"Täytetyt",Lääkkeet[[#This Row],[Sitoutunut pääoma 
1.7.-31.12.2024 (EUR)]]&gt;0,"Täytetyt"),"")</f>
        <v/>
      </c>
      <c r="X52" s="61"/>
      <c r="Y52" s="5">
        <f>Hakulomake!$B$29</f>
        <v>0</v>
      </c>
    </row>
    <row r="53" spans="1:25" x14ac:dyDescent="0.3">
      <c r="A53" s="6" t="s">
        <v>1199</v>
      </c>
      <c r="B53" s="5">
        <f>Hakulomake!$B$17</f>
        <v>0</v>
      </c>
      <c r="C53" s="75">
        <v>1</v>
      </c>
      <c r="D53" s="5" t="s">
        <v>173</v>
      </c>
      <c r="E53" s="74" t="s">
        <v>1274</v>
      </c>
      <c r="F53" s="5" t="s">
        <v>174</v>
      </c>
      <c r="G53" s="5" t="s">
        <v>179</v>
      </c>
      <c r="H53" s="5" t="s">
        <v>40</v>
      </c>
      <c r="I53" s="5" t="s">
        <v>32</v>
      </c>
      <c r="J53" s="75">
        <v>4</v>
      </c>
      <c r="K53" s="13"/>
      <c r="L53" s="13"/>
      <c r="M53" s="13"/>
      <c r="N53" s="14"/>
      <c r="O53" s="50">
        <f>MIN(Lääkkeet[[#This Row],[Velvoite 1.1.2024 (pakkauksia)]],Lääkkeet[[#This Row],[Suurimman alitusluvan mukainen velvoite 
1.1.-30.6.2024 (pakkauksia)]],Lääkkeet[[#This Row],[Alin saldo 
1.1.-30.6.2024 (pakkauksia)]])*Lääkkeet[[#This Row],[Kirjanpitoarvo / pakkaus 1.1.2024
(EUR  ALV 0 %)]]</f>
        <v>0</v>
      </c>
      <c r="P53" s="16"/>
      <c r="Q53" s="13"/>
      <c r="R53" s="13"/>
      <c r="S53" s="13"/>
      <c r="T53" s="14"/>
      <c r="U53" s="50">
        <f>MIN(Lääkkeet[[#This Row],[Velvoite 1.7.2024 (pakkauksia)]],Lääkkeet[[#This Row],[Suurimman alitusluvan mukainen velvoite
1.7.-31.12.2024 (pakkauksia)]],Lääkkeet[[#This Row],[Alin saldo 
1.7.-31.12.2024 (pakkauksia)]])*Lääkkeet[[#This Row],[Kirjanpitoarvo / pakkaus 1.7.2024
(EUR  ALV 0 %)]]</f>
        <v>0</v>
      </c>
      <c r="W53" s="61" t="str" cm="1">
        <f t="array" ref="W53">IFERROR(_xlfn.IFS(Lääkkeet[[#This Row],[Sitoutunut pääoma 
1.1.-30.6.2024 (EUR)]]&gt;0,"Täytetyt",Lääkkeet[[#This Row],[Sitoutunut pääoma 
1.7.-31.12.2024 (EUR)]]&gt;0,"Täytetyt"),"")</f>
        <v/>
      </c>
      <c r="X53" s="61"/>
      <c r="Y53" s="5">
        <f>Hakulomake!$B$29</f>
        <v>0</v>
      </c>
    </row>
    <row r="54" spans="1:25" x14ac:dyDescent="0.3">
      <c r="A54" s="6" t="s">
        <v>1199</v>
      </c>
      <c r="B54" s="5">
        <f>Hakulomake!$B$17</f>
        <v>0</v>
      </c>
      <c r="C54" s="75">
        <v>1</v>
      </c>
      <c r="D54" s="5" t="s">
        <v>173</v>
      </c>
      <c r="E54" s="74" t="s">
        <v>1275</v>
      </c>
      <c r="F54" s="5" t="s">
        <v>174</v>
      </c>
      <c r="G54" s="5" t="s">
        <v>179</v>
      </c>
      <c r="H54" s="5" t="s">
        <v>40</v>
      </c>
      <c r="I54" s="5" t="s">
        <v>32</v>
      </c>
      <c r="J54" s="75">
        <v>1</v>
      </c>
      <c r="K54" s="13"/>
      <c r="L54" s="13"/>
      <c r="M54" s="13"/>
      <c r="N54" s="14"/>
      <c r="O54" s="50">
        <f>MIN(Lääkkeet[[#This Row],[Velvoite 1.1.2024 (pakkauksia)]],Lääkkeet[[#This Row],[Suurimman alitusluvan mukainen velvoite 
1.1.-30.6.2024 (pakkauksia)]],Lääkkeet[[#This Row],[Alin saldo 
1.1.-30.6.2024 (pakkauksia)]])*Lääkkeet[[#This Row],[Kirjanpitoarvo / pakkaus 1.1.2024
(EUR  ALV 0 %)]]</f>
        <v>0</v>
      </c>
      <c r="P54" s="16"/>
      <c r="Q54" s="13"/>
      <c r="R54" s="13"/>
      <c r="S54" s="13"/>
      <c r="T54" s="14"/>
      <c r="U54" s="50">
        <f>MIN(Lääkkeet[[#This Row],[Velvoite 1.7.2024 (pakkauksia)]],Lääkkeet[[#This Row],[Suurimman alitusluvan mukainen velvoite
1.7.-31.12.2024 (pakkauksia)]],Lääkkeet[[#This Row],[Alin saldo 
1.7.-31.12.2024 (pakkauksia)]])*Lääkkeet[[#This Row],[Kirjanpitoarvo / pakkaus 1.7.2024
(EUR  ALV 0 %)]]</f>
        <v>0</v>
      </c>
      <c r="W54" s="61" t="str" cm="1">
        <f t="array" ref="W54">IFERROR(_xlfn.IFS(Lääkkeet[[#This Row],[Sitoutunut pääoma 
1.1.-30.6.2024 (EUR)]]&gt;0,"Täytetyt",Lääkkeet[[#This Row],[Sitoutunut pääoma 
1.7.-31.12.2024 (EUR)]]&gt;0,"Täytetyt"),"")</f>
        <v/>
      </c>
      <c r="X54" s="61"/>
      <c r="Y54" s="5">
        <f>Hakulomake!$B$29</f>
        <v>0</v>
      </c>
    </row>
    <row r="55" spans="1:25" x14ac:dyDescent="0.3">
      <c r="A55" s="6" t="s">
        <v>1199</v>
      </c>
      <c r="B55" s="5">
        <f>Hakulomake!$B$17</f>
        <v>0</v>
      </c>
      <c r="C55" s="75">
        <v>1</v>
      </c>
      <c r="D55" s="5" t="s">
        <v>173</v>
      </c>
      <c r="E55" s="74" t="s">
        <v>1276</v>
      </c>
      <c r="F55" s="5" t="s">
        <v>174</v>
      </c>
      <c r="G55" s="5" t="s">
        <v>179</v>
      </c>
      <c r="H55" s="5" t="s">
        <v>40</v>
      </c>
      <c r="I55" s="5" t="s">
        <v>32</v>
      </c>
      <c r="J55" s="75">
        <v>6</v>
      </c>
      <c r="K55" s="13"/>
      <c r="L55" s="13"/>
      <c r="M55" s="13"/>
      <c r="N55" s="14"/>
      <c r="O55" s="50">
        <f>MIN(Lääkkeet[[#This Row],[Velvoite 1.1.2024 (pakkauksia)]],Lääkkeet[[#This Row],[Suurimman alitusluvan mukainen velvoite 
1.1.-30.6.2024 (pakkauksia)]],Lääkkeet[[#This Row],[Alin saldo 
1.1.-30.6.2024 (pakkauksia)]])*Lääkkeet[[#This Row],[Kirjanpitoarvo / pakkaus 1.1.2024
(EUR  ALV 0 %)]]</f>
        <v>0</v>
      </c>
      <c r="P55" s="16"/>
      <c r="Q55" s="13"/>
      <c r="R55" s="13"/>
      <c r="S55" s="13"/>
      <c r="T55" s="14"/>
      <c r="U55" s="50">
        <f>MIN(Lääkkeet[[#This Row],[Velvoite 1.7.2024 (pakkauksia)]],Lääkkeet[[#This Row],[Suurimman alitusluvan mukainen velvoite
1.7.-31.12.2024 (pakkauksia)]],Lääkkeet[[#This Row],[Alin saldo 
1.7.-31.12.2024 (pakkauksia)]])*Lääkkeet[[#This Row],[Kirjanpitoarvo / pakkaus 1.7.2024
(EUR  ALV 0 %)]]</f>
        <v>0</v>
      </c>
      <c r="W55" s="61" t="str" cm="1">
        <f t="array" ref="W55">IFERROR(_xlfn.IFS(Lääkkeet[[#This Row],[Sitoutunut pääoma 
1.1.-30.6.2024 (EUR)]]&gt;0,"Täytetyt",Lääkkeet[[#This Row],[Sitoutunut pääoma 
1.7.-31.12.2024 (EUR)]]&gt;0,"Täytetyt"),"")</f>
        <v/>
      </c>
      <c r="X55" s="61"/>
      <c r="Y55" s="5">
        <f>Hakulomake!$B$29</f>
        <v>0</v>
      </c>
    </row>
    <row r="56" spans="1:25" x14ac:dyDescent="0.3">
      <c r="A56" s="6" t="s">
        <v>1199</v>
      </c>
      <c r="B56" s="5">
        <f>Hakulomake!$B$17</f>
        <v>0</v>
      </c>
      <c r="C56" s="75">
        <v>1</v>
      </c>
      <c r="D56" s="5" t="s">
        <v>173</v>
      </c>
      <c r="E56" s="74" t="s">
        <v>1277</v>
      </c>
      <c r="F56" s="5" t="s">
        <v>174</v>
      </c>
      <c r="G56" s="5" t="s">
        <v>179</v>
      </c>
      <c r="H56" s="5" t="s">
        <v>177</v>
      </c>
      <c r="I56" s="5" t="s">
        <v>32</v>
      </c>
      <c r="J56" s="75">
        <v>7</v>
      </c>
      <c r="K56" s="13"/>
      <c r="L56" s="13"/>
      <c r="M56" s="13"/>
      <c r="N56" s="14"/>
      <c r="O56" s="50">
        <f>MIN(Lääkkeet[[#This Row],[Velvoite 1.1.2024 (pakkauksia)]],Lääkkeet[[#This Row],[Suurimman alitusluvan mukainen velvoite 
1.1.-30.6.2024 (pakkauksia)]],Lääkkeet[[#This Row],[Alin saldo 
1.1.-30.6.2024 (pakkauksia)]])*Lääkkeet[[#This Row],[Kirjanpitoarvo / pakkaus 1.1.2024
(EUR  ALV 0 %)]]</f>
        <v>0</v>
      </c>
      <c r="P56" s="16"/>
      <c r="Q56" s="13"/>
      <c r="R56" s="13"/>
      <c r="S56" s="13"/>
      <c r="T56" s="14"/>
      <c r="U56" s="50">
        <f>MIN(Lääkkeet[[#This Row],[Velvoite 1.7.2024 (pakkauksia)]],Lääkkeet[[#This Row],[Suurimman alitusluvan mukainen velvoite
1.7.-31.12.2024 (pakkauksia)]],Lääkkeet[[#This Row],[Alin saldo 
1.7.-31.12.2024 (pakkauksia)]])*Lääkkeet[[#This Row],[Kirjanpitoarvo / pakkaus 1.7.2024
(EUR  ALV 0 %)]]</f>
        <v>0</v>
      </c>
      <c r="W56" s="61" t="str" cm="1">
        <f t="array" ref="W56">IFERROR(_xlfn.IFS(Lääkkeet[[#This Row],[Sitoutunut pääoma 
1.1.-30.6.2024 (EUR)]]&gt;0,"Täytetyt",Lääkkeet[[#This Row],[Sitoutunut pääoma 
1.7.-31.12.2024 (EUR)]]&gt;0,"Täytetyt"),"")</f>
        <v/>
      </c>
      <c r="X56" s="61"/>
      <c r="Y56" s="5">
        <f>Hakulomake!$B$29</f>
        <v>0</v>
      </c>
    </row>
    <row r="57" spans="1:25" x14ac:dyDescent="0.3">
      <c r="A57" s="6" t="s">
        <v>1199</v>
      </c>
      <c r="B57" s="5">
        <f>Hakulomake!$B$17</f>
        <v>0</v>
      </c>
      <c r="C57" s="75">
        <v>1</v>
      </c>
      <c r="D57" s="5" t="s">
        <v>173</v>
      </c>
      <c r="E57" s="74" t="s">
        <v>1278</v>
      </c>
      <c r="F57" s="5" t="s">
        <v>174</v>
      </c>
      <c r="G57" s="5" t="s">
        <v>179</v>
      </c>
      <c r="H57" s="5" t="s">
        <v>177</v>
      </c>
      <c r="I57" s="5" t="s">
        <v>32</v>
      </c>
      <c r="J57" s="75">
        <v>28</v>
      </c>
      <c r="K57" s="13"/>
      <c r="L57" s="13"/>
      <c r="M57" s="13"/>
      <c r="N57" s="14"/>
      <c r="O57" s="50">
        <f>MIN(Lääkkeet[[#This Row],[Velvoite 1.1.2024 (pakkauksia)]],Lääkkeet[[#This Row],[Suurimman alitusluvan mukainen velvoite 
1.1.-30.6.2024 (pakkauksia)]],Lääkkeet[[#This Row],[Alin saldo 
1.1.-30.6.2024 (pakkauksia)]])*Lääkkeet[[#This Row],[Kirjanpitoarvo / pakkaus 1.1.2024
(EUR  ALV 0 %)]]</f>
        <v>0</v>
      </c>
      <c r="P57" s="16"/>
      <c r="Q57" s="13"/>
      <c r="R57" s="13"/>
      <c r="S57" s="13"/>
      <c r="T57" s="14"/>
      <c r="U57" s="50">
        <f>MIN(Lääkkeet[[#This Row],[Velvoite 1.7.2024 (pakkauksia)]],Lääkkeet[[#This Row],[Suurimman alitusluvan mukainen velvoite
1.7.-31.12.2024 (pakkauksia)]],Lääkkeet[[#This Row],[Alin saldo 
1.7.-31.12.2024 (pakkauksia)]])*Lääkkeet[[#This Row],[Kirjanpitoarvo / pakkaus 1.7.2024
(EUR  ALV 0 %)]]</f>
        <v>0</v>
      </c>
      <c r="W57" s="61" t="str" cm="1">
        <f t="array" ref="W57">IFERROR(_xlfn.IFS(Lääkkeet[[#This Row],[Sitoutunut pääoma 
1.1.-30.6.2024 (EUR)]]&gt;0,"Täytetyt",Lääkkeet[[#This Row],[Sitoutunut pääoma 
1.7.-31.12.2024 (EUR)]]&gt;0,"Täytetyt"),"")</f>
        <v/>
      </c>
      <c r="X57" s="61"/>
      <c r="Y57" s="5">
        <f>Hakulomake!$B$29</f>
        <v>0</v>
      </c>
    </row>
    <row r="58" spans="1:25" x14ac:dyDescent="0.3">
      <c r="A58" s="6" t="s">
        <v>1199</v>
      </c>
      <c r="B58" s="5">
        <f>Hakulomake!$B$17</f>
        <v>0</v>
      </c>
      <c r="C58" s="75">
        <v>1</v>
      </c>
      <c r="D58" s="5" t="s">
        <v>128</v>
      </c>
      <c r="E58" s="74" t="s">
        <v>1279</v>
      </c>
      <c r="F58" s="5" t="s">
        <v>129</v>
      </c>
      <c r="G58" s="5" t="s">
        <v>1280</v>
      </c>
      <c r="H58" s="5" t="s">
        <v>130</v>
      </c>
      <c r="I58" s="5" t="s">
        <v>131</v>
      </c>
      <c r="J58" s="75" t="s">
        <v>979</v>
      </c>
      <c r="K58" s="13"/>
      <c r="L58" s="13"/>
      <c r="M58" s="13"/>
      <c r="N58" s="14"/>
      <c r="O58" s="50">
        <f>MIN(Lääkkeet[[#This Row],[Velvoite 1.1.2024 (pakkauksia)]],Lääkkeet[[#This Row],[Suurimman alitusluvan mukainen velvoite 
1.1.-30.6.2024 (pakkauksia)]],Lääkkeet[[#This Row],[Alin saldo 
1.1.-30.6.2024 (pakkauksia)]])*Lääkkeet[[#This Row],[Kirjanpitoarvo / pakkaus 1.1.2024
(EUR  ALV 0 %)]]</f>
        <v>0</v>
      </c>
      <c r="P58" s="16"/>
      <c r="Q58" s="13"/>
      <c r="R58" s="13"/>
      <c r="S58" s="13"/>
      <c r="T58" s="14"/>
      <c r="U58" s="50">
        <f>MIN(Lääkkeet[[#This Row],[Velvoite 1.7.2024 (pakkauksia)]],Lääkkeet[[#This Row],[Suurimman alitusluvan mukainen velvoite
1.7.-31.12.2024 (pakkauksia)]],Lääkkeet[[#This Row],[Alin saldo 
1.7.-31.12.2024 (pakkauksia)]])*Lääkkeet[[#This Row],[Kirjanpitoarvo / pakkaus 1.7.2024
(EUR  ALV 0 %)]]</f>
        <v>0</v>
      </c>
      <c r="W58" s="61" t="str" cm="1">
        <f t="array" ref="W58">IFERROR(_xlfn.IFS(Lääkkeet[[#This Row],[Sitoutunut pääoma 
1.1.-30.6.2024 (EUR)]]&gt;0,"Täytetyt",Lääkkeet[[#This Row],[Sitoutunut pääoma 
1.7.-31.12.2024 (EUR)]]&gt;0,"Täytetyt"),"")</f>
        <v/>
      </c>
      <c r="X58" s="61"/>
      <c r="Y58" s="5">
        <f>Hakulomake!$B$29</f>
        <v>0</v>
      </c>
    </row>
    <row r="59" spans="1:25" x14ac:dyDescent="0.3">
      <c r="A59" s="6" t="s">
        <v>1199</v>
      </c>
      <c r="B59" s="5">
        <f>Hakulomake!$B$17</f>
        <v>0</v>
      </c>
      <c r="C59" s="75">
        <v>1</v>
      </c>
      <c r="D59" s="5" t="s">
        <v>173</v>
      </c>
      <c r="E59" s="74" t="s">
        <v>1281</v>
      </c>
      <c r="F59" s="5" t="s">
        <v>174</v>
      </c>
      <c r="G59" s="5" t="s">
        <v>179</v>
      </c>
      <c r="H59" s="5" t="s">
        <v>177</v>
      </c>
      <c r="I59" s="5" t="s">
        <v>32</v>
      </c>
      <c r="J59" s="75">
        <v>98</v>
      </c>
      <c r="K59" s="13"/>
      <c r="L59" s="13"/>
      <c r="M59" s="13"/>
      <c r="N59" s="14"/>
      <c r="O59" s="50">
        <f>MIN(Lääkkeet[[#This Row],[Velvoite 1.1.2024 (pakkauksia)]],Lääkkeet[[#This Row],[Suurimman alitusluvan mukainen velvoite 
1.1.-30.6.2024 (pakkauksia)]],Lääkkeet[[#This Row],[Alin saldo 
1.1.-30.6.2024 (pakkauksia)]])*Lääkkeet[[#This Row],[Kirjanpitoarvo / pakkaus 1.1.2024
(EUR  ALV 0 %)]]</f>
        <v>0</v>
      </c>
      <c r="P59" s="16"/>
      <c r="Q59" s="13"/>
      <c r="R59" s="13"/>
      <c r="S59" s="13"/>
      <c r="T59" s="14"/>
      <c r="U59" s="50">
        <f>MIN(Lääkkeet[[#This Row],[Velvoite 1.7.2024 (pakkauksia)]],Lääkkeet[[#This Row],[Suurimman alitusluvan mukainen velvoite
1.7.-31.12.2024 (pakkauksia)]],Lääkkeet[[#This Row],[Alin saldo 
1.7.-31.12.2024 (pakkauksia)]])*Lääkkeet[[#This Row],[Kirjanpitoarvo / pakkaus 1.7.2024
(EUR  ALV 0 %)]]</f>
        <v>0</v>
      </c>
      <c r="W59" s="61" t="str" cm="1">
        <f t="array" ref="W59">IFERROR(_xlfn.IFS(Lääkkeet[[#This Row],[Sitoutunut pääoma 
1.1.-30.6.2024 (EUR)]]&gt;0,"Täytetyt",Lääkkeet[[#This Row],[Sitoutunut pääoma 
1.7.-31.12.2024 (EUR)]]&gt;0,"Täytetyt"),"")</f>
        <v/>
      </c>
      <c r="X59" s="61"/>
      <c r="Y59" s="5">
        <f>Hakulomake!$B$29</f>
        <v>0</v>
      </c>
    </row>
    <row r="60" spans="1:25" x14ac:dyDescent="0.3">
      <c r="A60" s="6" t="s">
        <v>1199</v>
      </c>
      <c r="B60" s="5">
        <f>Hakulomake!$B$17</f>
        <v>0</v>
      </c>
      <c r="C60" s="75">
        <v>1</v>
      </c>
      <c r="D60" s="5" t="s">
        <v>173</v>
      </c>
      <c r="E60" s="74" t="s">
        <v>1282</v>
      </c>
      <c r="F60" s="5" t="s">
        <v>174</v>
      </c>
      <c r="G60" s="5" t="s">
        <v>182</v>
      </c>
      <c r="H60" s="5" t="s">
        <v>154</v>
      </c>
      <c r="I60" s="5" t="s">
        <v>137</v>
      </c>
      <c r="J60" s="75" t="s">
        <v>978</v>
      </c>
      <c r="K60" s="13"/>
      <c r="L60" s="13"/>
      <c r="M60" s="13"/>
      <c r="N60" s="14"/>
      <c r="O60" s="50">
        <f>MIN(Lääkkeet[[#This Row],[Velvoite 1.1.2024 (pakkauksia)]],Lääkkeet[[#This Row],[Suurimman alitusluvan mukainen velvoite 
1.1.-30.6.2024 (pakkauksia)]],Lääkkeet[[#This Row],[Alin saldo 
1.1.-30.6.2024 (pakkauksia)]])*Lääkkeet[[#This Row],[Kirjanpitoarvo / pakkaus 1.1.2024
(EUR  ALV 0 %)]]</f>
        <v>0</v>
      </c>
      <c r="P60" s="16"/>
      <c r="Q60" s="13"/>
      <c r="R60" s="13"/>
      <c r="S60" s="13"/>
      <c r="T60" s="14"/>
      <c r="U60" s="50">
        <f>MIN(Lääkkeet[[#This Row],[Velvoite 1.7.2024 (pakkauksia)]],Lääkkeet[[#This Row],[Suurimman alitusluvan mukainen velvoite
1.7.-31.12.2024 (pakkauksia)]],Lääkkeet[[#This Row],[Alin saldo 
1.7.-31.12.2024 (pakkauksia)]])*Lääkkeet[[#This Row],[Kirjanpitoarvo / pakkaus 1.7.2024
(EUR  ALV 0 %)]]</f>
        <v>0</v>
      </c>
      <c r="W60" s="61" t="str" cm="1">
        <f t="array" ref="W60">IFERROR(_xlfn.IFS(Lääkkeet[[#This Row],[Sitoutunut pääoma 
1.1.-30.6.2024 (EUR)]]&gt;0,"Täytetyt",Lääkkeet[[#This Row],[Sitoutunut pääoma 
1.7.-31.12.2024 (EUR)]]&gt;0,"Täytetyt"),"")</f>
        <v/>
      </c>
      <c r="X60" s="61"/>
      <c r="Y60" s="5">
        <f>Hakulomake!$B$29</f>
        <v>0</v>
      </c>
    </row>
    <row r="61" spans="1:25" x14ac:dyDescent="0.3">
      <c r="A61" s="6" t="s">
        <v>1199</v>
      </c>
      <c r="B61" s="5">
        <f>Hakulomake!$B$17</f>
        <v>0</v>
      </c>
      <c r="C61" s="75">
        <v>1</v>
      </c>
      <c r="D61" s="5" t="s">
        <v>128</v>
      </c>
      <c r="E61" s="74" t="s">
        <v>1283</v>
      </c>
      <c r="F61" s="5" t="s">
        <v>129</v>
      </c>
      <c r="G61" s="5" t="s">
        <v>134</v>
      </c>
      <c r="H61" s="5" t="s">
        <v>115</v>
      </c>
      <c r="I61" s="5" t="s">
        <v>50</v>
      </c>
      <c r="J61" s="75">
        <v>12</v>
      </c>
      <c r="K61" s="13"/>
      <c r="L61" s="13"/>
      <c r="M61" s="13"/>
      <c r="N61" s="14"/>
      <c r="O61" s="50">
        <f>MIN(Lääkkeet[[#This Row],[Velvoite 1.1.2024 (pakkauksia)]],Lääkkeet[[#This Row],[Suurimman alitusluvan mukainen velvoite 
1.1.-30.6.2024 (pakkauksia)]],Lääkkeet[[#This Row],[Alin saldo 
1.1.-30.6.2024 (pakkauksia)]])*Lääkkeet[[#This Row],[Kirjanpitoarvo / pakkaus 1.1.2024
(EUR  ALV 0 %)]]</f>
        <v>0</v>
      </c>
      <c r="P61" s="16"/>
      <c r="Q61" s="13"/>
      <c r="R61" s="13"/>
      <c r="S61" s="13"/>
      <c r="T61" s="14"/>
      <c r="U61" s="50">
        <f>MIN(Lääkkeet[[#This Row],[Velvoite 1.7.2024 (pakkauksia)]],Lääkkeet[[#This Row],[Suurimman alitusluvan mukainen velvoite
1.7.-31.12.2024 (pakkauksia)]],Lääkkeet[[#This Row],[Alin saldo 
1.7.-31.12.2024 (pakkauksia)]])*Lääkkeet[[#This Row],[Kirjanpitoarvo / pakkaus 1.7.2024
(EUR  ALV 0 %)]]</f>
        <v>0</v>
      </c>
      <c r="W61" s="61" t="str" cm="1">
        <f t="array" ref="W61">IFERROR(_xlfn.IFS(Lääkkeet[[#This Row],[Sitoutunut pääoma 
1.1.-30.6.2024 (EUR)]]&gt;0,"Täytetyt",Lääkkeet[[#This Row],[Sitoutunut pääoma 
1.7.-31.12.2024 (EUR)]]&gt;0,"Täytetyt"),"")</f>
        <v/>
      </c>
      <c r="X61" s="61"/>
      <c r="Y61" s="5">
        <f>Hakulomake!$B$29</f>
        <v>0</v>
      </c>
    </row>
    <row r="62" spans="1:25" x14ac:dyDescent="0.3">
      <c r="A62" s="6" t="s">
        <v>1199</v>
      </c>
      <c r="B62" s="5">
        <f>Hakulomake!$B$17</f>
        <v>0</v>
      </c>
      <c r="C62" s="75">
        <v>1</v>
      </c>
      <c r="D62" s="5" t="s">
        <v>128</v>
      </c>
      <c r="E62" s="74" t="s">
        <v>1284</v>
      </c>
      <c r="F62" s="5" t="s">
        <v>129</v>
      </c>
      <c r="G62" s="5" t="s">
        <v>134</v>
      </c>
      <c r="H62" s="5" t="s">
        <v>115</v>
      </c>
      <c r="I62" s="5" t="s">
        <v>50</v>
      </c>
      <c r="J62" s="75">
        <v>30</v>
      </c>
      <c r="K62" s="13"/>
      <c r="L62" s="13"/>
      <c r="M62" s="13"/>
      <c r="N62" s="14"/>
      <c r="O62" s="50">
        <f>MIN(Lääkkeet[[#This Row],[Velvoite 1.1.2024 (pakkauksia)]],Lääkkeet[[#This Row],[Suurimman alitusluvan mukainen velvoite 
1.1.-30.6.2024 (pakkauksia)]],Lääkkeet[[#This Row],[Alin saldo 
1.1.-30.6.2024 (pakkauksia)]])*Lääkkeet[[#This Row],[Kirjanpitoarvo / pakkaus 1.1.2024
(EUR  ALV 0 %)]]</f>
        <v>0</v>
      </c>
      <c r="P62" s="16"/>
      <c r="Q62" s="13"/>
      <c r="R62" s="13"/>
      <c r="S62" s="13"/>
      <c r="T62" s="14"/>
      <c r="U62" s="50">
        <f>MIN(Lääkkeet[[#This Row],[Velvoite 1.7.2024 (pakkauksia)]],Lääkkeet[[#This Row],[Suurimman alitusluvan mukainen velvoite
1.7.-31.12.2024 (pakkauksia)]],Lääkkeet[[#This Row],[Alin saldo 
1.7.-31.12.2024 (pakkauksia)]])*Lääkkeet[[#This Row],[Kirjanpitoarvo / pakkaus 1.7.2024
(EUR  ALV 0 %)]]</f>
        <v>0</v>
      </c>
      <c r="W62" s="61" t="str" cm="1">
        <f t="array" ref="W62">IFERROR(_xlfn.IFS(Lääkkeet[[#This Row],[Sitoutunut pääoma 
1.1.-30.6.2024 (EUR)]]&gt;0,"Täytetyt",Lääkkeet[[#This Row],[Sitoutunut pääoma 
1.7.-31.12.2024 (EUR)]]&gt;0,"Täytetyt"),"")</f>
        <v/>
      </c>
      <c r="X62" s="61"/>
      <c r="Y62" s="5">
        <f>Hakulomake!$B$29</f>
        <v>0</v>
      </c>
    </row>
    <row r="63" spans="1:25" x14ac:dyDescent="0.3">
      <c r="A63" s="6" t="s">
        <v>1199</v>
      </c>
      <c r="B63" s="5">
        <f>Hakulomake!$B$17</f>
        <v>0</v>
      </c>
      <c r="C63" s="75">
        <v>1</v>
      </c>
      <c r="D63" s="5" t="s">
        <v>128</v>
      </c>
      <c r="E63" s="74" t="s">
        <v>1285</v>
      </c>
      <c r="F63" s="5" t="s">
        <v>129</v>
      </c>
      <c r="G63" s="5" t="s">
        <v>134</v>
      </c>
      <c r="H63" s="5" t="s">
        <v>136</v>
      </c>
      <c r="I63" s="5" t="s">
        <v>50</v>
      </c>
      <c r="J63" s="75">
        <v>16</v>
      </c>
      <c r="K63" s="13"/>
      <c r="L63" s="13"/>
      <c r="M63" s="13"/>
      <c r="N63" s="14"/>
      <c r="O63" s="50">
        <f>MIN(Lääkkeet[[#This Row],[Velvoite 1.1.2024 (pakkauksia)]],Lääkkeet[[#This Row],[Suurimman alitusluvan mukainen velvoite 
1.1.-30.6.2024 (pakkauksia)]],Lääkkeet[[#This Row],[Alin saldo 
1.1.-30.6.2024 (pakkauksia)]])*Lääkkeet[[#This Row],[Kirjanpitoarvo / pakkaus 1.1.2024
(EUR  ALV 0 %)]]</f>
        <v>0</v>
      </c>
      <c r="P63" s="16"/>
      <c r="Q63" s="13"/>
      <c r="R63" s="13"/>
      <c r="S63" s="13"/>
      <c r="T63" s="14"/>
      <c r="U63" s="50">
        <f>MIN(Lääkkeet[[#This Row],[Velvoite 1.7.2024 (pakkauksia)]],Lääkkeet[[#This Row],[Suurimman alitusluvan mukainen velvoite
1.7.-31.12.2024 (pakkauksia)]],Lääkkeet[[#This Row],[Alin saldo 
1.7.-31.12.2024 (pakkauksia)]])*Lääkkeet[[#This Row],[Kirjanpitoarvo / pakkaus 1.7.2024
(EUR  ALV 0 %)]]</f>
        <v>0</v>
      </c>
      <c r="W63" s="61" t="str" cm="1">
        <f t="array" ref="W63">IFERROR(_xlfn.IFS(Lääkkeet[[#This Row],[Sitoutunut pääoma 
1.1.-30.6.2024 (EUR)]]&gt;0,"Täytetyt",Lääkkeet[[#This Row],[Sitoutunut pääoma 
1.7.-31.12.2024 (EUR)]]&gt;0,"Täytetyt"),"")</f>
        <v/>
      </c>
      <c r="X63" s="61"/>
      <c r="Y63" s="5">
        <f>Hakulomake!$B$29</f>
        <v>0</v>
      </c>
    </row>
    <row r="64" spans="1:25" x14ac:dyDescent="0.3">
      <c r="A64" s="6" t="s">
        <v>1199</v>
      </c>
      <c r="B64" s="5">
        <f>Hakulomake!$B$17</f>
        <v>0</v>
      </c>
      <c r="C64" s="75">
        <v>1</v>
      </c>
      <c r="D64" s="5" t="s">
        <v>128</v>
      </c>
      <c r="E64" s="74" t="s">
        <v>1286</v>
      </c>
      <c r="F64" s="5" t="s">
        <v>129</v>
      </c>
      <c r="G64" s="5" t="s">
        <v>134</v>
      </c>
      <c r="H64" s="5" t="s">
        <v>136</v>
      </c>
      <c r="I64" s="5" t="s">
        <v>50</v>
      </c>
      <c r="J64" s="75">
        <v>32</v>
      </c>
      <c r="K64" s="13"/>
      <c r="L64" s="13"/>
      <c r="M64" s="13"/>
      <c r="N64" s="14"/>
      <c r="O64" s="50">
        <f>MIN(Lääkkeet[[#This Row],[Velvoite 1.1.2024 (pakkauksia)]],Lääkkeet[[#This Row],[Suurimman alitusluvan mukainen velvoite 
1.1.-30.6.2024 (pakkauksia)]],Lääkkeet[[#This Row],[Alin saldo 
1.1.-30.6.2024 (pakkauksia)]])*Lääkkeet[[#This Row],[Kirjanpitoarvo / pakkaus 1.1.2024
(EUR  ALV 0 %)]]</f>
        <v>0</v>
      </c>
      <c r="P64" s="16"/>
      <c r="Q64" s="13"/>
      <c r="R64" s="13"/>
      <c r="S64" s="13"/>
      <c r="T64" s="14"/>
      <c r="U64" s="50">
        <f>MIN(Lääkkeet[[#This Row],[Velvoite 1.7.2024 (pakkauksia)]],Lääkkeet[[#This Row],[Suurimman alitusluvan mukainen velvoite
1.7.-31.12.2024 (pakkauksia)]],Lääkkeet[[#This Row],[Alin saldo 
1.7.-31.12.2024 (pakkauksia)]])*Lääkkeet[[#This Row],[Kirjanpitoarvo / pakkaus 1.7.2024
(EUR  ALV 0 %)]]</f>
        <v>0</v>
      </c>
      <c r="W64" s="61" t="str" cm="1">
        <f t="array" ref="W64">IFERROR(_xlfn.IFS(Lääkkeet[[#This Row],[Sitoutunut pääoma 
1.1.-30.6.2024 (EUR)]]&gt;0,"Täytetyt",Lääkkeet[[#This Row],[Sitoutunut pääoma 
1.7.-31.12.2024 (EUR)]]&gt;0,"Täytetyt"),"")</f>
        <v/>
      </c>
      <c r="X64" s="61"/>
      <c r="Y64" s="5">
        <f>Hakulomake!$B$29</f>
        <v>0</v>
      </c>
    </row>
    <row r="65" spans="1:25" x14ac:dyDescent="0.3">
      <c r="A65" s="6" t="s">
        <v>1199</v>
      </c>
      <c r="B65" s="5">
        <f>Hakulomake!$B$17</f>
        <v>0</v>
      </c>
      <c r="C65" s="75">
        <v>1</v>
      </c>
      <c r="D65" s="5" t="s">
        <v>128</v>
      </c>
      <c r="E65" s="74" t="s">
        <v>1287</v>
      </c>
      <c r="F65" s="5" t="s">
        <v>129</v>
      </c>
      <c r="G65" s="5" t="s">
        <v>134</v>
      </c>
      <c r="H65" s="5" t="s">
        <v>130</v>
      </c>
      <c r="I65" s="5" t="s">
        <v>135</v>
      </c>
      <c r="J65" s="75" t="s">
        <v>979</v>
      </c>
      <c r="K65" s="13"/>
      <c r="L65" s="13"/>
      <c r="M65" s="13"/>
      <c r="N65" s="14"/>
      <c r="O65" s="50">
        <f>MIN(Lääkkeet[[#This Row],[Velvoite 1.1.2024 (pakkauksia)]],Lääkkeet[[#This Row],[Suurimman alitusluvan mukainen velvoite 
1.1.-30.6.2024 (pakkauksia)]],Lääkkeet[[#This Row],[Alin saldo 
1.1.-30.6.2024 (pakkauksia)]])*Lääkkeet[[#This Row],[Kirjanpitoarvo / pakkaus 1.1.2024
(EUR  ALV 0 %)]]</f>
        <v>0</v>
      </c>
      <c r="P65" s="16"/>
      <c r="Q65" s="13"/>
      <c r="R65" s="13"/>
      <c r="S65" s="13"/>
      <c r="T65" s="14"/>
      <c r="U65" s="50">
        <f>MIN(Lääkkeet[[#This Row],[Velvoite 1.7.2024 (pakkauksia)]],Lääkkeet[[#This Row],[Suurimman alitusluvan mukainen velvoite
1.7.-31.12.2024 (pakkauksia)]],Lääkkeet[[#This Row],[Alin saldo 
1.7.-31.12.2024 (pakkauksia)]])*Lääkkeet[[#This Row],[Kirjanpitoarvo / pakkaus 1.7.2024
(EUR  ALV 0 %)]]</f>
        <v>0</v>
      </c>
      <c r="W65" s="61" t="str" cm="1">
        <f t="array" ref="W65">IFERROR(_xlfn.IFS(Lääkkeet[[#This Row],[Sitoutunut pääoma 
1.1.-30.6.2024 (EUR)]]&gt;0,"Täytetyt",Lääkkeet[[#This Row],[Sitoutunut pääoma 
1.7.-31.12.2024 (EUR)]]&gt;0,"Täytetyt"),"")</f>
        <v/>
      </c>
      <c r="X65" s="61"/>
      <c r="Y65" s="5">
        <f>Hakulomake!$B$29</f>
        <v>0</v>
      </c>
    </row>
    <row r="66" spans="1:25" x14ac:dyDescent="0.3">
      <c r="A66" s="6" t="s">
        <v>1199</v>
      </c>
      <c r="B66" s="5">
        <f>Hakulomake!$B$17</f>
        <v>0</v>
      </c>
      <c r="C66" s="75">
        <v>1</v>
      </c>
      <c r="D66" s="5" t="s">
        <v>106</v>
      </c>
      <c r="E66" s="74" t="s">
        <v>1288</v>
      </c>
      <c r="F66" s="5" t="s">
        <v>107</v>
      </c>
      <c r="G66" s="5" t="s">
        <v>110</v>
      </c>
      <c r="H66" s="5" t="s">
        <v>49</v>
      </c>
      <c r="I66" s="5" t="s">
        <v>70</v>
      </c>
      <c r="J66" s="75" t="s">
        <v>980</v>
      </c>
      <c r="K66" s="13"/>
      <c r="L66" s="13"/>
      <c r="M66" s="13"/>
      <c r="N66" s="14"/>
      <c r="O66" s="50">
        <f>MIN(Lääkkeet[[#This Row],[Velvoite 1.1.2024 (pakkauksia)]],Lääkkeet[[#This Row],[Suurimman alitusluvan mukainen velvoite 
1.1.-30.6.2024 (pakkauksia)]],Lääkkeet[[#This Row],[Alin saldo 
1.1.-30.6.2024 (pakkauksia)]])*Lääkkeet[[#This Row],[Kirjanpitoarvo / pakkaus 1.1.2024
(EUR  ALV 0 %)]]</f>
        <v>0</v>
      </c>
      <c r="P66" s="16"/>
      <c r="Q66" s="13"/>
      <c r="R66" s="13"/>
      <c r="S66" s="13"/>
      <c r="T66" s="14"/>
      <c r="U66" s="50">
        <f>MIN(Lääkkeet[[#This Row],[Velvoite 1.7.2024 (pakkauksia)]],Lääkkeet[[#This Row],[Suurimman alitusluvan mukainen velvoite
1.7.-31.12.2024 (pakkauksia)]],Lääkkeet[[#This Row],[Alin saldo 
1.7.-31.12.2024 (pakkauksia)]])*Lääkkeet[[#This Row],[Kirjanpitoarvo / pakkaus 1.7.2024
(EUR  ALV 0 %)]]</f>
        <v>0</v>
      </c>
      <c r="W66" s="61" t="str" cm="1">
        <f t="array" ref="W66">IFERROR(_xlfn.IFS(Lääkkeet[[#This Row],[Sitoutunut pääoma 
1.1.-30.6.2024 (EUR)]]&gt;0,"Täytetyt",Lääkkeet[[#This Row],[Sitoutunut pääoma 
1.7.-31.12.2024 (EUR)]]&gt;0,"Täytetyt"),"")</f>
        <v/>
      </c>
      <c r="X66" s="61"/>
      <c r="Y66" s="5">
        <f>Hakulomake!$B$29</f>
        <v>0</v>
      </c>
    </row>
    <row r="67" spans="1:25" x14ac:dyDescent="0.3">
      <c r="A67" s="6" t="s">
        <v>1199</v>
      </c>
      <c r="B67" s="5">
        <f>Hakulomake!$B$17</f>
        <v>0</v>
      </c>
      <c r="C67" s="75">
        <v>1</v>
      </c>
      <c r="D67" s="5" t="s">
        <v>106</v>
      </c>
      <c r="E67" s="74" t="s">
        <v>1289</v>
      </c>
      <c r="F67" s="5" t="s">
        <v>107</v>
      </c>
      <c r="G67" s="5" t="s">
        <v>1290</v>
      </c>
      <c r="H67" s="5" t="s">
        <v>69</v>
      </c>
      <c r="I67" s="5" t="s">
        <v>70</v>
      </c>
      <c r="J67" s="75" t="s">
        <v>977</v>
      </c>
      <c r="K67" s="13"/>
      <c r="L67" s="13"/>
      <c r="M67" s="13"/>
      <c r="N67" s="14"/>
      <c r="O67" s="50">
        <f>MIN(Lääkkeet[[#This Row],[Velvoite 1.1.2024 (pakkauksia)]],Lääkkeet[[#This Row],[Suurimman alitusluvan mukainen velvoite 
1.1.-30.6.2024 (pakkauksia)]],Lääkkeet[[#This Row],[Alin saldo 
1.1.-30.6.2024 (pakkauksia)]])*Lääkkeet[[#This Row],[Kirjanpitoarvo / pakkaus 1.1.2024
(EUR  ALV 0 %)]]</f>
        <v>0</v>
      </c>
      <c r="P67" s="16"/>
      <c r="Q67" s="13"/>
      <c r="R67" s="13"/>
      <c r="S67" s="13"/>
      <c r="T67" s="14"/>
      <c r="U67" s="50">
        <f>MIN(Lääkkeet[[#This Row],[Velvoite 1.7.2024 (pakkauksia)]],Lääkkeet[[#This Row],[Suurimman alitusluvan mukainen velvoite
1.7.-31.12.2024 (pakkauksia)]],Lääkkeet[[#This Row],[Alin saldo 
1.7.-31.12.2024 (pakkauksia)]])*Lääkkeet[[#This Row],[Kirjanpitoarvo / pakkaus 1.7.2024
(EUR  ALV 0 %)]]</f>
        <v>0</v>
      </c>
      <c r="W67" s="61" t="str" cm="1">
        <f t="array" ref="W67">IFERROR(_xlfn.IFS(Lääkkeet[[#This Row],[Sitoutunut pääoma 
1.1.-30.6.2024 (EUR)]]&gt;0,"Täytetyt",Lääkkeet[[#This Row],[Sitoutunut pääoma 
1.7.-31.12.2024 (EUR)]]&gt;0,"Täytetyt"),"")</f>
        <v/>
      </c>
      <c r="X67" s="61"/>
      <c r="Y67" s="5">
        <f>Hakulomake!$B$29</f>
        <v>0</v>
      </c>
    </row>
    <row r="68" spans="1:25" x14ac:dyDescent="0.3">
      <c r="A68" s="6" t="s">
        <v>1199</v>
      </c>
      <c r="B68" s="5">
        <f>Hakulomake!$B$17</f>
        <v>0</v>
      </c>
      <c r="C68" s="75">
        <v>1</v>
      </c>
      <c r="D68" s="5" t="s">
        <v>192</v>
      </c>
      <c r="E68" s="74" t="s">
        <v>1291</v>
      </c>
      <c r="F68" s="5" t="s">
        <v>193</v>
      </c>
      <c r="G68" s="5" t="s">
        <v>203</v>
      </c>
      <c r="H68" s="5" t="s">
        <v>204</v>
      </c>
      <c r="I68" s="5" t="s">
        <v>118</v>
      </c>
      <c r="J68" s="75" t="s">
        <v>968</v>
      </c>
      <c r="K68" s="13"/>
      <c r="L68" s="13"/>
      <c r="M68" s="13"/>
      <c r="N68" s="14"/>
      <c r="O68" s="50">
        <f>MIN(Lääkkeet[[#This Row],[Velvoite 1.1.2024 (pakkauksia)]],Lääkkeet[[#This Row],[Suurimman alitusluvan mukainen velvoite 
1.1.-30.6.2024 (pakkauksia)]],Lääkkeet[[#This Row],[Alin saldo 
1.1.-30.6.2024 (pakkauksia)]])*Lääkkeet[[#This Row],[Kirjanpitoarvo / pakkaus 1.1.2024
(EUR  ALV 0 %)]]</f>
        <v>0</v>
      </c>
      <c r="P68" s="16"/>
      <c r="Q68" s="13"/>
      <c r="R68" s="13"/>
      <c r="S68" s="13"/>
      <c r="T68" s="14"/>
      <c r="U68" s="50">
        <f>MIN(Lääkkeet[[#This Row],[Velvoite 1.7.2024 (pakkauksia)]],Lääkkeet[[#This Row],[Suurimman alitusluvan mukainen velvoite
1.7.-31.12.2024 (pakkauksia)]],Lääkkeet[[#This Row],[Alin saldo 
1.7.-31.12.2024 (pakkauksia)]])*Lääkkeet[[#This Row],[Kirjanpitoarvo / pakkaus 1.7.2024
(EUR  ALV 0 %)]]</f>
        <v>0</v>
      </c>
      <c r="W68" s="61" t="str" cm="1">
        <f t="array" ref="W68">IFERROR(_xlfn.IFS(Lääkkeet[[#This Row],[Sitoutunut pääoma 
1.1.-30.6.2024 (EUR)]]&gt;0,"Täytetyt",Lääkkeet[[#This Row],[Sitoutunut pääoma 
1.7.-31.12.2024 (EUR)]]&gt;0,"Täytetyt"),"")</f>
        <v/>
      </c>
      <c r="X68" s="61"/>
      <c r="Y68" s="5">
        <f>Hakulomake!$B$29</f>
        <v>0</v>
      </c>
    </row>
    <row r="69" spans="1:25" x14ac:dyDescent="0.3">
      <c r="A69" s="6" t="s">
        <v>1199</v>
      </c>
      <c r="B69" s="5">
        <f>Hakulomake!$B$17</f>
        <v>0</v>
      </c>
      <c r="C69" s="75">
        <v>1</v>
      </c>
      <c r="D69" s="5" t="s">
        <v>192</v>
      </c>
      <c r="E69" s="74" t="s">
        <v>1292</v>
      </c>
      <c r="F69" s="5" t="s">
        <v>193</v>
      </c>
      <c r="G69" s="5" t="s">
        <v>203</v>
      </c>
      <c r="I69" s="5" t="s">
        <v>101</v>
      </c>
      <c r="J69" s="75" t="s">
        <v>981</v>
      </c>
      <c r="K69" s="13"/>
      <c r="L69" s="13"/>
      <c r="M69" s="13"/>
      <c r="N69" s="14"/>
      <c r="O69" s="50">
        <f>MIN(Lääkkeet[[#This Row],[Velvoite 1.1.2024 (pakkauksia)]],Lääkkeet[[#This Row],[Suurimman alitusluvan mukainen velvoite 
1.1.-30.6.2024 (pakkauksia)]],Lääkkeet[[#This Row],[Alin saldo 
1.1.-30.6.2024 (pakkauksia)]])*Lääkkeet[[#This Row],[Kirjanpitoarvo / pakkaus 1.1.2024
(EUR  ALV 0 %)]]</f>
        <v>0</v>
      </c>
      <c r="P69" s="16"/>
      <c r="Q69" s="13"/>
      <c r="R69" s="13"/>
      <c r="S69" s="13"/>
      <c r="T69" s="14"/>
      <c r="U69" s="50">
        <f>MIN(Lääkkeet[[#This Row],[Velvoite 1.7.2024 (pakkauksia)]],Lääkkeet[[#This Row],[Suurimman alitusluvan mukainen velvoite
1.7.-31.12.2024 (pakkauksia)]],Lääkkeet[[#This Row],[Alin saldo 
1.7.-31.12.2024 (pakkauksia)]])*Lääkkeet[[#This Row],[Kirjanpitoarvo / pakkaus 1.7.2024
(EUR  ALV 0 %)]]</f>
        <v>0</v>
      </c>
      <c r="W69" s="61" t="str" cm="1">
        <f t="array" ref="W69">IFERROR(_xlfn.IFS(Lääkkeet[[#This Row],[Sitoutunut pääoma 
1.1.-30.6.2024 (EUR)]]&gt;0,"Täytetyt",Lääkkeet[[#This Row],[Sitoutunut pääoma 
1.7.-31.12.2024 (EUR)]]&gt;0,"Täytetyt"),"")</f>
        <v/>
      </c>
      <c r="X69" s="61"/>
      <c r="Y69" s="5">
        <f>Hakulomake!$B$29</f>
        <v>0</v>
      </c>
    </row>
    <row r="70" spans="1:25" x14ac:dyDescent="0.3">
      <c r="A70" s="6" t="s">
        <v>1199</v>
      </c>
      <c r="B70" s="5">
        <f>Hakulomake!$B$17</f>
        <v>0</v>
      </c>
      <c r="C70" s="75">
        <v>1</v>
      </c>
      <c r="D70" s="5" t="s">
        <v>169</v>
      </c>
      <c r="E70" s="74" t="s">
        <v>1293</v>
      </c>
      <c r="F70" s="5" t="s">
        <v>170</v>
      </c>
      <c r="G70" s="5" t="s">
        <v>171</v>
      </c>
      <c r="H70" s="5" t="s">
        <v>163</v>
      </c>
      <c r="I70" s="5" t="s">
        <v>137</v>
      </c>
      <c r="J70" s="75" t="s">
        <v>978</v>
      </c>
      <c r="K70" s="13"/>
      <c r="L70" s="13"/>
      <c r="M70" s="13"/>
      <c r="N70" s="14"/>
      <c r="O70" s="50">
        <f>MIN(Lääkkeet[[#This Row],[Velvoite 1.1.2024 (pakkauksia)]],Lääkkeet[[#This Row],[Suurimman alitusluvan mukainen velvoite 
1.1.-30.6.2024 (pakkauksia)]],Lääkkeet[[#This Row],[Alin saldo 
1.1.-30.6.2024 (pakkauksia)]])*Lääkkeet[[#This Row],[Kirjanpitoarvo / pakkaus 1.1.2024
(EUR  ALV 0 %)]]</f>
        <v>0</v>
      </c>
      <c r="P70" s="16"/>
      <c r="Q70" s="13"/>
      <c r="R70" s="13"/>
      <c r="S70" s="13"/>
      <c r="T70" s="14"/>
      <c r="U70" s="50">
        <f>MIN(Lääkkeet[[#This Row],[Velvoite 1.7.2024 (pakkauksia)]],Lääkkeet[[#This Row],[Suurimman alitusluvan mukainen velvoite
1.7.-31.12.2024 (pakkauksia)]],Lääkkeet[[#This Row],[Alin saldo 
1.7.-31.12.2024 (pakkauksia)]])*Lääkkeet[[#This Row],[Kirjanpitoarvo / pakkaus 1.7.2024
(EUR  ALV 0 %)]]</f>
        <v>0</v>
      </c>
      <c r="W70" s="61" t="str" cm="1">
        <f t="array" ref="W70">IFERROR(_xlfn.IFS(Lääkkeet[[#This Row],[Sitoutunut pääoma 
1.1.-30.6.2024 (EUR)]]&gt;0,"Täytetyt",Lääkkeet[[#This Row],[Sitoutunut pääoma 
1.7.-31.12.2024 (EUR)]]&gt;0,"Täytetyt"),"")</f>
        <v/>
      </c>
      <c r="X70" s="61"/>
      <c r="Y70" s="5">
        <f>Hakulomake!$B$29</f>
        <v>0</v>
      </c>
    </row>
    <row r="71" spans="1:25" x14ac:dyDescent="0.3">
      <c r="A71" s="6" t="s">
        <v>1199</v>
      </c>
      <c r="B71" s="5">
        <f>Hakulomake!$B$17</f>
        <v>0</v>
      </c>
      <c r="C71" s="75">
        <v>1</v>
      </c>
      <c r="D71" s="5" t="s">
        <v>43</v>
      </c>
      <c r="E71" s="74" t="s">
        <v>1294</v>
      </c>
      <c r="F71" s="5" t="s">
        <v>44</v>
      </c>
      <c r="G71" s="5" t="s">
        <v>54</v>
      </c>
      <c r="H71" s="5" t="s">
        <v>49</v>
      </c>
      <c r="I71" s="5" t="s">
        <v>50</v>
      </c>
      <c r="J71" s="75">
        <v>14</v>
      </c>
      <c r="K71" s="13"/>
      <c r="L71" s="13"/>
      <c r="M71" s="13"/>
      <c r="N71" s="14"/>
      <c r="O71" s="50">
        <f>MIN(Lääkkeet[[#This Row],[Velvoite 1.1.2024 (pakkauksia)]],Lääkkeet[[#This Row],[Suurimman alitusluvan mukainen velvoite 
1.1.-30.6.2024 (pakkauksia)]],Lääkkeet[[#This Row],[Alin saldo 
1.1.-30.6.2024 (pakkauksia)]])*Lääkkeet[[#This Row],[Kirjanpitoarvo / pakkaus 1.1.2024
(EUR  ALV 0 %)]]</f>
        <v>0</v>
      </c>
      <c r="P71" s="16"/>
      <c r="Q71" s="13"/>
      <c r="R71" s="13"/>
      <c r="S71" s="13"/>
      <c r="T71" s="14"/>
      <c r="U71" s="50">
        <f>MIN(Lääkkeet[[#This Row],[Velvoite 1.7.2024 (pakkauksia)]],Lääkkeet[[#This Row],[Suurimman alitusluvan mukainen velvoite
1.7.-31.12.2024 (pakkauksia)]],Lääkkeet[[#This Row],[Alin saldo 
1.7.-31.12.2024 (pakkauksia)]])*Lääkkeet[[#This Row],[Kirjanpitoarvo / pakkaus 1.7.2024
(EUR  ALV 0 %)]]</f>
        <v>0</v>
      </c>
      <c r="W71" s="61" t="str" cm="1">
        <f t="array" ref="W71">IFERROR(_xlfn.IFS(Lääkkeet[[#This Row],[Sitoutunut pääoma 
1.1.-30.6.2024 (EUR)]]&gt;0,"Täytetyt",Lääkkeet[[#This Row],[Sitoutunut pääoma 
1.7.-31.12.2024 (EUR)]]&gt;0,"Täytetyt"),"")</f>
        <v/>
      </c>
      <c r="X71" s="61"/>
      <c r="Y71" s="5">
        <f>Hakulomake!$B$29</f>
        <v>0</v>
      </c>
    </row>
    <row r="72" spans="1:25" x14ac:dyDescent="0.3">
      <c r="A72" s="6" t="s">
        <v>1199</v>
      </c>
      <c r="B72" s="5">
        <f>Hakulomake!$B$17</f>
        <v>0</v>
      </c>
      <c r="C72" s="75">
        <v>1</v>
      </c>
      <c r="D72" s="5" t="s">
        <v>73</v>
      </c>
      <c r="E72" s="74" t="s">
        <v>1295</v>
      </c>
      <c r="F72" s="5" t="s">
        <v>74</v>
      </c>
      <c r="G72" s="5" t="s">
        <v>79</v>
      </c>
      <c r="H72" s="5" t="s">
        <v>81</v>
      </c>
      <c r="I72" s="5" t="s">
        <v>47</v>
      </c>
      <c r="J72" s="75" t="s">
        <v>982</v>
      </c>
      <c r="K72" s="13"/>
      <c r="L72" s="13"/>
      <c r="M72" s="13"/>
      <c r="N72" s="14"/>
      <c r="O72" s="50">
        <f>MIN(Lääkkeet[[#This Row],[Velvoite 1.1.2024 (pakkauksia)]],Lääkkeet[[#This Row],[Suurimman alitusluvan mukainen velvoite 
1.1.-30.6.2024 (pakkauksia)]],Lääkkeet[[#This Row],[Alin saldo 
1.1.-30.6.2024 (pakkauksia)]])*Lääkkeet[[#This Row],[Kirjanpitoarvo / pakkaus 1.1.2024
(EUR  ALV 0 %)]]</f>
        <v>0</v>
      </c>
      <c r="P72" s="16"/>
      <c r="Q72" s="13"/>
      <c r="R72" s="13"/>
      <c r="S72" s="13"/>
      <c r="T72" s="14"/>
      <c r="U72" s="50">
        <f>MIN(Lääkkeet[[#This Row],[Velvoite 1.7.2024 (pakkauksia)]],Lääkkeet[[#This Row],[Suurimman alitusluvan mukainen velvoite
1.7.-31.12.2024 (pakkauksia)]],Lääkkeet[[#This Row],[Alin saldo 
1.7.-31.12.2024 (pakkauksia)]])*Lääkkeet[[#This Row],[Kirjanpitoarvo / pakkaus 1.7.2024
(EUR  ALV 0 %)]]</f>
        <v>0</v>
      </c>
      <c r="W72" s="61" t="str" cm="1">
        <f t="array" ref="W72">IFERROR(_xlfn.IFS(Lääkkeet[[#This Row],[Sitoutunut pääoma 
1.1.-30.6.2024 (EUR)]]&gt;0,"Täytetyt",Lääkkeet[[#This Row],[Sitoutunut pääoma 
1.7.-31.12.2024 (EUR)]]&gt;0,"Täytetyt"),"")</f>
        <v/>
      </c>
      <c r="X72" s="61"/>
      <c r="Y72" s="5">
        <f>Hakulomake!$B$29</f>
        <v>0</v>
      </c>
    </row>
    <row r="73" spans="1:25" x14ac:dyDescent="0.3">
      <c r="A73" s="6" t="s">
        <v>1199</v>
      </c>
      <c r="B73" s="5">
        <f>Hakulomake!$B$17</f>
        <v>0</v>
      </c>
      <c r="C73" s="75">
        <v>1</v>
      </c>
      <c r="D73" s="5" t="s">
        <v>151</v>
      </c>
      <c r="E73" s="74" t="s">
        <v>1296</v>
      </c>
      <c r="F73" s="5" t="s">
        <v>152</v>
      </c>
      <c r="G73" s="5" t="s">
        <v>155</v>
      </c>
      <c r="H73" s="5" t="s">
        <v>51</v>
      </c>
      <c r="I73" s="5" t="s">
        <v>50</v>
      </c>
      <c r="J73" s="75" t="s">
        <v>983</v>
      </c>
      <c r="K73" s="13"/>
      <c r="L73" s="13"/>
      <c r="M73" s="13"/>
      <c r="N73" s="14"/>
      <c r="O73" s="50">
        <f>MIN(Lääkkeet[[#This Row],[Velvoite 1.1.2024 (pakkauksia)]],Lääkkeet[[#This Row],[Suurimman alitusluvan mukainen velvoite 
1.1.-30.6.2024 (pakkauksia)]],Lääkkeet[[#This Row],[Alin saldo 
1.1.-30.6.2024 (pakkauksia)]])*Lääkkeet[[#This Row],[Kirjanpitoarvo / pakkaus 1.1.2024
(EUR  ALV 0 %)]]</f>
        <v>0</v>
      </c>
      <c r="P73" s="16"/>
      <c r="Q73" s="13"/>
      <c r="R73" s="13"/>
      <c r="S73" s="13"/>
      <c r="T73" s="14"/>
      <c r="U73" s="50">
        <f>MIN(Lääkkeet[[#This Row],[Velvoite 1.7.2024 (pakkauksia)]],Lääkkeet[[#This Row],[Suurimman alitusluvan mukainen velvoite
1.7.-31.12.2024 (pakkauksia)]],Lääkkeet[[#This Row],[Alin saldo 
1.7.-31.12.2024 (pakkauksia)]])*Lääkkeet[[#This Row],[Kirjanpitoarvo / pakkaus 1.7.2024
(EUR  ALV 0 %)]]</f>
        <v>0</v>
      </c>
      <c r="W73" s="61" t="str" cm="1">
        <f t="array" ref="W73">IFERROR(_xlfn.IFS(Lääkkeet[[#This Row],[Sitoutunut pääoma 
1.1.-30.6.2024 (EUR)]]&gt;0,"Täytetyt",Lääkkeet[[#This Row],[Sitoutunut pääoma 
1.7.-31.12.2024 (EUR)]]&gt;0,"Täytetyt"),"")</f>
        <v/>
      </c>
      <c r="X73" s="61"/>
      <c r="Y73" s="5">
        <f>Hakulomake!$B$29</f>
        <v>0</v>
      </c>
    </row>
    <row r="74" spans="1:25" x14ac:dyDescent="0.3">
      <c r="A74" s="6" t="s">
        <v>1199</v>
      </c>
      <c r="B74" s="5">
        <f>Hakulomake!$B$17</f>
        <v>0</v>
      </c>
      <c r="C74" s="75">
        <v>1</v>
      </c>
      <c r="D74" s="5" t="s">
        <v>151</v>
      </c>
      <c r="E74" s="74" t="s">
        <v>1297</v>
      </c>
      <c r="F74" s="5" t="s">
        <v>152</v>
      </c>
      <c r="G74" s="5" t="s">
        <v>155</v>
      </c>
      <c r="H74" s="5" t="s">
        <v>33</v>
      </c>
      <c r="I74" s="5" t="s">
        <v>50</v>
      </c>
      <c r="J74" s="75">
        <v>10</v>
      </c>
      <c r="K74" s="13"/>
      <c r="L74" s="13"/>
      <c r="M74" s="13"/>
      <c r="N74" s="14"/>
      <c r="O74" s="50">
        <f>MIN(Lääkkeet[[#This Row],[Velvoite 1.1.2024 (pakkauksia)]],Lääkkeet[[#This Row],[Suurimman alitusluvan mukainen velvoite 
1.1.-30.6.2024 (pakkauksia)]],Lääkkeet[[#This Row],[Alin saldo 
1.1.-30.6.2024 (pakkauksia)]])*Lääkkeet[[#This Row],[Kirjanpitoarvo / pakkaus 1.1.2024
(EUR  ALV 0 %)]]</f>
        <v>0</v>
      </c>
      <c r="P74" s="16"/>
      <c r="Q74" s="13"/>
      <c r="R74" s="13"/>
      <c r="S74" s="13"/>
      <c r="T74" s="14"/>
      <c r="U74" s="50">
        <f>MIN(Lääkkeet[[#This Row],[Velvoite 1.7.2024 (pakkauksia)]],Lääkkeet[[#This Row],[Suurimman alitusluvan mukainen velvoite
1.7.-31.12.2024 (pakkauksia)]],Lääkkeet[[#This Row],[Alin saldo 
1.7.-31.12.2024 (pakkauksia)]])*Lääkkeet[[#This Row],[Kirjanpitoarvo / pakkaus 1.7.2024
(EUR  ALV 0 %)]]</f>
        <v>0</v>
      </c>
      <c r="W74" s="61" t="str" cm="1">
        <f t="array" ref="W74">IFERROR(_xlfn.IFS(Lääkkeet[[#This Row],[Sitoutunut pääoma 
1.1.-30.6.2024 (EUR)]]&gt;0,"Täytetyt",Lääkkeet[[#This Row],[Sitoutunut pääoma 
1.7.-31.12.2024 (EUR)]]&gt;0,"Täytetyt"),"")</f>
        <v/>
      </c>
      <c r="X74" s="61"/>
      <c r="Y74" s="5">
        <f>Hakulomake!$B$29</f>
        <v>0</v>
      </c>
    </row>
    <row r="75" spans="1:25" x14ac:dyDescent="0.3">
      <c r="A75" s="6" t="s">
        <v>1199</v>
      </c>
      <c r="B75" s="5">
        <f>Hakulomake!$B$17</f>
        <v>0</v>
      </c>
      <c r="C75" s="75">
        <v>1</v>
      </c>
      <c r="D75" s="5" t="s">
        <v>151</v>
      </c>
      <c r="E75" s="74" t="s">
        <v>1298</v>
      </c>
      <c r="F75" s="5" t="s">
        <v>152</v>
      </c>
      <c r="G75" s="5" t="s">
        <v>155</v>
      </c>
      <c r="H75" s="5" t="s">
        <v>33</v>
      </c>
      <c r="I75" s="5" t="s">
        <v>50</v>
      </c>
      <c r="J75" s="75" t="s">
        <v>983</v>
      </c>
      <c r="K75" s="13"/>
      <c r="L75" s="13"/>
      <c r="M75" s="13"/>
      <c r="N75" s="14"/>
      <c r="O75" s="50">
        <f>MIN(Lääkkeet[[#This Row],[Velvoite 1.1.2024 (pakkauksia)]],Lääkkeet[[#This Row],[Suurimman alitusluvan mukainen velvoite 
1.1.-30.6.2024 (pakkauksia)]],Lääkkeet[[#This Row],[Alin saldo 
1.1.-30.6.2024 (pakkauksia)]])*Lääkkeet[[#This Row],[Kirjanpitoarvo / pakkaus 1.1.2024
(EUR  ALV 0 %)]]</f>
        <v>0</v>
      </c>
      <c r="P75" s="16"/>
      <c r="Q75" s="13"/>
      <c r="R75" s="13"/>
      <c r="S75" s="13"/>
      <c r="T75" s="14"/>
      <c r="U75" s="50">
        <f>MIN(Lääkkeet[[#This Row],[Velvoite 1.7.2024 (pakkauksia)]],Lääkkeet[[#This Row],[Suurimman alitusluvan mukainen velvoite
1.7.-31.12.2024 (pakkauksia)]],Lääkkeet[[#This Row],[Alin saldo 
1.7.-31.12.2024 (pakkauksia)]])*Lääkkeet[[#This Row],[Kirjanpitoarvo / pakkaus 1.7.2024
(EUR  ALV 0 %)]]</f>
        <v>0</v>
      </c>
      <c r="W75" s="61" t="str" cm="1">
        <f t="array" ref="W75">IFERROR(_xlfn.IFS(Lääkkeet[[#This Row],[Sitoutunut pääoma 
1.1.-30.6.2024 (EUR)]]&gt;0,"Täytetyt",Lääkkeet[[#This Row],[Sitoutunut pääoma 
1.7.-31.12.2024 (EUR)]]&gt;0,"Täytetyt"),"")</f>
        <v/>
      </c>
      <c r="X75" s="61"/>
      <c r="Y75" s="5">
        <f>Hakulomake!$B$29</f>
        <v>0</v>
      </c>
    </row>
    <row r="76" spans="1:25" x14ac:dyDescent="0.3">
      <c r="A76" s="6" t="s">
        <v>1199</v>
      </c>
      <c r="B76" s="5">
        <f>Hakulomake!$B$17</f>
        <v>0</v>
      </c>
      <c r="C76" s="75">
        <v>1</v>
      </c>
      <c r="D76" s="5" t="s">
        <v>151</v>
      </c>
      <c r="E76" s="74" t="s">
        <v>1299</v>
      </c>
      <c r="F76" s="5" t="s">
        <v>152</v>
      </c>
      <c r="G76" s="5" t="s">
        <v>155</v>
      </c>
      <c r="H76" s="5" t="s">
        <v>49</v>
      </c>
      <c r="I76" s="5" t="s">
        <v>50</v>
      </c>
      <c r="J76" s="75">
        <v>10</v>
      </c>
      <c r="K76" s="13"/>
      <c r="L76" s="13"/>
      <c r="M76" s="13"/>
      <c r="N76" s="14"/>
      <c r="O76" s="50">
        <f>MIN(Lääkkeet[[#This Row],[Velvoite 1.1.2024 (pakkauksia)]],Lääkkeet[[#This Row],[Suurimman alitusluvan mukainen velvoite 
1.1.-30.6.2024 (pakkauksia)]],Lääkkeet[[#This Row],[Alin saldo 
1.1.-30.6.2024 (pakkauksia)]])*Lääkkeet[[#This Row],[Kirjanpitoarvo / pakkaus 1.1.2024
(EUR  ALV 0 %)]]</f>
        <v>0</v>
      </c>
      <c r="P76" s="16"/>
      <c r="Q76" s="13"/>
      <c r="R76" s="13"/>
      <c r="S76" s="13"/>
      <c r="T76" s="14"/>
      <c r="U76" s="50">
        <f>MIN(Lääkkeet[[#This Row],[Velvoite 1.7.2024 (pakkauksia)]],Lääkkeet[[#This Row],[Suurimman alitusluvan mukainen velvoite
1.7.-31.12.2024 (pakkauksia)]],Lääkkeet[[#This Row],[Alin saldo 
1.7.-31.12.2024 (pakkauksia)]])*Lääkkeet[[#This Row],[Kirjanpitoarvo / pakkaus 1.7.2024
(EUR  ALV 0 %)]]</f>
        <v>0</v>
      </c>
      <c r="W76" s="61" t="str" cm="1">
        <f t="array" ref="W76">IFERROR(_xlfn.IFS(Lääkkeet[[#This Row],[Sitoutunut pääoma 
1.1.-30.6.2024 (EUR)]]&gt;0,"Täytetyt",Lääkkeet[[#This Row],[Sitoutunut pääoma 
1.7.-31.12.2024 (EUR)]]&gt;0,"Täytetyt"),"")</f>
        <v/>
      </c>
      <c r="X76" s="61"/>
      <c r="Y76" s="5">
        <f>Hakulomake!$B$29</f>
        <v>0</v>
      </c>
    </row>
    <row r="77" spans="1:25" x14ac:dyDescent="0.3">
      <c r="A77" s="6" t="s">
        <v>1199</v>
      </c>
      <c r="B77" s="5">
        <f>Hakulomake!$B$17</f>
        <v>0</v>
      </c>
      <c r="C77" s="75">
        <v>1</v>
      </c>
      <c r="D77" s="5" t="s">
        <v>151</v>
      </c>
      <c r="E77" s="74" t="s">
        <v>1300</v>
      </c>
      <c r="F77" s="5" t="s">
        <v>152</v>
      </c>
      <c r="G77" s="5" t="s">
        <v>155</v>
      </c>
      <c r="H77" s="5" t="s">
        <v>49</v>
      </c>
      <c r="I77" s="5" t="s">
        <v>50</v>
      </c>
      <c r="J77" s="75">
        <v>20</v>
      </c>
      <c r="K77" s="13"/>
      <c r="L77" s="13"/>
      <c r="M77" s="13"/>
      <c r="N77" s="14"/>
      <c r="O77" s="50">
        <f>MIN(Lääkkeet[[#This Row],[Velvoite 1.1.2024 (pakkauksia)]],Lääkkeet[[#This Row],[Suurimman alitusluvan mukainen velvoite 
1.1.-30.6.2024 (pakkauksia)]],Lääkkeet[[#This Row],[Alin saldo 
1.1.-30.6.2024 (pakkauksia)]])*Lääkkeet[[#This Row],[Kirjanpitoarvo / pakkaus 1.1.2024
(EUR  ALV 0 %)]]</f>
        <v>0</v>
      </c>
      <c r="P77" s="16"/>
      <c r="Q77" s="13"/>
      <c r="R77" s="13"/>
      <c r="S77" s="13"/>
      <c r="T77" s="14"/>
      <c r="U77" s="50">
        <f>MIN(Lääkkeet[[#This Row],[Velvoite 1.7.2024 (pakkauksia)]],Lääkkeet[[#This Row],[Suurimman alitusluvan mukainen velvoite
1.7.-31.12.2024 (pakkauksia)]],Lääkkeet[[#This Row],[Alin saldo 
1.7.-31.12.2024 (pakkauksia)]])*Lääkkeet[[#This Row],[Kirjanpitoarvo / pakkaus 1.7.2024
(EUR  ALV 0 %)]]</f>
        <v>0</v>
      </c>
      <c r="W77" s="61" t="str" cm="1">
        <f t="array" ref="W77">IFERROR(_xlfn.IFS(Lääkkeet[[#This Row],[Sitoutunut pääoma 
1.1.-30.6.2024 (EUR)]]&gt;0,"Täytetyt",Lääkkeet[[#This Row],[Sitoutunut pääoma 
1.7.-31.12.2024 (EUR)]]&gt;0,"Täytetyt"),"")</f>
        <v/>
      </c>
      <c r="X77" s="61"/>
      <c r="Y77" s="5">
        <f>Hakulomake!$B$29</f>
        <v>0</v>
      </c>
    </row>
    <row r="78" spans="1:25" x14ac:dyDescent="0.3">
      <c r="A78" s="6" t="s">
        <v>1199</v>
      </c>
      <c r="B78" s="5">
        <f>Hakulomake!$B$17</f>
        <v>0</v>
      </c>
      <c r="C78" s="75">
        <v>1</v>
      </c>
      <c r="D78" s="5" t="s">
        <v>128</v>
      </c>
      <c r="E78" s="74" t="s">
        <v>1301</v>
      </c>
      <c r="F78" s="5" t="s">
        <v>129</v>
      </c>
      <c r="G78" s="5" t="s">
        <v>134</v>
      </c>
      <c r="H78" s="5" t="s">
        <v>115</v>
      </c>
      <c r="I78" s="5" t="s">
        <v>50</v>
      </c>
      <c r="J78" s="75">
        <v>16</v>
      </c>
      <c r="K78" s="13"/>
      <c r="L78" s="13"/>
      <c r="M78" s="13"/>
      <c r="N78" s="14"/>
      <c r="O78" s="50">
        <f>MIN(Lääkkeet[[#This Row],[Velvoite 1.1.2024 (pakkauksia)]],Lääkkeet[[#This Row],[Suurimman alitusluvan mukainen velvoite 
1.1.-30.6.2024 (pakkauksia)]],Lääkkeet[[#This Row],[Alin saldo 
1.1.-30.6.2024 (pakkauksia)]])*Lääkkeet[[#This Row],[Kirjanpitoarvo / pakkaus 1.1.2024
(EUR  ALV 0 %)]]</f>
        <v>0</v>
      </c>
      <c r="P78" s="16"/>
      <c r="Q78" s="13"/>
      <c r="R78" s="13"/>
      <c r="S78" s="13"/>
      <c r="T78" s="14"/>
      <c r="U78" s="50">
        <f>MIN(Lääkkeet[[#This Row],[Velvoite 1.7.2024 (pakkauksia)]],Lääkkeet[[#This Row],[Suurimman alitusluvan mukainen velvoite
1.7.-31.12.2024 (pakkauksia)]],Lääkkeet[[#This Row],[Alin saldo 
1.7.-31.12.2024 (pakkauksia)]])*Lääkkeet[[#This Row],[Kirjanpitoarvo / pakkaus 1.7.2024
(EUR  ALV 0 %)]]</f>
        <v>0</v>
      </c>
      <c r="W78" s="61" t="str" cm="1">
        <f t="array" ref="W78">IFERROR(_xlfn.IFS(Lääkkeet[[#This Row],[Sitoutunut pääoma 
1.1.-30.6.2024 (EUR)]]&gt;0,"Täytetyt",Lääkkeet[[#This Row],[Sitoutunut pääoma 
1.7.-31.12.2024 (EUR)]]&gt;0,"Täytetyt"),"")</f>
        <v/>
      </c>
      <c r="X78" s="61"/>
      <c r="Y78" s="5">
        <f>Hakulomake!$B$29</f>
        <v>0</v>
      </c>
    </row>
    <row r="79" spans="1:25" x14ac:dyDescent="0.3">
      <c r="A79" s="6" t="s">
        <v>1199</v>
      </c>
      <c r="B79" s="5">
        <f>Hakulomake!$B$17</f>
        <v>0</v>
      </c>
      <c r="C79" s="75">
        <v>1</v>
      </c>
      <c r="D79" s="5" t="s">
        <v>73</v>
      </c>
      <c r="E79" s="74" t="s">
        <v>1302</v>
      </c>
      <c r="F79" s="5" t="s">
        <v>74</v>
      </c>
      <c r="G79" s="5" t="s">
        <v>82</v>
      </c>
      <c r="H79" s="5" t="s">
        <v>78</v>
      </c>
      <c r="I79" s="5" t="s">
        <v>50</v>
      </c>
      <c r="J79" s="75">
        <v>14</v>
      </c>
      <c r="K79" s="13"/>
      <c r="L79" s="13"/>
      <c r="M79" s="13"/>
      <c r="N79" s="14"/>
      <c r="O79" s="50">
        <f>MIN(Lääkkeet[[#This Row],[Velvoite 1.1.2024 (pakkauksia)]],Lääkkeet[[#This Row],[Suurimman alitusluvan mukainen velvoite 
1.1.-30.6.2024 (pakkauksia)]],Lääkkeet[[#This Row],[Alin saldo 
1.1.-30.6.2024 (pakkauksia)]])*Lääkkeet[[#This Row],[Kirjanpitoarvo / pakkaus 1.1.2024
(EUR  ALV 0 %)]]</f>
        <v>0</v>
      </c>
      <c r="P79" s="16"/>
      <c r="Q79" s="13"/>
      <c r="R79" s="13"/>
      <c r="S79" s="13"/>
      <c r="T79" s="14"/>
      <c r="U79" s="50">
        <f>MIN(Lääkkeet[[#This Row],[Velvoite 1.7.2024 (pakkauksia)]],Lääkkeet[[#This Row],[Suurimman alitusluvan mukainen velvoite
1.7.-31.12.2024 (pakkauksia)]],Lääkkeet[[#This Row],[Alin saldo 
1.7.-31.12.2024 (pakkauksia)]])*Lääkkeet[[#This Row],[Kirjanpitoarvo / pakkaus 1.7.2024
(EUR  ALV 0 %)]]</f>
        <v>0</v>
      </c>
      <c r="W79" s="61" t="str" cm="1">
        <f t="array" ref="W79">IFERROR(_xlfn.IFS(Lääkkeet[[#This Row],[Sitoutunut pääoma 
1.1.-30.6.2024 (EUR)]]&gt;0,"Täytetyt",Lääkkeet[[#This Row],[Sitoutunut pääoma 
1.7.-31.12.2024 (EUR)]]&gt;0,"Täytetyt"),"")</f>
        <v/>
      </c>
      <c r="X79" s="61"/>
      <c r="Y79" s="5">
        <f>Hakulomake!$B$29</f>
        <v>0</v>
      </c>
    </row>
    <row r="80" spans="1:25" x14ac:dyDescent="0.3">
      <c r="A80" s="6" t="s">
        <v>1199</v>
      </c>
      <c r="B80" s="5">
        <f>Hakulomake!$B$17</f>
        <v>0</v>
      </c>
      <c r="C80" s="75">
        <v>1</v>
      </c>
      <c r="D80" s="5" t="s">
        <v>160</v>
      </c>
      <c r="E80" s="74" t="s">
        <v>1303</v>
      </c>
      <c r="F80" s="5" t="s">
        <v>161</v>
      </c>
      <c r="G80" s="5" t="s">
        <v>166</v>
      </c>
      <c r="H80" s="5" t="s">
        <v>49</v>
      </c>
      <c r="I80" s="5" t="s">
        <v>50</v>
      </c>
      <c r="J80" s="75">
        <v>10</v>
      </c>
      <c r="K80" s="13"/>
      <c r="L80" s="13"/>
      <c r="M80" s="13"/>
      <c r="N80" s="14"/>
      <c r="O80" s="50">
        <f>MIN(Lääkkeet[[#This Row],[Velvoite 1.1.2024 (pakkauksia)]],Lääkkeet[[#This Row],[Suurimman alitusluvan mukainen velvoite 
1.1.-30.6.2024 (pakkauksia)]],Lääkkeet[[#This Row],[Alin saldo 
1.1.-30.6.2024 (pakkauksia)]])*Lääkkeet[[#This Row],[Kirjanpitoarvo / pakkaus 1.1.2024
(EUR  ALV 0 %)]]</f>
        <v>0</v>
      </c>
      <c r="P80" s="16"/>
      <c r="Q80" s="13"/>
      <c r="R80" s="13"/>
      <c r="S80" s="13"/>
      <c r="T80" s="14"/>
      <c r="U80" s="50">
        <f>MIN(Lääkkeet[[#This Row],[Velvoite 1.7.2024 (pakkauksia)]],Lääkkeet[[#This Row],[Suurimman alitusluvan mukainen velvoite
1.7.-31.12.2024 (pakkauksia)]],Lääkkeet[[#This Row],[Alin saldo 
1.7.-31.12.2024 (pakkauksia)]])*Lääkkeet[[#This Row],[Kirjanpitoarvo / pakkaus 1.7.2024
(EUR  ALV 0 %)]]</f>
        <v>0</v>
      </c>
      <c r="W80" s="61" t="str" cm="1">
        <f t="array" ref="W80">IFERROR(_xlfn.IFS(Lääkkeet[[#This Row],[Sitoutunut pääoma 
1.1.-30.6.2024 (EUR)]]&gt;0,"Täytetyt",Lääkkeet[[#This Row],[Sitoutunut pääoma 
1.7.-31.12.2024 (EUR)]]&gt;0,"Täytetyt"),"")</f>
        <v/>
      </c>
      <c r="X80" s="61"/>
      <c r="Y80" s="5">
        <f>Hakulomake!$B$29</f>
        <v>0</v>
      </c>
    </row>
    <row r="81" spans="1:25" x14ac:dyDescent="0.3">
      <c r="A81" s="6" t="s">
        <v>1199</v>
      </c>
      <c r="B81" s="5">
        <f>Hakulomake!$B$17</f>
        <v>0</v>
      </c>
      <c r="C81" s="75">
        <v>1</v>
      </c>
      <c r="D81" s="5" t="s">
        <v>192</v>
      </c>
      <c r="E81" s="74" t="s">
        <v>1304</v>
      </c>
      <c r="F81" s="5" t="s">
        <v>193</v>
      </c>
      <c r="G81" s="5" t="s">
        <v>203</v>
      </c>
      <c r="H81" s="5" t="s">
        <v>180</v>
      </c>
      <c r="I81" s="5" t="s">
        <v>39</v>
      </c>
      <c r="J81" s="75">
        <v>25</v>
      </c>
      <c r="K81" s="13"/>
      <c r="L81" s="13"/>
      <c r="M81" s="13"/>
      <c r="N81" s="14"/>
      <c r="O81" s="50">
        <f>MIN(Lääkkeet[[#This Row],[Velvoite 1.1.2024 (pakkauksia)]],Lääkkeet[[#This Row],[Suurimman alitusluvan mukainen velvoite 
1.1.-30.6.2024 (pakkauksia)]],Lääkkeet[[#This Row],[Alin saldo 
1.1.-30.6.2024 (pakkauksia)]])*Lääkkeet[[#This Row],[Kirjanpitoarvo / pakkaus 1.1.2024
(EUR  ALV 0 %)]]</f>
        <v>0</v>
      </c>
      <c r="P81" s="16"/>
      <c r="Q81" s="13"/>
      <c r="R81" s="13"/>
      <c r="S81" s="13"/>
      <c r="T81" s="14"/>
      <c r="U81" s="50">
        <f>MIN(Lääkkeet[[#This Row],[Velvoite 1.7.2024 (pakkauksia)]],Lääkkeet[[#This Row],[Suurimman alitusluvan mukainen velvoite
1.7.-31.12.2024 (pakkauksia)]],Lääkkeet[[#This Row],[Alin saldo 
1.7.-31.12.2024 (pakkauksia)]])*Lääkkeet[[#This Row],[Kirjanpitoarvo / pakkaus 1.7.2024
(EUR  ALV 0 %)]]</f>
        <v>0</v>
      </c>
      <c r="W81" s="61" t="str" cm="1">
        <f t="array" ref="W81">IFERROR(_xlfn.IFS(Lääkkeet[[#This Row],[Sitoutunut pääoma 
1.1.-30.6.2024 (EUR)]]&gt;0,"Täytetyt",Lääkkeet[[#This Row],[Sitoutunut pääoma 
1.7.-31.12.2024 (EUR)]]&gt;0,"Täytetyt"),"")</f>
        <v/>
      </c>
      <c r="X81" s="61"/>
      <c r="Y81" s="5">
        <f>Hakulomake!$B$29</f>
        <v>0</v>
      </c>
    </row>
    <row r="82" spans="1:25" x14ac:dyDescent="0.3">
      <c r="A82" s="6" t="s">
        <v>1199</v>
      </c>
      <c r="B82" s="5">
        <f>Hakulomake!$B$17</f>
        <v>0</v>
      </c>
      <c r="C82" s="75">
        <v>1</v>
      </c>
      <c r="D82" s="5" t="s">
        <v>205</v>
      </c>
      <c r="E82" s="74" t="s">
        <v>1305</v>
      </c>
      <c r="F82" s="5" t="s">
        <v>206</v>
      </c>
      <c r="G82" s="5" t="s">
        <v>210</v>
      </c>
      <c r="H82" s="5" t="s">
        <v>209</v>
      </c>
      <c r="I82" s="5" t="s">
        <v>32</v>
      </c>
      <c r="J82" s="75">
        <v>10</v>
      </c>
      <c r="K82" s="13"/>
      <c r="L82" s="13"/>
      <c r="M82" s="13"/>
      <c r="N82" s="14"/>
      <c r="O82" s="50">
        <f>MIN(Lääkkeet[[#This Row],[Velvoite 1.1.2024 (pakkauksia)]],Lääkkeet[[#This Row],[Suurimman alitusluvan mukainen velvoite 
1.1.-30.6.2024 (pakkauksia)]],Lääkkeet[[#This Row],[Alin saldo 
1.1.-30.6.2024 (pakkauksia)]])*Lääkkeet[[#This Row],[Kirjanpitoarvo / pakkaus 1.1.2024
(EUR  ALV 0 %)]]</f>
        <v>0</v>
      </c>
      <c r="P82" s="16"/>
      <c r="Q82" s="13"/>
      <c r="R82" s="13"/>
      <c r="S82" s="13"/>
      <c r="T82" s="14"/>
      <c r="U82" s="50">
        <f>MIN(Lääkkeet[[#This Row],[Velvoite 1.7.2024 (pakkauksia)]],Lääkkeet[[#This Row],[Suurimman alitusluvan mukainen velvoite
1.7.-31.12.2024 (pakkauksia)]],Lääkkeet[[#This Row],[Alin saldo 
1.7.-31.12.2024 (pakkauksia)]])*Lääkkeet[[#This Row],[Kirjanpitoarvo / pakkaus 1.7.2024
(EUR  ALV 0 %)]]</f>
        <v>0</v>
      </c>
      <c r="W82" s="61" t="str" cm="1">
        <f t="array" ref="W82">IFERROR(_xlfn.IFS(Lääkkeet[[#This Row],[Sitoutunut pääoma 
1.1.-30.6.2024 (EUR)]]&gt;0,"Täytetyt",Lääkkeet[[#This Row],[Sitoutunut pääoma 
1.7.-31.12.2024 (EUR)]]&gt;0,"Täytetyt"),"")</f>
        <v/>
      </c>
      <c r="X82" s="61"/>
      <c r="Y82" s="5">
        <f>Hakulomake!$B$29</f>
        <v>0</v>
      </c>
    </row>
    <row r="83" spans="1:25" x14ac:dyDescent="0.3">
      <c r="A83" s="6" t="s">
        <v>1199</v>
      </c>
      <c r="B83" s="5">
        <f>Hakulomake!$B$17</f>
        <v>0</v>
      </c>
      <c r="C83" s="75">
        <v>1</v>
      </c>
      <c r="D83" s="5" t="s">
        <v>173</v>
      </c>
      <c r="E83" s="74" t="s">
        <v>1306</v>
      </c>
      <c r="F83" s="5" t="s">
        <v>174</v>
      </c>
      <c r="G83" s="5" t="s">
        <v>182</v>
      </c>
      <c r="H83" s="5" t="s">
        <v>154</v>
      </c>
      <c r="I83" s="5" t="s">
        <v>137</v>
      </c>
      <c r="J83" s="75" t="s">
        <v>984</v>
      </c>
      <c r="K83" s="13"/>
      <c r="L83" s="13"/>
      <c r="M83" s="13"/>
      <c r="N83" s="14"/>
      <c r="O83" s="50">
        <f>MIN(Lääkkeet[[#This Row],[Velvoite 1.1.2024 (pakkauksia)]],Lääkkeet[[#This Row],[Suurimman alitusluvan mukainen velvoite 
1.1.-30.6.2024 (pakkauksia)]],Lääkkeet[[#This Row],[Alin saldo 
1.1.-30.6.2024 (pakkauksia)]])*Lääkkeet[[#This Row],[Kirjanpitoarvo / pakkaus 1.1.2024
(EUR  ALV 0 %)]]</f>
        <v>0</v>
      </c>
      <c r="P83" s="16"/>
      <c r="Q83" s="13"/>
      <c r="R83" s="13"/>
      <c r="S83" s="13"/>
      <c r="T83" s="14"/>
      <c r="U83" s="50">
        <f>MIN(Lääkkeet[[#This Row],[Velvoite 1.7.2024 (pakkauksia)]],Lääkkeet[[#This Row],[Suurimman alitusluvan mukainen velvoite
1.7.-31.12.2024 (pakkauksia)]],Lääkkeet[[#This Row],[Alin saldo 
1.7.-31.12.2024 (pakkauksia)]])*Lääkkeet[[#This Row],[Kirjanpitoarvo / pakkaus 1.7.2024
(EUR  ALV 0 %)]]</f>
        <v>0</v>
      </c>
      <c r="W83" s="61" t="str" cm="1">
        <f t="array" ref="W83">IFERROR(_xlfn.IFS(Lääkkeet[[#This Row],[Sitoutunut pääoma 
1.1.-30.6.2024 (EUR)]]&gt;0,"Täytetyt",Lääkkeet[[#This Row],[Sitoutunut pääoma 
1.7.-31.12.2024 (EUR)]]&gt;0,"Täytetyt"),"")</f>
        <v/>
      </c>
      <c r="X83" s="61"/>
      <c r="Y83" s="5">
        <f>Hakulomake!$B$29</f>
        <v>0</v>
      </c>
    </row>
    <row r="84" spans="1:25" x14ac:dyDescent="0.3">
      <c r="A84" s="6" t="s">
        <v>1199</v>
      </c>
      <c r="B84" s="5">
        <f>Hakulomake!$B$17</f>
        <v>0</v>
      </c>
      <c r="C84" s="75">
        <v>1</v>
      </c>
      <c r="D84" s="5" t="s">
        <v>73</v>
      </c>
      <c r="E84" s="74" t="s">
        <v>1307</v>
      </c>
      <c r="F84" s="5" t="s">
        <v>74</v>
      </c>
      <c r="G84" s="5" t="s">
        <v>75</v>
      </c>
      <c r="H84" s="5" t="s">
        <v>78</v>
      </c>
      <c r="I84" s="5" t="s">
        <v>50</v>
      </c>
      <c r="J84" s="75">
        <v>10</v>
      </c>
      <c r="K84" s="13"/>
      <c r="L84" s="13"/>
      <c r="M84" s="13"/>
      <c r="N84" s="14"/>
      <c r="O84" s="50">
        <f>MIN(Lääkkeet[[#This Row],[Velvoite 1.1.2024 (pakkauksia)]],Lääkkeet[[#This Row],[Suurimman alitusluvan mukainen velvoite 
1.1.-30.6.2024 (pakkauksia)]],Lääkkeet[[#This Row],[Alin saldo 
1.1.-30.6.2024 (pakkauksia)]])*Lääkkeet[[#This Row],[Kirjanpitoarvo / pakkaus 1.1.2024
(EUR  ALV 0 %)]]</f>
        <v>0</v>
      </c>
      <c r="P84" s="16"/>
      <c r="Q84" s="13"/>
      <c r="R84" s="13"/>
      <c r="S84" s="13"/>
      <c r="T84" s="14"/>
      <c r="U84" s="50">
        <f>MIN(Lääkkeet[[#This Row],[Velvoite 1.7.2024 (pakkauksia)]],Lääkkeet[[#This Row],[Suurimman alitusluvan mukainen velvoite
1.7.-31.12.2024 (pakkauksia)]],Lääkkeet[[#This Row],[Alin saldo 
1.7.-31.12.2024 (pakkauksia)]])*Lääkkeet[[#This Row],[Kirjanpitoarvo / pakkaus 1.7.2024
(EUR  ALV 0 %)]]</f>
        <v>0</v>
      </c>
      <c r="W84" s="61" t="str" cm="1">
        <f t="array" ref="W84">IFERROR(_xlfn.IFS(Lääkkeet[[#This Row],[Sitoutunut pääoma 
1.1.-30.6.2024 (EUR)]]&gt;0,"Täytetyt",Lääkkeet[[#This Row],[Sitoutunut pääoma 
1.7.-31.12.2024 (EUR)]]&gt;0,"Täytetyt"),"")</f>
        <v/>
      </c>
      <c r="X84" s="61"/>
      <c r="Y84" s="5">
        <f>Hakulomake!$B$29</f>
        <v>0</v>
      </c>
    </row>
    <row r="85" spans="1:25" x14ac:dyDescent="0.3">
      <c r="A85" s="6" t="s">
        <v>1199</v>
      </c>
      <c r="B85" s="5">
        <f>Hakulomake!$B$17</f>
        <v>0</v>
      </c>
      <c r="C85" s="75">
        <v>1</v>
      </c>
      <c r="D85" s="5" t="s">
        <v>73</v>
      </c>
      <c r="E85" s="74" t="s">
        <v>1308</v>
      </c>
      <c r="F85" s="5" t="s">
        <v>74</v>
      </c>
      <c r="G85" s="5" t="s">
        <v>75</v>
      </c>
      <c r="H85" s="5" t="s">
        <v>78</v>
      </c>
      <c r="I85" s="5" t="s">
        <v>50</v>
      </c>
      <c r="J85" s="75">
        <v>14</v>
      </c>
      <c r="K85" s="13"/>
      <c r="L85" s="13"/>
      <c r="M85" s="13"/>
      <c r="N85" s="14"/>
      <c r="O85" s="50">
        <f>MIN(Lääkkeet[[#This Row],[Velvoite 1.1.2024 (pakkauksia)]],Lääkkeet[[#This Row],[Suurimman alitusluvan mukainen velvoite 
1.1.-30.6.2024 (pakkauksia)]],Lääkkeet[[#This Row],[Alin saldo 
1.1.-30.6.2024 (pakkauksia)]])*Lääkkeet[[#This Row],[Kirjanpitoarvo / pakkaus 1.1.2024
(EUR  ALV 0 %)]]</f>
        <v>0</v>
      </c>
      <c r="P85" s="16"/>
      <c r="Q85" s="13"/>
      <c r="R85" s="13"/>
      <c r="S85" s="13"/>
      <c r="T85" s="14"/>
      <c r="U85" s="50">
        <f>MIN(Lääkkeet[[#This Row],[Velvoite 1.7.2024 (pakkauksia)]],Lääkkeet[[#This Row],[Suurimman alitusluvan mukainen velvoite
1.7.-31.12.2024 (pakkauksia)]],Lääkkeet[[#This Row],[Alin saldo 
1.7.-31.12.2024 (pakkauksia)]])*Lääkkeet[[#This Row],[Kirjanpitoarvo / pakkaus 1.7.2024
(EUR  ALV 0 %)]]</f>
        <v>0</v>
      </c>
      <c r="W85" s="61" t="str" cm="1">
        <f t="array" ref="W85">IFERROR(_xlfn.IFS(Lääkkeet[[#This Row],[Sitoutunut pääoma 
1.1.-30.6.2024 (EUR)]]&gt;0,"Täytetyt",Lääkkeet[[#This Row],[Sitoutunut pääoma 
1.7.-31.12.2024 (EUR)]]&gt;0,"Täytetyt"),"")</f>
        <v/>
      </c>
      <c r="X85" s="61"/>
      <c r="Y85" s="5">
        <f>Hakulomake!$B$29</f>
        <v>0</v>
      </c>
    </row>
    <row r="86" spans="1:25" x14ac:dyDescent="0.3">
      <c r="A86" s="6" t="s">
        <v>1199</v>
      </c>
      <c r="B86" s="5">
        <f>Hakulomake!$B$17</f>
        <v>0</v>
      </c>
      <c r="C86" s="75">
        <v>1</v>
      </c>
      <c r="D86" s="5" t="s">
        <v>106</v>
      </c>
      <c r="E86" s="74" t="s">
        <v>1309</v>
      </c>
      <c r="F86" s="5" t="s">
        <v>107</v>
      </c>
      <c r="G86" s="5" t="s">
        <v>109</v>
      </c>
      <c r="H86" s="5" t="s">
        <v>49</v>
      </c>
      <c r="I86" s="5" t="s">
        <v>70</v>
      </c>
      <c r="J86" s="75" t="s">
        <v>980</v>
      </c>
      <c r="K86" s="13"/>
      <c r="L86" s="13"/>
      <c r="M86" s="13"/>
      <c r="N86" s="14"/>
      <c r="O86" s="50">
        <f>MIN(Lääkkeet[[#This Row],[Velvoite 1.1.2024 (pakkauksia)]],Lääkkeet[[#This Row],[Suurimman alitusluvan mukainen velvoite 
1.1.-30.6.2024 (pakkauksia)]],Lääkkeet[[#This Row],[Alin saldo 
1.1.-30.6.2024 (pakkauksia)]])*Lääkkeet[[#This Row],[Kirjanpitoarvo / pakkaus 1.1.2024
(EUR  ALV 0 %)]]</f>
        <v>0</v>
      </c>
      <c r="P86" s="16"/>
      <c r="Q86" s="13"/>
      <c r="R86" s="13"/>
      <c r="S86" s="13"/>
      <c r="T86" s="14"/>
      <c r="U86" s="50">
        <f>MIN(Lääkkeet[[#This Row],[Velvoite 1.7.2024 (pakkauksia)]],Lääkkeet[[#This Row],[Suurimman alitusluvan mukainen velvoite
1.7.-31.12.2024 (pakkauksia)]],Lääkkeet[[#This Row],[Alin saldo 
1.7.-31.12.2024 (pakkauksia)]])*Lääkkeet[[#This Row],[Kirjanpitoarvo / pakkaus 1.7.2024
(EUR  ALV 0 %)]]</f>
        <v>0</v>
      </c>
      <c r="W86" s="61" t="str" cm="1">
        <f t="array" ref="W86">IFERROR(_xlfn.IFS(Lääkkeet[[#This Row],[Sitoutunut pääoma 
1.1.-30.6.2024 (EUR)]]&gt;0,"Täytetyt",Lääkkeet[[#This Row],[Sitoutunut pääoma 
1.7.-31.12.2024 (EUR)]]&gt;0,"Täytetyt"),"")</f>
        <v/>
      </c>
      <c r="X86" s="61"/>
      <c r="Y86" s="5">
        <f>Hakulomake!$B$29</f>
        <v>0</v>
      </c>
    </row>
    <row r="87" spans="1:25" x14ac:dyDescent="0.3">
      <c r="A87" s="6" t="s">
        <v>1199</v>
      </c>
      <c r="B87" s="5">
        <f>Hakulomake!$B$17</f>
        <v>0</v>
      </c>
      <c r="C87" s="75">
        <v>1</v>
      </c>
      <c r="D87" s="5" t="s">
        <v>192</v>
      </c>
      <c r="E87" s="74" t="s">
        <v>1310</v>
      </c>
      <c r="F87" s="5" t="s">
        <v>193</v>
      </c>
      <c r="G87" s="5" t="s">
        <v>200</v>
      </c>
      <c r="H87" s="5" t="s">
        <v>180</v>
      </c>
      <c r="I87" s="5" t="s">
        <v>39</v>
      </c>
      <c r="J87" s="75">
        <v>25</v>
      </c>
      <c r="K87" s="13"/>
      <c r="L87" s="13"/>
      <c r="M87" s="13"/>
      <c r="N87" s="14"/>
      <c r="O87" s="50">
        <f>MIN(Lääkkeet[[#This Row],[Velvoite 1.1.2024 (pakkauksia)]],Lääkkeet[[#This Row],[Suurimman alitusluvan mukainen velvoite 
1.1.-30.6.2024 (pakkauksia)]],Lääkkeet[[#This Row],[Alin saldo 
1.1.-30.6.2024 (pakkauksia)]])*Lääkkeet[[#This Row],[Kirjanpitoarvo / pakkaus 1.1.2024
(EUR  ALV 0 %)]]</f>
        <v>0</v>
      </c>
      <c r="P87" s="16"/>
      <c r="Q87" s="13"/>
      <c r="R87" s="13"/>
      <c r="S87" s="13"/>
      <c r="T87" s="14"/>
      <c r="U87" s="50">
        <f>MIN(Lääkkeet[[#This Row],[Velvoite 1.7.2024 (pakkauksia)]],Lääkkeet[[#This Row],[Suurimman alitusluvan mukainen velvoite
1.7.-31.12.2024 (pakkauksia)]],Lääkkeet[[#This Row],[Alin saldo 
1.7.-31.12.2024 (pakkauksia)]])*Lääkkeet[[#This Row],[Kirjanpitoarvo / pakkaus 1.7.2024
(EUR  ALV 0 %)]]</f>
        <v>0</v>
      </c>
      <c r="W87" s="61" t="str" cm="1">
        <f t="array" ref="W87">IFERROR(_xlfn.IFS(Lääkkeet[[#This Row],[Sitoutunut pääoma 
1.1.-30.6.2024 (EUR)]]&gt;0,"Täytetyt",Lääkkeet[[#This Row],[Sitoutunut pääoma 
1.7.-31.12.2024 (EUR)]]&gt;0,"Täytetyt"),"")</f>
        <v/>
      </c>
      <c r="X87" s="61"/>
      <c r="Y87" s="5">
        <f>Hakulomake!$B$29</f>
        <v>0</v>
      </c>
    </row>
    <row r="88" spans="1:25" x14ac:dyDescent="0.3">
      <c r="A88" s="6" t="s">
        <v>1199</v>
      </c>
      <c r="B88" s="5">
        <f>Hakulomake!$B$17</f>
        <v>0</v>
      </c>
      <c r="C88" s="75">
        <v>1</v>
      </c>
      <c r="D88" s="5" t="s">
        <v>212</v>
      </c>
      <c r="E88" s="74" t="s">
        <v>1311</v>
      </c>
      <c r="F88" s="5" t="s">
        <v>170</v>
      </c>
      <c r="G88" s="5" t="s">
        <v>214</v>
      </c>
      <c r="H88" s="5" t="s">
        <v>198</v>
      </c>
      <c r="I88" s="5" t="s">
        <v>39</v>
      </c>
      <c r="J88" s="75">
        <v>14</v>
      </c>
      <c r="K88" s="13"/>
      <c r="L88" s="13"/>
      <c r="M88" s="13"/>
      <c r="N88" s="14"/>
      <c r="O88" s="50">
        <f>MIN(Lääkkeet[[#This Row],[Velvoite 1.1.2024 (pakkauksia)]],Lääkkeet[[#This Row],[Suurimman alitusluvan mukainen velvoite 
1.1.-30.6.2024 (pakkauksia)]],Lääkkeet[[#This Row],[Alin saldo 
1.1.-30.6.2024 (pakkauksia)]])*Lääkkeet[[#This Row],[Kirjanpitoarvo / pakkaus 1.1.2024
(EUR  ALV 0 %)]]</f>
        <v>0</v>
      </c>
      <c r="P88" s="16"/>
      <c r="Q88" s="13"/>
      <c r="R88" s="13"/>
      <c r="S88" s="13"/>
      <c r="T88" s="14"/>
      <c r="U88" s="50">
        <f>MIN(Lääkkeet[[#This Row],[Velvoite 1.7.2024 (pakkauksia)]],Lääkkeet[[#This Row],[Suurimman alitusluvan mukainen velvoite
1.7.-31.12.2024 (pakkauksia)]],Lääkkeet[[#This Row],[Alin saldo 
1.7.-31.12.2024 (pakkauksia)]])*Lääkkeet[[#This Row],[Kirjanpitoarvo / pakkaus 1.7.2024
(EUR  ALV 0 %)]]</f>
        <v>0</v>
      </c>
      <c r="W88" s="61" t="str" cm="1">
        <f t="array" ref="W88">IFERROR(_xlfn.IFS(Lääkkeet[[#This Row],[Sitoutunut pääoma 
1.1.-30.6.2024 (EUR)]]&gt;0,"Täytetyt",Lääkkeet[[#This Row],[Sitoutunut pääoma 
1.7.-31.12.2024 (EUR)]]&gt;0,"Täytetyt"),"")</f>
        <v/>
      </c>
      <c r="X88" s="61"/>
      <c r="Y88" s="5">
        <f>Hakulomake!$B$29</f>
        <v>0</v>
      </c>
    </row>
    <row r="89" spans="1:25" x14ac:dyDescent="0.3">
      <c r="A89" s="6" t="s">
        <v>1199</v>
      </c>
      <c r="B89" s="5">
        <f>Hakulomake!$B$17</f>
        <v>0</v>
      </c>
      <c r="C89" s="75">
        <v>1</v>
      </c>
      <c r="D89" s="5" t="s">
        <v>173</v>
      </c>
      <c r="E89" s="74" t="s">
        <v>1312</v>
      </c>
      <c r="F89" s="5" t="s">
        <v>174</v>
      </c>
      <c r="G89" s="5" t="s">
        <v>178</v>
      </c>
      <c r="H89" s="5" t="s">
        <v>154</v>
      </c>
      <c r="I89" s="5" t="s">
        <v>137</v>
      </c>
      <c r="J89" s="75" t="s">
        <v>985</v>
      </c>
      <c r="K89" s="13"/>
      <c r="L89" s="13"/>
      <c r="M89" s="13"/>
      <c r="N89" s="14"/>
      <c r="O89" s="50">
        <f>MIN(Lääkkeet[[#This Row],[Velvoite 1.1.2024 (pakkauksia)]],Lääkkeet[[#This Row],[Suurimman alitusluvan mukainen velvoite 
1.1.-30.6.2024 (pakkauksia)]],Lääkkeet[[#This Row],[Alin saldo 
1.1.-30.6.2024 (pakkauksia)]])*Lääkkeet[[#This Row],[Kirjanpitoarvo / pakkaus 1.1.2024
(EUR  ALV 0 %)]]</f>
        <v>0</v>
      </c>
      <c r="P89" s="16"/>
      <c r="Q89" s="13"/>
      <c r="R89" s="13"/>
      <c r="S89" s="13"/>
      <c r="T89" s="14"/>
      <c r="U89" s="50">
        <f>MIN(Lääkkeet[[#This Row],[Velvoite 1.7.2024 (pakkauksia)]],Lääkkeet[[#This Row],[Suurimman alitusluvan mukainen velvoite
1.7.-31.12.2024 (pakkauksia)]],Lääkkeet[[#This Row],[Alin saldo 
1.7.-31.12.2024 (pakkauksia)]])*Lääkkeet[[#This Row],[Kirjanpitoarvo / pakkaus 1.7.2024
(EUR  ALV 0 %)]]</f>
        <v>0</v>
      </c>
      <c r="W89" s="61" t="str" cm="1">
        <f t="array" ref="W89">IFERROR(_xlfn.IFS(Lääkkeet[[#This Row],[Sitoutunut pääoma 
1.1.-30.6.2024 (EUR)]]&gt;0,"Täytetyt",Lääkkeet[[#This Row],[Sitoutunut pääoma 
1.7.-31.12.2024 (EUR)]]&gt;0,"Täytetyt"),"")</f>
        <v/>
      </c>
      <c r="X89" s="61"/>
      <c r="Y89" s="5">
        <f>Hakulomake!$B$29</f>
        <v>0</v>
      </c>
    </row>
    <row r="90" spans="1:25" x14ac:dyDescent="0.3">
      <c r="A90" s="6" t="s">
        <v>1199</v>
      </c>
      <c r="B90" s="5">
        <f>Hakulomake!$B$17</f>
        <v>0</v>
      </c>
      <c r="C90" s="75">
        <v>1</v>
      </c>
      <c r="D90" s="5" t="s">
        <v>173</v>
      </c>
      <c r="E90" s="74" t="s">
        <v>1313</v>
      </c>
      <c r="F90" s="5" t="s">
        <v>174</v>
      </c>
      <c r="G90" s="5" t="s">
        <v>178</v>
      </c>
      <c r="H90" s="5" t="s">
        <v>154</v>
      </c>
      <c r="I90" s="5" t="s">
        <v>137</v>
      </c>
      <c r="J90" s="75" t="s">
        <v>984</v>
      </c>
      <c r="K90" s="13"/>
      <c r="L90" s="13"/>
      <c r="M90" s="13"/>
      <c r="N90" s="14"/>
      <c r="O90" s="50">
        <f>MIN(Lääkkeet[[#This Row],[Velvoite 1.1.2024 (pakkauksia)]],Lääkkeet[[#This Row],[Suurimman alitusluvan mukainen velvoite 
1.1.-30.6.2024 (pakkauksia)]],Lääkkeet[[#This Row],[Alin saldo 
1.1.-30.6.2024 (pakkauksia)]])*Lääkkeet[[#This Row],[Kirjanpitoarvo / pakkaus 1.1.2024
(EUR  ALV 0 %)]]</f>
        <v>0</v>
      </c>
      <c r="P90" s="16"/>
      <c r="Q90" s="13"/>
      <c r="R90" s="13"/>
      <c r="S90" s="13"/>
      <c r="T90" s="14"/>
      <c r="U90" s="50">
        <f>MIN(Lääkkeet[[#This Row],[Velvoite 1.7.2024 (pakkauksia)]],Lääkkeet[[#This Row],[Suurimman alitusluvan mukainen velvoite
1.7.-31.12.2024 (pakkauksia)]],Lääkkeet[[#This Row],[Alin saldo 
1.7.-31.12.2024 (pakkauksia)]])*Lääkkeet[[#This Row],[Kirjanpitoarvo / pakkaus 1.7.2024
(EUR  ALV 0 %)]]</f>
        <v>0</v>
      </c>
      <c r="W90" s="61" t="str" cm="1">
        <f t="array" ref="W90">IFERROR(_xlfn.IFS(Lääkkeet[[#This Row],[Sitoutunut pääoma 
1.1.-30.6.2024 (EUR)]]&gt;0,"Täytetyt",Lääkkeet[[#This Row],[Sitoutunut pääoma 
1.7.-31.12.2024 (EUR)]]&gt;0,"Täytetyt"),"")</f>
        <v/>
      </c>
      <c r="X90" s="61"/>
      <c r="Y90" s="5">
        <f>Hakulomake!$B$29</f>
        <v>0</v>
      </c>
    </row>
    <row r="91" spans="1:25" x14ac:dyDescent="0.3">
      <c r="A91" s="6" t="s">
        <v>1199</v>
      </c>
      <c r="B91" s="5">
        <f>Hakulomake!$B$17</f>
        <v>0</v>
      </c>
      <c r="C91" s="75">
        <v>1</v>
      </c>
      <c r="D91" s="5" t="s">
        <v>160</v>
      </c>
      <c r="E91" s="74" t="s">
        <v>1314</v>
      </c>
      <c r="F91" s="5" t="s">
        <v>161</v>
      </c>
      <c r="G91" s="5" t="s">
        <v>165</v>
      </c>
      <c r="H91" s="5" t="s">
        <v>49</v>
      </c>
      <c r="I91" s="5" t="s">
        <v>50</v>
      </c>
      <c r="J91" s="75">
        <v>7</v>
      </c>
      <c r="K91" s="13"/>
      <c r="L91" s="13"/>
      <c r="M91" s="13"/>
      <c r="N91" s="14"/>
      <c r="O91" s="50">
        <f>MIN(Lääkkeet[[#This Row],[Velvoite 1.1.2024 (pakkauksia)]],Lääkkeet[[#This Row],[Suurimman alitusluvan mukainen velvoite 
1.1.-30.6.2024 (pakkauksia)]],Lääkkeet[[#This Row],[Alin saldo 
1.1.-30.6.2024 (pakkauksia)]])*Lääkkeet[[#This Row],[Kirjanpitoarvo / pakkaus 1.1.2024
(EUR  ALV 0 %)]]</f>
        <v>0</v>
      </c>
      <c r="P91" s="16"/>
      <c r="Q91" s="13"/>
      <c r="R91" s="13"/>
      <c r="S91" s="13"/>
      <c r="T91" s="14"/>
      <c r="U91" s="50">
        <f>MIN(Lääkkeet[[#This Row],[Velvoite 1.7.2024 (pakkauksia)]],Lääkkeet[[#This Row],[Suurimman alitusluvan mukainen velvoite
1.7.-31.12.2024 (pakkauksia)]],Lääkkeet[[#This Row],[Alin saldo 
1.7.-31.12.2024 (pakkauksia)]])*Lääkkeet[[#This Row],[Kirjanpitoarvo / pakkaus 1.7.2024
(EUR  ALV 0 %)]]</f>
        <v>0</v>
      </c>
      <c r="W91" s="61" t="str" cm="1">
        <f t="array" ref="W91">IFERROR(_xlfn.IFS(Lääkkeet[[#This Row],[Sitoutunut pääoma 
1.1.-30.6.2024 (EUR)]]&gt;0,"Täytetyt",Lääkkeet[[#This Row],[Sitoutunut pääoma 
1.7.-31.12.2024 (EUR)]]&gt;0,"Täytetyt"),"")</f>
        <v/>
      </c>
      <c r="X91" s="61"/>
      <c r="Y91" s="5">
        <f>Hakulomake!$B$29</f>
        <v>0</v>
      </c>
    </row>
    <row r="92" spans="1:25" x14ac:dyDescent="0.3">
      <c r="A92" s="6" t="s">
        <v>1199</v>
      </c>
      <c r="B92" s="5">
        <f>Hakulomake!$B$17</f>
        <v>0</v>
      </c>
      <c r="C92" s="75">
        <v>1</v>
      </c>
      <c r="D92" s="5" t="s">
        <v>205</v>
      </c>
      <c r="E92" s="74" t="s">
        <v>1315</v>
      </c>
      <c r="F92" s="5" t="s">
        <v>206</v>
      </c>
      <c r="G92" s="5" t="s">
        <v>210</v>
      </c>
      <c r="H92" s="5" t="s">
        <v>207</v>
      </c>
      <c r="I92" s="5" t="s">
        <v>32</v>
      </c>
      <c r="J92" s="75">
        <v>10</v>
      </c>
      <c r="K92" s="13"/>
      <c r="L92" s="13"/>
      <c r="M92" s="13"/>
      <c r="N92" s="14"/>
      <c r="O92" s="50">
        <f>MIN(Lääkkeet[[#This Row],[Velvoite 1.1.2024 (pakkauksia)]],Lääkkeet[[#This Row],[Suurimman alitusluvan mukainen velvoite 
1.1.-30.6.2024 (pakkauksia)]],Lääkkeet[[#This Row],[Alin saldo 
1.1.-30.6.2024 (pakkauksia)]])*Lääkkeet[[#This Row],[Kirjanpitoarvo / pakkaus 1.1.2024
(EUR  ALV 0 %)]]</f>
        <v>0</v>
      </c>
      <c r="P92" s="16"/>
      <c r="Q92" s="13"/>
      <c r="R92" s="13"/>
      <c r="S92" s="13"/>
      <c r="T92" s="14"/>
      <c r="U92" s="50">
        <f>MIN(Lääkkeet[[#This Row],[Velvoite 1.7.2024 (pakkauksia)]],Lääkkeet[[#This Row],[Suurimman alitusluvan mukainen velvoite
1.7.-31.12.2024 (pakkauksia)]],Lääkkeet[[#This Row],[Alin saldo 
1.7.-31.12.2024 (pakkauksia)]])*Lääkkeet[[#This Row],[Kirjanpitoarvo / pakkaus 1.7.2024
(EUR  ALV 0 %)]]</f>
        <v>0</v>
      </c>
      <c r="W92" s="61" t="str" cm="1">
        <f t="array" ref="W92">IFERROR(_xlfn.IFS(Lääkkeet[[#This Row],[Sitoutunut pääoma 
1.1.-30.6.2024 (EUR)]]&gt;0,"Täytetyt",Lääkkeet[[#This Row],[Sitoutunut pääoma 
1.7.-31.12.2024 (EUR)]]&gt;0,"Täytetyt"),"")</f>
        <v/>
      </c>
      <c r="X92" s="61"/>
      <c r="Y92" s="5">
        <f>Hakulomake!$B$29</f>
        <v>0</v>
      </c>
    </row>
    <row r="93" spans="1:25" x14ac:dyDescent="0.3">
      <c r="A93" s="6" t="s">
        <v>1199</v>
      </c>
      <c r="B93" s="5">
        <f>Hakulomake!$B$17</f>
        <v>0</v>
      </c>
      <c r="C93" s="75">
        <v>1</v>
      </c>
      <c r="D93" s="5" t="s">
        <v>205</v>
      </c>
      <c r="E93" s="74" t="s">
        <v>1316</v>
      </c>
      <c r="F93" s="5" t="s">
        <v>206</v>
      </c>
      <c r="G93" s="5" t="s">
        <v>210</v>
      </c>
      <c r="H93" s="5" t="s">
        <v>208</v>
      </c>
      <c r="I93" s="5" t="s">
        <v>32</v>
      </c>
      <c r="J93" s="75">
        <v>10</v>
      </c>
      <c r="K93" s="13"/>
      <c r="L93" s="13"/>
      <c r="M93" s="13"/>
      <c r="N93" s="14"/>
      <c r="O93" s="50">
        <f>MIN(Lääkkeet[[#This Row],[Velvoite 1.1.2024 (pakkauksia)]],Lääkkeet[[#This Row],[Suurimman alitusluvan mukainen velvoite 
1.1.-30.6.2024 (pakkauksia)]],Lääkkeet[[#This Row],[Alin saldo 
1.1.-30.6.2024 (pakkauksia)]])*Lääkkeet[[#This Row],[Kirjanpitoarvo / pakkaus 1.1.2024
(EUR  ALV 0 %)]]</f>
        <v>0</v>
      </c>
      <c r="P93" s="16"/>
      <c r="Q93" s="13"/>
      <c r="R93" s="13"/>
      <c r="S93" s="13"/>
      <c r="T93" s="14"/>
      <c r="U93" s="50">
        <f>MIN(Lääkkeet[[#This Row],[Velvoite 1.7.2024 (pakkauksia)]],Lääkkeet[[#This Row],[Suurimman alitusluvan mukainen velvoite
1.7.-31.12.2024 (pakkauksia)]],Lääkkeet[[#This Row],[Alin saldo 
1.7.-31.12.2024 (pakkauksia)]])*Lääkkeet[[#This Row],[Kirjanpitoarvo / pakkaus 1.7.2024
(EUR  ALV 0 %)]]</f>
        <v>0</v>
      </c>
      <c r="W93" s="61" t="str" cm="1">
        <f t="array" ref="W93">IFERROR(_xlfn.IFS(Lääkkeet[[#This Row],[Sitoutunut pääoma 
1.1.-30.6.2024 (EUR)]]&gt;0,"Täytetyt",Lääkkeet[[#This Row],[Sitoutunut pääoma 
1.7.-31.12.2024 (EUR)]]&gt;0,"Täytetyt"),"")</f>
        <v/>
      </c>
      <c r="X93" s="61"/>
      <c r="Y93" s="5">
        <f>Hakulomake!$B$29</f>
        <v>0</v>
      </c>
    </row>
    <row r="94" spans="1:25" x14ac:dyDescent="0.3">
      <c r="A94" s="6" t="s">
        <v>1199</v>
      </c>
      <c r="B94" s="5">
        <f>Hakulomake!$B$17</f>
        <v>0</v>
      </c>
      <c r="C94" s="75">
        <v>1</v>
      </c>
      <c r="D94" s="5" t="s">
        <v>151</v>
      </c>
      <c r="E94" s="74" t="s">
        <v>1317</v>
      </c>
      <c r="F94" s="5" t="s">
        <v>152</v>
      </c>
      <c r="G94" s="5" t="s">
        <v>156</v>
      </c>
      <c r="H94" s="5" t="s">
        <v>154</v>
      </c>
      <c r="I94" s="5" t="s">
        <v>137</v>
      </c>
      <c r="J94" s="75" t="s">
        <v>985</v>
      </c>
      <c r="K94" s="13"/>
      <c r="L94" s="13"/>
      <c r="M94" s="13"/>
      <c r="N94" s="14"/>
      <c r="O94" s="50">
        <f>MIN(Lääkkeet[[#This Row],[Velvoite 1.1.2024 (pakkauksia)]],Lääkkeet[[#This Row],[Suurimman alitusluvan mukainen velvoite 
1.1.-30.6.2024 (pakkauksia)]],Lääkkeet[[#This Row],[Alin saldo 
1.1.-30.6.2024 (pakkauksia)]])*Lääkkeet[[#This Row],[Kirjanpitoarvo / pakkaus 1.1.2024
(EUR  ALV 0 %)]]</f>
        <v>0</v>
      </c>
      <c r="P94" s="16"/>
      <c r="Q94" s="13"/>
      <c r="R94" s="13"/>
      <c r="S94" s="13"/>
      <c r="T94" s="14"/>
      <c r="U94" s="50">
        <f>MIN(Lääkkeet[[#This Row],[Velvoite 1.7.2024 (pakkauksia)]],Lääkkeet[[#This Row],[Suurimman alitusluvan mukainen velvoite
1.7.-31.12.2024 (pakkauksia)]],Lääkkeet[[#This Row],[Alin saldo 
1.7.-31.12.2024 (pakkauksia)]])*Lääkkeet[[#This Row],[Kirjanpitoarvo / pakkaus 1.7.2024
(EUR  ALV 0 %)]]</f>
        <v>0</v>
      </c>
      <c r="W94" s="61" t="str" cm="1">
        <f t="array" ref="W94">IFERROR(_xlfn.IFS(Lääkkeet[[#This Row],[Sitoutunut pääoma 
1.1.-30.6.2024 (EUR)]]&gt;0,"Täytetyt",Lääkkeet[[#This Row],[Sitoutunut pääoma 
1.7.-31.12.2024 (EUR)]]&gt;0,"Täytetyt"),"")</f>
        <v/>
      </c>
      <c r="X94" s="61"/>
      <c r="Y94" s="5">
        <f>Hakulomake!$B$29</f>
        <v>0</v>
      </c>
    </row>
    <row r="95" spans="1:25" x14ac:dyDescent="0.3">
      <c r="A95" s="6" t="s">
        <v>1199</v>
      </c>
      <c r="B95" s="5">
        <f>Hakulomake!$B$17</f>
        <v>0</v>
      </c>
      <c r="C95" s="75">
        <v>1</v>
      </c>
      <c r="D95" s="5" t="s">
        <v>192</v>
      </c>
      <c r="E95" s="74" t="s">
        <v>1318</v>
      </c>
      <c r="F95" s="5" t="s">
        <v>193</v>
      </c>
      <c r="G95" s="5" t="s">
        <v>201</v>
      </c>
      <c r="H95" s="5" t="s">
        <v>180</v>
      </c>
      <c r="I95" s="5" t="s">
        <v>39</v>
      </c>
      <c r="J95" s="75">
        <v>25</v>
      </c>
      <c r="K95" s="13"/>
      <c r="L95" s="13"/>
      <c r="M95" s="13"/>
      <c r="N95" s="14"/>
      <c r="O95" s="50">
        <f>MIN(Lääkkeet[[#This Row],[Velvoite 1.1.2024 (pakkauksia)]],Lääkkeet[[#This Row],[Suurimman alitusluvan mukainen velvoite 
1.1.-30.6.2024 (pakkauksia)]],Lääkkeet[[#This Row],[Alin saldo 
1.1.-30.6.2024 (pakkauksia)]])*Lääkkeet[[#This Row],[Kirjanpitoarvo / pakkaus 1.1.2024
(EUR  ALV 0 %)]]</f>
        <v>0</v>
      </c>
      <c r="P95" s="16"/>
      <c r="Q95" s="13"/>
      <c r="R95" s="13"/>
      <c r="S95" s="13"/>
      <c r="T95" s="14"/>
      <c r="U95" s="50">
        <f>MIN(Lääkkeet[[#This Row],[Velvoite 1.7.2024 (pakkauksia)]],Lääkkeet[[#This Row],[Suurimman alitusluvan mukainen velvoite
1.7.-31.12.2024 (pakkauksia)]],Lääkkeet[[#This Row],[Alin saldo 
1.7.-31.12.2024 (pakkauksia)]])*Lääkkeet[[#This Row],[Kirjanpitoarvo / pakkaus 1.7.2024
(EUR  ALV 0 %)]]</f>
        <v>0</v>
      </c>
      <c r="W95" s="61" t="str" cm="1">
        <f t="array" ref="W95">IFERROR(_xlfn.IFS(Lääkkeet[[#This Row],[Sitoutunut pääoma 
1.1.-30.6.2024 (EUR)]]&gt;0,"Täytetyt",Lääkkeet[[#This Row],[Sitoutunut pääoma 
1.7.-31.12.2024 (EUR)]]&gt;0,"Täytetyt"),"")</f>
        <v/>
      </c>
      <c r="X95" s="61"/>
      <c r="Y95" s="5">
        <f>Hakulomake!$B$29</f>
        <v>0</v>
      </c>
    </row>
    <row r="96" spans="1:25" x14ac:dyDescent="0.3">
      <c r="A96" s="6" t="s">
        <v>1199</v>
      </c>
      <c r="B96" s="5">
        <f>Hakulomake!$B$17</f>
        <v>0</v>
      </c>
      <c r="C96" s="75">
        <v>1</v>
      </c>
      <c r="D96" s="5" t="s">
        <v>151</v>
      </c>
      <c r="E96" s="74" t="s">
        <v>1319</v>
      </c>
      <c r="F96" s="5" t="s">
        <v>152</v>
      </c>
      <c r="G96" s="5" t="s">
        <v>157</v>
      </c>
      <c r="H96" s="5" t="s">
        <v>49</v>
      </c>
      <c r="I96" s="5" t="s">
        <v>50</v>
      </c>
      <c r="J96" s="75">
        <v>20</v>
      </c>
      <c r="K96" s="13"/>
      <c r="L96" s="13"/>
      <c r="M96" s="13"/>
      <c r="N96" s="14"/>
      <c r="O96" s="50">
        <f>MIN(Lääkkeet[[#This Row],[Velvoite 1.1.2024 (pakkauksia)]],Lääkkeet[[#This Row],[Suurimman alitusluvan mukainen velvoite 
1.1.-30.6.2024 (pakkauksia)]],Lääkkeet[[#This Row],[Alin saldo 
1.1.-30.6.2024 (pakkauksia)]])*Lääkkeet[[#This Row],[Kirjanpitoarvo / pakkaus 1.1.2024
(EUR  ALV 0 %)]]</f>
        <v>0</v>
      </c>
      <c r="P96" s="16"/>
      <c r="Q96" s="13"/>
      <c r="R96" s="13"/>
      <c r="S96" s="13"/>
      <c r="T96" s="14"/>
      <c r="U96" s="50">
        <f>MIN(Lääkkeet[[#This Row],[Velvoite 1.7.2024 (pakkauksia)]],Lääkkeet[[#This Row],[Suurimman alitusluvan mukainen velvoite
1.7.-31.12.2024 (pakkauksia)]],Lääkkeet[[#This Row],[Alin saldo 
1.7.-31.12.2024 (pakkauksia)]])*Lääkkeet[[#This Row],[Kirjanpitoarvo / pakkaus 1.7.2024
(EUR  ALV 0 %)]]</f>
        <v>0</v>
      </c>
      <c r="W96" s="61" t="str" cm="1">
        <f t="array" ref="W96">IFERROR(_xlfn.IFS(Lääkkeet[[#This Row],[Sitoutunut pääoma 
1.1.-30.6.2024 (EUR)]]&gt;0,"Täytetyt",Lääkkeet[[#This Row],[Sitoutunut pääoma 
1.7.-31.12.2024 (EUR)]]&gt;0,"Täytetyt"),"")</f>
        <v/>
      </c>
      <c r="X96" s="61"/>
      <c r="Y96" s="5">
        <f>Hakulomake!$B$29</f>
        <v>0</v>
      </c>
    </row>
    <row r="97" spans="1:25" x14ac:dyDescent="0.3">
      <c r="A97" s="6" t="s">
        <v>1199</v>
      </c>
      <c r="B97" s="5">
        <f>Hakulomake!$B$17</f>
        <v>0</v>
      </c>
      <c r="C97" s="75">
        <v>1</v>
      </c>
      <c r="D97" s="5" t="s">
        <v>167</v>
      </c>
      <c r="E97" s="74" t="s">
        <v>1320</v>
      </c>
      <c r="F97" s="5" t="s">
        <v>29</v>
      </c>
      <c r="G97" s="5" t="s">
        <v>168</v>
      </c>
      <c r="H97" s="5" t="s">
        <v>52</v>
      </c>
      <c r="I97" s="5" t="s">
        <v>101</v>
      </c>
      <c r="J97" s="75">
        <v>5</v>
      </c>
      <c r="K97" s="13"/>
      <c r="L97" s="13"/>
      <c r="M97" s="13"/>
      <c r="N97" s="14"/>
      <c r="O97" s="50">
        <f>MIN(Lääkkeet[[#This Row],[Velvoite 1.1.2024 (pakkauksia)]],Lääkkeet[[#This Row],[Suurimman alitusluvan mukainen velvoite 
1.1.-30.6.2024 (pakkauksia)]],Lääkkeet[[#This Row],[Alin saldo 
1.1.-30.6.2024 (pakkauksia)]])*Lääkkeet[[#This Row],[Kirjanpitoarvo / pakkaus 1.1.2024
(EUR  ALV 0 %)]]</f>
        <v>0</v>
      </c>
      <c r="P97" s="16"/>
      <c r="Q97" s="13"/>
      <c r="R97" s="13"/>
      <c r="S97" s="13"/>
      <c r="T97" s="14"/>
      <c r="U97" s="50">
        <f>MIN(Lääkkeet[[#This Row],[Velvoite 1.7.2024 (pakkauksia)]],Lääkkeet[[#This Row],[Suurimman alitusluvan mukainen velvoite
1.7.-31.12.2024 (pakkauksia)]],Lääkkeet[[#This Row],[Alin saldo 
1.7.-31.12.2024 (pakkauksia)]])*Lääkkeet[[#This Row],[Kirjanpitoarvo / pakkaus 1.7.2024
(EUR  ALV 0 %)]]</f>
        <v>0</v>
      </c>
      <c r="W97" s="61" t="str" cm="1">
        <f t="array" ref="W97">IFERROR(_xlfn.IFS(Lääkkeet[[#This Row],[Sitoutunut pääoma 
1.1.-30.6.2024 (EUR)]]&gt;0,"Täytetyt",Lääkkeet[[#This Row],[Sitoutunut pääoma 
1.7.-31.12.2024 (EUR)]]&gt;0,"Täytetyt"),"")</f>
        <v/>
      </c>
      <c r="X97" s="61"/>
      <c r="Y97" s="5">
        <f>Hakulomake!$B$29</f>
        <v>0</v>
      </c>
    </row>
    <row r="98" spans="1:25" x14ac:dyDescent="0.3">
      <c r="A98" s="6" t="s">
        <v>1199</v>
      </c>
      <c r="B98" s="5">
        <f>Hakulomake!$B$17</f>
        <v>0</v>
      </c>
      <c r="C98" s="75">
        <v>1</v>
      </c>
      <c r="D98" s="5" t="s">
        <v>151</v>
      </c>
      <c r="E98" s="74" t="s">
        <v>1321</v>
      </c>
      <c r="F98" s="5" t="s">
        <v>152</v>
      </c>
      <c r="G98" s="5" t="s">
        <v>157</v>
      </c>
      <c r="H98" s="5" t="s">
        <v>49</v>
      </c>
      <c r="I98" s="5" t="s">
        <v>50</v>
      </c>
      <c r="J98" s="75">
        <v>10</v>
      </c>
      <c r="K98" s="13"/>
      <c r="L98" s="13"/>
      <c r="M98" s="13"/>
      <c r="N98" s="14"/>
      <c r="O98" s="50">
        <f>MIN(Lääkkeet[[#This Row],[Velvoite 1.1.2024 (pakkauksia)]],Lääkkeet[[#This Row],[Suurimman alitusluvan mukainen velvoite 
1.1.-30.6.2024 (pakkauksia)]],Lääkkeet[[#This Row],[Alin saldo 
1.1.-30.6.2024 (pakkauksia)]])*Lääkkeet[[#This Row],[Kirjanpitoarvo / pakkaus 1.1.2024
(EUR  ALV 0 %)]]</f>
        <v>0</v>
      </c>
      <c r="P98" s="16"/>
      <c r="Q98" s="13"/>
      <c r="R98" s="13"/>
      <c r="S98" s="13"/>
      <c r="T98" s="14"/>
      <c r="U98" s="50">
        <f>MIN(Lääkkeet[[#This Row],[Velvoite 1.7.2024 (pakkauksia)]],Lääkkeet[[#This Row],[Suurimman alitusluvan mukainen velvoite
1.7.-31.12.2024 (pakkauksia)]],Lääkkeet[[#This Row],[Alin saldo 
1.7.-31.12.2024 (pakkauksia)]])*Lääkkeet[[#This Row],[Kirjanpitoarvo / pakkaus 1.7.2024
(EUR  ALV 0 %)]]</f>
        <v>0</v>
      </c>
      <c r="W98" s="61" t="str" cm="1">
        <f t="array" ref="W98">IFERROR(_xlfn.IFS(Lääkkeet[[#This Row],[Sitoutunut pääoma 
1.1.-30.6.2024 (EUR)]]&gt;0,"Täytetyt",Lääkkeet[[#This Row],[Sitoutunut pääoma 
1.7.-31.12.2024 (EUR)]]&gt;0,"Täytetyt"),"")</f>
        <v/>
      </c>
      <c r="X98" s="61"/>
      <c r="Y98" s="5">
        <f>Hakulomake!$B$29</f>
        <v>0</v>
      </c>
    </row>
    <row r="99" spans="1:25" x14ac:dyDescent="0.3">
      <c r="A99" s="6" t="s">
        <v>1199</v>
      </c>
      <c r="B99" s="5">
        <f>Hakulomake!$B$17</f>
        <v>0</v>
      </c>
      <c r="C99" s="75">
        <v>1</v>
      </c>
      <c r="D99" s="5" t="s">
        <v>98</v>
      </c>
      <c r="E99" s="74" t="s">
        <v>1322</v>
      </c>
      <c r="F99" s="5" t="s">
        <v>99</v>
      </c>
      <c r="G99" s="5" t="s">
        <v>100</v>
      </c>
      <c r="H99" s="5" t="s">
        <v>71</v>
      </c>
      <c r="I99" s="5" t="s">
        <v>101</v>
      </c>
      <c r="J99" s="75" t="s">
        <v>986</v>
      </c>
      <c r="K99" s="13"/>
      <c r="L99" s="13"/>
      <c r="M99" s="13"/>
      <c r="N99" s="14"/>
      <c r="O99" s="50">
        <f>MIN(Lääkkeet[[#This Row],[Velvoite 1.1.2024 (pakkauksia)]],Lääkkeet[[#This Row],[Suurimman alitusluvan mukainen velvoite 
1.1.-30.6.2024 (pakkauksia)]],Lääkkeet[[#This Row],[Alin saldo 
1.1.-30.6.2024 (pakkauksia)]])*Lääkkeet[[#This Row],[Kirjanpitoarvo / pakkaus 1.1.2024
(EUR  ALV 0 %)]]</f>
        <v>0</v>
      </c>
      <c r="P99" s="16"/>
      <c r="Q99" s="13"/>
      <c r="R99" s="13"/>
      <c r="S99" s="13"/>
      <c r="T99" s="14"/>
      <c r="U99" s="50">
        <f>MIN(Lääkkeet[[#This Row],[Velvoite 1.7.2024 (pakkauksia)]],Lääkkeet[[#This Row],[Suurimman alitusluvan mukainen velvoite
1.7.-31.12.2024 (pakkauksia)]],Lääkkeet[[#This Row],[Alin saldo 
1.7.-31.12.2024 (pakkauksia)]])*Lääkkeet[[#This Row],[Kirjanpitoarvo / pakkaus 1.7.2024
(EUR  ALV 0 %)]]</f>
        <v>0</v>
      </c>
      <c r="W99" s="61" t="str" cm="1">
        <f t="array" ref="W99">IFERROR(_xlfn.IFS(Lääkkeet[[#This Row],[Sitoutunut pääoma 
1.1.-30.6.2024 (EUR)]]&gt;0,"Täytetyt",Lääkkeet[[#This Row],[Sitoutunut pääoma 
1.7.-31.12.2024 (EUR)]]&gt;0,"Täytetyt"),"")</f>
        <v/>
      </c>
      <c r="X99" s="61"/>
      <c r="Y99" s="5">
        <f>Hakulomake!$B$29</f>
        <v>0</v>
      </c>
    </row>
    <row r="100" spans="1:25" x14ac:dyDescent="0.3">
      <c r="A100" s="6" t="s">
        <v>1199</v>
      </c>
      <c r="B100" s="5">
        <f>Hakulomake!$B$17</f>
        <v>0</v>
      </c>
      <c r="C100" s="75">
        <v>1</v>
      </c>
      <c r="D100" s="5" t="s">
        <v>98</v>
      </c>
      <c r="E100" s="74" t="s">
        <v>1323</v>
      </c>
      <c r="F100" s="5" t="s">
        <v>99</v>
      </c>
      <c r="G100" s="5" t="s">
        <v>100</v>
      </c>
      <c r="H100" s="5" t="s">
        <v>69</v>
      </c>
      <c r="I100" s="5" t="s">
        <v>70</v>
      </c>
      <c r="J100" s="75" t="s">
        <v>977</v>
      </c>
      <c r="K100" s="13"/>
      <c r="L100" s="13"/>
      <c r="M100" s="13"/>
      <c r="N100" s="14"/>
      <c r="O100" s="50">
        <f>MIN(Lääkkeet[[#This Row],[Velvoite 1.1.2024 (pakkauksia)]],Lääkkeet[[#This Row],[Suurimman alitusluvan mukainen velvoite 
1.1.-30.6.2024 (pakkauksia)]],Lääkkeet[[#This Row],[Alin saldo 
1.1.-30.6.2024 (pakkauksia)]])*Lääkkeet[[#This Row],[Kirjanpitoarvo / pakkaus 1.1.2024
(EUR  ALV 0 %)]]</f>
        <v>0</v>
      </c>
      <c r="P100" s="16"/>
      <c r="Q100" s="13"/>
      <c r="R100" s="13"/>
      <c r="S100" s="13"/>
      <c r="T100" s="14"/>
      <c r="U100" s="50">
        <f>MIN(Lääkkeet[[#This Row],[Velvoite 1.7.2024 (pakkauksia)]],Lääkkeet[[#This Row],[Suurimman alitusluvan mukainen velvoite
1.7.-31.12.2024 (pakkauksia)]],Lääkkeet[[#This Row],[Alin saldo 
1.7.-31.12.2024 (pakkauksia)]])*Lääkkeet[[#This Row],[Kirjanpitoarvo / pakkaus 1.7.2024
(EUR  ALV 0 %)]]</f>
        <v>0</v>
      </c>
      <c r="W100" s="61" t="str" cm="1">
        <f t="array" ref="W100">IFERROR(_xlfn.IFS(Lääkkeet[[#This Row],[Sitoutunut pääoma 
1.1.-30.6.2024 (EUR)]]&gt;0,"Täytetyt",Lääkkeet[[#This Row],[Sitoutunut pääoma 
1.7.-31.12.2024 (EUR)]]&gt;0,"Täytetyt"),"")</f>
        <v/>
      </c>
      <c r="X100" s="61"/>
      <c r="Y100" s="5">
        <f>Hakulomake!$B$29</f>
        <v>0</v>
      </c>
    </row>
    <row r="101" spans="1:25" x14ac:dyDescent="0.3">
      <c r="A101" s="6" t="s">
        <v>1199</v>
      </c>
      <c r="B101" s="5">
        <f>Hakulomake!$B$17</f>
        <v>0</v>
      </c>
      <c r="C101" s="75">
        <v>1</v>
      </c>
      <c r="D101" s="5" t="s">
        <v>106</v>
      </c>
      <c r="E101" s="74" t="s">
        <v>1324</v>
      </c>
      <c r="F101" s="5" t="s">
        <v>107</v>
      </c>
      <c r="G101" s="5" t="s">
        <v>110</v>
      </c>
      <c r="H101" s="5" t="s">
        <v>69</v>
      </c>
      <c r="I101" s="5" t="s">
        <v>70</v>
      </c>
      <c r="J101" s="75" t="s">
        <v>977</v>
      </c>
      <c r="K101" s="13"/>
      <c r="L101" s="13"/>
      <c r="M101" s="13"/>
      <c r="N101" s="14"/>
      <c r="O101" s="50">
        <f>MIN(Lääkkeet[[#This Row],[Velvoite 1.1.2024 (pakkauksia)]],Lääkkeet[[#This Row],[Suurimman alitusluvan mukainen velvoite 
1.1.-30.6.2024 (pakkauksia)]],Lääkkeet[[#This Row],[Alin saldo 
1.1.-30.6.2024 (pakkauksia)]])*Lääkkeet[[#This Row],[Kirjanpitoarvo / pakkaus 1.1.2024
(EUR  ALV 0 %)]]</f>
        <v>0</v>
      </c>
      <c r="P101" s="16"/>
      <c r="Q101" s="13"/>
      <c r="R101" s="13"/>
      <c r="S101" s="13"/>
      <c r="T101" s="14"/>
      <c r="U101" s="50">
        <f>MIN(Lääkkeet[[#This Row],[Velvoite 1.7.2024 (pakkauksia)]],Lääkkeet[[#This Row],[Suurimman alitusluvan mukainen velvoite
1.7.-31.12.2024 (pakkauksia)]],Lääkkeet[[#This Row],[Alin saldo 
1.7.-31.12.2024 (pakkauksia)]])*Lääkkeet[[#This Row],[Kirjanpitoarvo / pakkaus 1.7.2024
(EUR  ALV 0 %)]]</f>
        <v>0</v>
      </c>
      <c r="W101" s="61" t="str" cm="1">
        <f t="array" ref="W101">IFERROR(_xlfn.IFS(Lääkkeet[[#This Row],[Sitoutunut pääoma 
1.1.-30.6.2024 (EUR)]]&gt;0,"Täytetyt",Lääkkeet[[#This Row],[Sitoutunut pääoma 
1.7.-31.12.2024 (EUR)]]&gt;0,"Täytetyt"),"")</f>
        <v/>
      </c>
      <c r="X101" s="61"/>
      <c r="Y101" s="5">
        <f>Hakulomake!$B$29</f>
        <v>0</v>
      </c>
    </row>
    <row r="102" spans="1:25" x14ac:dyDescent="0.3">
      <c r="A102" s="6" t="s">
        <v>1199</v>
      </c>
      <c r="B102" s="5">
        <f>Hakulomake!$B$17</f>
        <v>0</v>
      </c>
      <c r="C102" s="75">
        <v>1</v>
      </c>
      <c r="D102" s="5" t="s">
        <v>192</v>
      </c>
      <c r="E102" s="74" t="s">
        <v>1325</v>
      </c>
      <c r="F102" s="5" t="s">
        <v>193</v>
      </c>
      <c r="G102" s="5" t="s">
        <v>202</v>
      </c>
      <c r="H102" s="5" t="s">
        <v>180</v>
      </c>
      <c r="I102" s="5" t="s">
        <v>39</v>
      </c>
      <c r="J102" s="75">
        <v>25</v>
      </c>
      <c r="K102" s="13"/>
      <c r="L102" s="13"/>
      <c r="M102" s="13"/>
      <c r="N102" s="14"/>
      <c r="O102" s="50">
        <f>MIN(Lääkkeet[[#This Row],[Velvoite 1.1.2024 (pakkauksia)]],Lääkkeet[[#This Row],[Suurimman alitusluvan mukainen velvoite 
1.1.-30.6.2024 (pakkauksia)]],Lääkkeet[[#This Row],[Alin saldo 
1.1.-30.6.2024 (pakkauksia)]])*Lääkkeet[[#This Row],[Kirjanpitoarvo / pakkaus 1.1.2024
(EUR  ALV 0 %)]]</f>
        <v>0</v>
      </c>
      <c r="P102" s="16"/>
      <c r="Q102" s="13"/>
      <c r="R102" s="13"/>
      <c r="S102" s="13"/>
      <c r="T102" s="14"/>
      <c r="U102" s="50">
        <f>MIN(Lääkkeet[[#This Row],[Velvoite 1.7.2024 (pakkauksia)]],Lääkkeet[[#This Row],[Suurimman alitusluvan mukainen velvoite
1.7.-31.12.2024 (pakkauksia)]],Lääkkeet[[#This Row],[Alin saldo 
1.7.-31.12.2024 (pakkauksia)]])*Lääkkeet[[#This Row],[Kirjanpitoarvo / pakkaus 1.7.2024
(EUR  ALV 0 %)]]</f>
        <v>0</v>
      </c>
      <c r="W102" s="61" t="str" cm="1">
        <f t="array" ref="W102">IFERROR(_xlfn.IFS(Lääkkeet[[#This Row],[Sitoutunut pääoma 
1.1.-30.6.2024 (EUR)]]&gt;0,"Täytetyt",Lääkkeet[[#This Row],[Sitoutunut pääoma 
1.7.-31.12.2024 (EUR)]]&gt;0,"Täytetyt"),"")</f>
        <v/>
      </c>
      <c r="X102" s="61"/>
      <c r="Y102" s="5">
        <f>Hakulomake!$B$29</f>
        <v>0</v>
      </c>
    </row>
    <row r="103" spans="1:25" x14ac:dyDescent="0.3">
      <c r="A103" s="6" t="s">
        <v>1199</v>
      </c>
      <c r="B103" s="5">
        <f>Hakulomake!$B$17</f>
        <v>0</v>
      </c>
      <c r="C103" s="75">
        <v>1</v>
      </c>
      <c r="D103" s="5" t="s">
        <v>67</v>
      </c>
      <c r="E103" s="74" t="s">
        <v>1326</v>
      </c>
      <c r="F103" s="5" t="s">
        <v>68</v>
      </c>
      <c r="G103" s="5" t="s">
        <v>72</v>
      </c>
      <c r="H103" s="5" t="s">
        <v>69</v>
      </c>
      <c r="I103" s="5" t="s">
        <v>58</v>
      </c>
      <c r="J103" s="75" t="s">
        <v>977</v>
      </c>
      <c r="K103" s="13"/>
      <c r="L103" s="13"/>
      <c r="M103" s="13"/>
      <c r="N103" s="14"/>
      <c r="O103" s="50">
        <f>MIN(Lääkkeet[[#This Row],[Velvoite 1.1.2024 (pakkauksia)]],Lääkkeet[[#This Row],[Suurimman alitusluvan mukainen velvoite 
1.1.-30.6.2024 (pakkauksia)]],Lääkkeet[[#This Row],[Alin saldo 
1.1.-30.6.2024 (pakkauksia)]])*Lääkkeet[[#This Row],[Kirjanpitoarvo / pakkaus 1.1.2024
(EUR  ALV 0 %)]]</f>
        <v>0</v>
      </c>
      <c r="P103" s="16"/>
      <c r="Q103" s="13"/>
      <c r="R103" s="13"/>
      <c r="S103" s="13"/>
      <c r="T103" s="14"/>
      <c r="U103" s="50">
        <f>MIN(Lääkkeet[[#This Row],[Velvoite 1.7.2024 (pakkauksia)]],Lääkkeet[[#This Row],[Suurimman alitusluvan mukainen velvoite
1.7.-31.12.2024 (pakkauksia)]],Lääkkeet[[#This Row],[Alin saldo 
1.7.-31.12.2024 (pakkauksia)]])*Lääkkeet[[#This Row],[Kirjanpitoarvo / pakkaus 1.7.2024
(EUR  ALV 0 %)]]</f>
        <v>0</v>
      </c>
      <c r="W103" s="61" t="str" cm="1">
        <f t="array" ref="W103">IFERROR(_xlfn.IFS(Lääkkeet[[#This Row],[Sitoutunut pääoma 
1.1.-30.6.2024 (EUR)]]&gt;0,"Täytetyt",Lääkkeet[[#This Row],[Sitoutunut pääoma 
1.7.-31.12.2024 (EUR)]]&gt;0,"Täytetyt"),"")</f>
        <v/>
      </c>
      <c r="X103" s="61"/>
      <c r="Y103" s="5">
        <f>Hakulomake!$B$29</f>
        <v>0</v>
      </c>
    </row>
    <row r="104" spans="1:25" x14ac:dyDescent="0.3">
      <c r="A104" s="6" t="s">
        <v>1199</v>
      </c>
      <c r="B104" s="5">
        <f>Hakulomake!$B$17</f>
        <v>0</v>
      </c>
      <c r="C104" s="75">
        <v>1</v>
      </c>
      <c r="D104" s="5" t="s">
        <v>111</v>
      </c>
      <c r="E104" s="74" t="s">
        <v>1327</v>
      </c>
      <c r="F104" s="5" t="s">
        <v>112</v>
      </c>
      <c r="G104" s="5" t="s">
        <v>116</v>
      </c>
      <c r="H104" s="5" t="s">
        <v>114</v>
      </c>
      <c r="I104" s="5" t="s">
        <v>50</v>
      </c>
      <c r="J104" s="75">
        <v>10</v>
      </c>
      <c r="K104" s="13"/>
      <c r="L104" s="13"/>
      <c r="M104" s="13"/>
      <c r="N104" s="14"/>
      <c r="O104" s="50">
        <f>MIN(Lääkkeet[[#This Row],[Velvoite 1.1.2024 (pakkauksia)]],Lääkkeet[[#This Row],[Suurimman alitusluvan mukainen velvoite 
1.1.-30.6.2024 (pakkauksia)]],Lääkkeet[[#This Row],[Alin saldo 
1.1.-30.6.2024 (pakkauksia)]])*Lääkkeet[[#This Row],[Kirjanpitoarvo / pakkaus 1.1.2024
(EUR  ALV 0 %)]]</f>
        <v>0</v>
      </c>
      <c r="P104" s="16"/>
      <c r="Q104" s="13"/>
      <c r="R104" s="13"/>
      <c r="S104" s="13"/>
      <c r="T104" s="14"/>
      <c r="U104" s="50">
        <f>MIN(Lääkkeet[[#This Row],[Velvoite 1.7.2024 (pakkauksia)]],Lääkkeet[[#This Row],[Suurimman alitusluvan mukainen velvoite
1.7.-31.12.2024 (pakkauksia)]],Lääkkeet[[#This Row],[Alin saldo 
1.7.-31.12.2024 (pakkauksia)]])*Lääkkeet[[#This Row],[Kirjanpitoarvo / pakkaus 1.7.2024
(EUR  ALV 0 %)]]</f>
        <v>0</v>
      </c>
      <c r="W104" s="61" t="str" cm="1">
        <f t="array" ref="W104">IFERROR(_xlfn.IFS(Lääkkeet[[#This Row],[Sitoutunut pääoma 
1.1.-30.6.2024 (EUR)]]&gt;0,"Täytetyt",Lääkkeet[[#This Row],[Sitoutunut pääoma 
1.7.-31.12.2024 (EUR)]]&gt;0,"Täytetyt"),"")</f>
        <v/>
      </c>
      <c r="X104" s="61"/>
      <c r="Y104" s="5">
        <f>Hakulomake!$B$29</f>
        <v>0</v>
      </c>
    </row>
    <row r="105" spans="1:25" x14ac:dyDescent="0.3">
      <c r="A105" s="6" t="s">
        <v>1199</v>
      </c>
      <c r="B105" s="5">
        <f>Hakulomake!$B$17</f>
        <v>0</v>
      </c>
      <c r="C105" s="75">
        <v>1</v>
      </c>
      <c r="D105" s="5" t="s">
        <v>111</v>
      </c>
      <c r="E105" s="74" t="s">
        <v>1328</v>
      </c>
      <c r="F105" s="5" t="s">
        <v>112</v>
      </c>
      <c r="G105" s="5" t="s">
        <v>116</v>
      </c>
      <c r="H105" s="5" t="s">
        <v>114</v>
      </c>
      <c r="I105" s="5" t="s">
        <v>50</v>
      </c>
      <c r="J105" s="75">
        <v>20</v>
      </c>
      <c r="K105" s="13"/>
      <c r="L105" s="13"/>
      <c r="M105" s="13"/>
      <c r="N105" s="14"/>
      <c r="O105" s="50">
        <f>MIN(Lääkkeet[[#This Row],[Velvoite 1.1.2024 (pakkauksia)]],Lääkkeet[[#This Row],[Suurimman alitusluvan mukainen velvoite 
1.1.-30.6.2024 (pakkauksia)]],Lääkkeet[[#This Row],[Alin saldo 
1.1.-30.6.2024 (pakkauksia)]])*Lääkkeet[[#This Row],[Kirjanpitoarvo / pakkaus 1.1.2024
(EUR  ALV 0 %)]]</f>
        <v>0</v>
      </c>
      <c r="P105" s="16"/>
      <c r="Q105" s="13"/>
      <c r="R105" s="13"/>
      <c r="S105" s="13"/>
      <c r="T105" s="14"/>
      <c r="U105" s="50">
        <f>MIN(Lääkkeet[[#This Row],[Velvoite 1.7.2024 (pakkauksia)]],Lääkkeet[[#This Row],[Suurimman alitusluvan mukainen velvoite
1.7.-31.12.2024 (pakkauksia)]],Lääkkeet[[#This Row],[Alin saldo 
1.7.-31.12.2024 (pakkauksia)]])*Lääkkeet[[#This Row],[Kirjanpitoarvo / pakkaus 1.7.2024
(EUR  ALV 0 %)]]</f>
        <v>0</v>
      </c>
      <c r="W105" s="61" t="str" cm="1">
        <f t="array" ref="W105">IFERROR(_xlfn.IFS(Lääkkeet[[#This Row],[Sitoutunut pääoma 
1.1.-30.6.2024 (EUR)]]&gt;0,"Täytetyt",Lääkkeet[[#This Row],[Sitoutunut pääoma 
1.7.-31.12.2024 (EUR)]]&gt;0,"Täytetyt"),"")</f>
        <v/>
      </c>
      <c r="X105" s="61"/>
      <c r="Y105" s="5">
        <f>Hakulomake!$B$29</f>
        <v>0</v>
      </c>
    </row>
    <row r="106" spans="1:25" x14ac:dyDescent="0.3">
      <c r="A106" s="6" t="s">
        <v>1199</v>
      </c>
      <c r="B106" s="5">
        <f>Hakulomake!$B$17</f>
        <v>0</v>
      </c>
      <c r="C106" s="75">
        <v>1</v>
      </c>
      <c r="D106" s="5" t="s">
        <v>119</v>
      </c>
      <c r="E106" s="74" t="s">
        <v>1329</v>
      </c>
      <c r="F106" s="5" t="s">
        <v>120</v>
      </c>
      <c r="G106" s="5" t="s">
        <v>122</v>
      </c>
      <c r="H106" s="5" t="s">
        <v>48</v>
      </c>
      <c r="I106" s="5" t="s">
        <v>88</v>
      </c>
      <c r="J106" s="75" t="s">
        <v>970</v>
      </c>
      <c r="K106" s="13"/>
      <c r="L106" s="13"/>
      <c r="M106" s="13"/>
      <c r="N106" s="14"/>
      <c r="O106" s="50">
        <f>MIN(Lääkkeet[[#This Row],[Velvoite 1.1.2024 (pakkauksia)]],Lääkkeet[[#This Row],[Suurimman alitusluvan mukainen velvoite 
1.1.-30.6.2024 (pakkauksia)]],Lääkkeet[[#This Row],[Alin saldo 
1.1.-30.6.2024 (pakkauksia)]])*Lääkkeet[[#This Row],[Kirjanpitoarvo / pakkaus 1.1.2024
(EUR  ALV 0 %)]]</f>
        <v>0</v>
      </c>
      <c r="P106" s="16"/>
      <c r="Q106" s="13"/>
      <c r="R106" s="13"/>
      <c r="S106" s="13"/>
      <c r="T106" s="14"/>
      <c r="U106" s="50">
        <f>MIN(Lääkkeet[[#This Row],[Velvoite 1.7.2024 (pakkauksia)]],Lääkkeet[[#This Row],[Suurimman alitusluvan mukainen velvoite
1.7.-31.12.2024 (pakkauksia)]],Lääkkeet[[#This Row],[Alin saldo 
1.7.-31.12.2024 (pakkauksia)]])*Lääkkeet[[#This Row],[Kirjanpitoarvo / pakkaus 1.7.2024
(EUR  ALV 0 %)]]</f>
        <v>0</v>
      </c>
      <c r="W106" s="61" t="str" cm="1">
        <f t="array" ref="W106">IFERROR(_xlfn.IFS(Lääkkeet[[#This Row],[Sitoutunut pääoma 
1.1.-30.6.2024 (EUR)]]&gt;0,"Täytetyt",Lääkkeet[[#This Row],[Sitoutunut pääoma 
1.7.-31.12.2024 (EUR)]]&gt;0,"Täytetyt"),"")</f>
        <v/>
      </c>
      <c r="X106" s="61"/>
      <c r="Y106" s="5">
        <f>Hakulomake!$B$29</f>
        <v>0</v>
      </c>
    </row>
    <row r="107" spans="1:25" x14ac:dyDescent="0.3">
      <c r="A107" s="6" t="s">
        <v>1199</v>
      </c>
      <c r="B107" s="5">
        <f>Hakulomake!$B$17</f>
        <v>0</v>
      </c>
      <c r="C107" s="75">
        <v>1</v>
      </c>
      <c r="D107" s="5" t="s">
        <v>98</v>
      </c>
      <c r="E107" s="74" t="s">
        <v>1330</v>
      </c>
      <c r="F107" s="5" t="s">
        <v>99</v>
      </c>
      <c r="G107" s="5" t="s">
        <v>1331</v>
      </c>
      <c r="H107" s="5" t="s">
        <v>69</v>
      </c>
      <c r="I107" s="5" t="s">
        <v>70</v>
      </c>
      <c r="J107" s="75" t="s">
        <v>977</v>
      </c>
      <c r="K107" s="13"/>
      <c r="L107" s="13"/>
      <c r="M107" s="13"/>
      <c r="N107" s="14"/>
      <c r="O107" s="50">
        <f>MIN(Lääkkeet[[#This Row],[Velvoite 1.1.2024 (pakkauksia)]],Lääkkeet[[#This Row],[Suurimman alitusluvan mukainen velvoite 
1.1.-30.6.2024 (pakkauksia)]],Lääkkeet[[#This Row],[Alin saldo 
1.1.-30.6.2024 (pakkauksia)]])*Lääkkeet[[#This Row],[Kirjanpitoarvo / pakkaus 1.1.2024
(EUR  ALV 0 %)]]</f>
        <v>0</v>
      </c>
      <c r="P107" s="16"/>
      <c r="Q107" s="13"/>
      <c r="R107" s="13"/>
      <c r="S107" s="13"/>
      <c r="T107" s="14"/>
      <c r="U107" s="50">
        <f>MIN(Lääkkeet[[#This Row],[Velvoite 1.7.2024 (pakkauksia)]],Lääkkeet[[#This Row],[Suurimman alitusluvan mukainen velvoite
1.7.-31.12.2024 (pakkauksia)]],Lääkkeet[[#This Row],[Alin saldo 
1.7.-31.12.2024 (pakkauksia)]])*Lääkkeet[[#This Row],[Kirjanpitoarvo / pakkaus 1.7.2024
(EUR  ALV 0 %)]]</f>
        <v>0</v>
      </c>
      <c r="W107" s="61" t="str" cm="1">
        <f t="array" ref="W107">IFERROR(_xlfn.IFS(Lääkkeet[[#This Row],[Sitoutunut pääoma 
1.1.-30.6.2024 (EUR)]]&gt;0,"Täytetyt",Lääkkeet[[#This Row],[Sitoutunut pääoma 
1.7.-31.12.2024 (EUR)]]&gt;0,"Täytetyt"),"")</f>
        <v/>
      </c>
      <c r="X107" s="61"/>
      <c r="Y107" s="5">
        <f>Hakulomake!$B$29</f>
        <v>0</v>
      </c>
    </row>
    <row r="108" spans="1:25" x14ac:dyDescent="0.3">
      <c r="A108" s="6" t="s">
        <v>1199</v>
      </c>
      <c r="B108" s="5">
        <f>Hakulomake!$B$17</f>
        <v>0</v>
      </c>
      <c r="C108" s="75">
        <v>1</v>
      </c>
      <c r="D108" s="5" t="s">
        <v>119</v>
      </c>
      <c r="E108" s="74" t="s">
        <v>1332</v>
      </c>
      <c r="F108" s="5" t="s">
        <v>120</v>
      </c>
      <c r="G108" s="5" t="s">
        <v>122</v>
      </c>
      <c r="H108" s="5" t="s">
        <v>48</v>
      </c>
      <c r="I108" s="5" t="s">
        <v>88</v>
      </c>
      <c r="J108" s="75" t="s">
        <v>968</v>
      </c>
      <c r="K108" s="13"/>
      <c r="L108" s="13"/>
      <c r="M108" s="13"/>
      <c r="N108" s="14"/>
      <c r="O108" s="50">
        <f>MIN(Lääkkeet[[#This Row],[Velvoite 1.1.2024 (pakkauksia)]],Lääkkeet[[#This Row],[Suurimman alitusluvan mukainen velvoite 
1.1.-30.6.2024 (pakkauksia)]],Lääkkeet[[#This Row],[Alin saldo 
1.1.-30.6.2024 (pakkauksia)]])*Lääkkeet[[#This Row],[Kirjanpitoarvo / pakkaus 1.1.2024
(EUR  ALV 0 %)]]</f>
        <v>0</v>
      </c>
      <c r="P108" s="16"/>
      <c r="Q108" s="13"/>
      <c r="R108" s="13"/>
      <c r="S108" s="13"/>
      <c r="T108" s="14"/>
      <c r="U108" s="50">
        <f>MIN(Lääkkeet[[#This Row],[Velvoite 1.7.2024 (pakkauksia)]],Lääkkeet[[#This Row],[Suurimman alitusluvan mukainen velvoite
1.7.-31.12.2024 (pakkauksia)]],Lääkkeet[[#This Row],[Alin saldo 
1.7.-31.12.2024 (pakkauksia)]])*Lääkkeet[[#This Row],[Kirjanpitoarvo / pakkaus 1.7.2024
(EUR  ALV 0 %)]]</f>
        <v>0</v>
      </c>
      <c r="W108" s="61" t="str" cm="1">
        <f t="array" ref="W108">IFERROR(_xlfn.IFS(Lääkkeet[[#This Row],[Sitoutunut pääoma 
1.1.-30.6.2024 (EUR)]]&gt;0,"Täytetyt",Lääkkeet[[#This Row],[Sitoutunut pääoma 
1.7.-31.12.2024 (EUR)]]&gt;0,"Täytetyt"),"")</f>
        <v/>
      </c>
      <c r="X108" s="61"/>
      <c r="Y108" s="5">
        <f>Hakulomake!$B$29</f>
        <v>0</v>
      </c>
    </row>
    <row r="109" spans="1:25" x14ac:dyDescent="0.3">
      <c r="A109" s="6" t="s">
        <v>1199</v>
      </c>
      <c r="B109" s="5">
        <f>Hakulomake!$B$17</f>
        <v>0</v>
      </c>
      <c r="C109" s="75">
        <v>1</v>
      </c>
      <c r="D109" s="5" t="s">
        <v>192</v>
      </c>
      <c r="E109" s="74" t="s">
        <v>1333</v>
      </c>
      <c r="F109" s="5" t="s">
        <v>193</v>
      </c>
      <c r="G109" s="5" t="s">
        <v>201</v>
      </c>
      <c r="H109" s="5" t="s">
        <v>199</v>
      </c>
      <c r="I109" s="5" t="s">
        <v>39</v>
      </c>
      <c r="J109" s="75">
        <v>35</v>
      </c>
      <c r="K109" s="13"/>
      <c r="L109" s="13"/>
      <c r="M109" s="13"/>
      <c r="N109" s="14"/>
      <c r="O109" s="50">
        <f>MIN(Lääkkeet[[#This Row],[Velvoite 1.1.2024 (pakkauksia)]],Lääkkeet[[#This Row],[Suurimman alitusluvan mukainen velvoite 
1.1.-30.6.2024 (pakkauksia)]],Lääkkeet[[#This Row],[Alin saldo 
1.1.-30.6.2024 (pakkauksia)]])*Lääkkeet[[#This Row],[Kirjanpitoarvo / pakkaus 1.1.2024
(EUR  ALV 0 %)]]</f>
        <v>0</v>
      </c>
      <c r="P109" s="16"/>
      <c r="Q109" s="13"/>
      <c r="R109" s="13"/>
      <c r="S109" s="13"/>
      <c r="T109" s="14"/>
      <c r="U109" s="50">
        <f>MIN(Lääkkeet[[#This Row],[Velvoite 1.7.2024 (pakkauksia)]],Lääkkeet[[#This Row],[Suurimman alitusluvan mukainen velvoite
1.7.-31.12.2024 (pakkauksia)]],Lääkkeet[[#This Row],[Alin saldo 
1.7.-31.12.2024 (pakkauksia)]])*Lääkkeet[[#This Row],[Kirjanpitoarvo / pakkaus 1.7.2024
(EUR  ALV 0 %)]]</f>
        <v>0</v>
      </c>
      <c r="W109" s="61" t="str" cm="1">
        <f t="array" ref="W109">IFERROR(_xlfn.IFS(Lääkkeet[[#This Row],[Sitoutunut pääoma 
1.1.-30.6.2024 (EUR)]]&gt;0,"Täytetyt",Lääkkeet[[#This Row],[Sitoutunut pääoma 
1.7.-31.12.2024 (EUR)]]&gt;0,"Täytetyt"),"")</f>
        <v/>
      </c>
      <c r="X109" s="61"/>
      <c r="Y109" s="5">
        <f>Hakulomake!$B$29</f>
        <v>0</v>
      </c>
    </row>
    <row r="110" spans="1:25" x14ac:dyDescent="0.3">
      <c r="A110" s="6" t="s">
        <v>1199</v>
      </c>
      <c r="B110" s="5">
        <f>Hakulomake!$B$17</f>
        <v>0</v>
      </c>
      <c r="C110" s="75">
        <v>1</v>
      </c>
      <c r="D110" s="5" t="s">
        <v>73</v>
      </c>
      <c r="E110" s="74" t="s">
        <v>1334</v>
      </c>
      <c r="F110" s="5" t="s">
        <v>74</v>
      </c>
      <c r="G110" s="5" t="s">
        <v>82</v>
      </c>
      <c r="H110" s="5" t="s">
        <v>77</v>
      </c>
      <c r="I110" s="5" t="s">
        <v>50</v>
      </c>
      <c r="J110" s="75">
        <v>20</v>
      </c>
      <c r="K110" s="13"/>
      <c r="L110" s="13"/>
      <c r="M110" s="13"/>
      <c r="N110" s="14"/>
      <c r="O110" s="50">
        <f>MIN(Lääkkeet[[#This Row],[Velvoite 1.1.2024 (pakkauksia)]],Lääkkeet[[#This Row],[Suurimman alitusluvan mukainen velvoite 
1.1.-30.6.2024 (pakkauksia)]],Lääkkeet[[#This Row],[Alin saldo 
1.1.-30.6.2024 (pakkauksia)]])*Lääkkeet[[#This Row],[Kirjanpitoarvo / pakkaus 1.1.2024
(EUR  ALV 0 %)]]</f>
        <v>0</v>
      </c>
      <c r="P110" s="16"/>
      <c r="Q110" s="13"/>
      <c r="R110" s="13"/>
      <c r="S110" s="13"/>
      <c r="T110" s="14"/>
      <c r="U110" s="50">
        <f>MIN(Lääkkeet[[#This Row],[Velvoite 1.7.2024 (pakkauksia)]],Lääkkeet[[#This Row],[Suurimman alitusluvan mukainen velvoite
1.7.-31.12.2024 (pakkauksia)]],Lääkkeet[[#This Row],[Alin saldo 
1.7.-31.12.2024 (pakkauksia)]])*Lääkkeet[[#This Row],[Kirjanpitoarvo / pakkaus 1.7.2024
(EUR  ALV 0 %)]]</f>
        <v>0</v>
      </c>
      <c r="W110" s="61" t="str" cm="1">
        <f t="array" ref="W110">IFERROR(_xlfn.IFS(Lääkkeet[[#This Row],[Sitoutunut pääoma 
1.1.-30.6.2024 (EUR)]]&gt;0,"Täytetyt",Lääkkeet[[#This Row],[Sitoutunut pääoma 
1.7.-31.12.2024 (EUR)]]&gt;0,"Täytetyt"),"")</f>
        <v/>
      </c>
      <c r="X110" s="61"/>
      <c r="Y110" s="5">
        <f>Hakulomake!$B$29</f>
        <v>0</v>
      </c>
    </row>
    <row r="111" spans="1:25" x14ac:dyDescent="0.3">
      <c r="A111" s="6" t="s">
        <v>1199</v>
      </c>
      <c r="B111" s="5">
        <f>Hakulomake!$B$17</f>
        <v>0</v>
      </c>
      <c r="C111" s="75">
        <v>1</v>
      </c>
      <c r="D111" s="5" t="s">
        <v>128</v>
      </c>
      <c r="E111" s="74" t="s">
        <v>1335</v>
      </c>
      <c r="F111" s="5" t="s">
        <v>129</v>
      </c>
      <c r="G111" s="5" t="s">
        <v>140</v>
      </c>
      <c r="H111" s="5" t="s">
        <v>115</v>
      </c>
      <c r="I111" s="5" t="s">
        <v>141</v>
      </c>
      <c r="J111" s="75">
        <v>32</v>
      </c>
      <c r="K111" s="13"/>
      <c r="L111" s="13"/>
      <c r="M111" s="13"/>
      <c r="N111" s="14"/>
      <c r="O111" s="50">
        <f>MIN(Lääkkeet[[#This Row],[Velvoite 1.1.2024 (pakkauksia)]],Lääkkeet[[#This Row],[Suurimman alitusluvan mukainen velvoite 
1.1.-30.6.2024 (pakkauksia)]],Lääkkeet[[#This Row],[Alin saldo 
1.1.-30.6.2024 (pakkauksia)]])*Lääkkeet[[#This Row],[Kirjanpitoarvo / pakkaus 1.1.2024
(EUR  ALV 0 %)]]</f>
        <v>0</v>
      </c>
      <c r="P111" s="16"/>
      <c r="Q111" s="13"/>
      <c r="R111" s="13"/>
      <c r="S111" s="13"/>
      <c r="T111" s="14"/>
      <c r="U111" s="50">
        <f>MIN(Lääkkeet[[#This Row],[Velvoite 1.7.2024 (pakkauksia)]],Lääkkeet[[#This Row],[Suurimman alitusluvan mukainen velvoite
1.7.-31.12.2024 (pakkauksia)]],Lääkkeet[[#This Row],[Alin saldo 
1.7.-31.12.2024 (pakkauksia)]])*Lääkkeet[[#This Row],[Kirjanpitoarvo / pakkaus 1.7.2024
(EUR  ALV 0 %)]]</f>
        <v>0</v>
      </c>
      <c r="W111" s="61" t="str" cm="1">
        <f t="array" ref="W111">IFERROR(_xlfn.IFS(Lääkkeet[[#This Row],[Sitoutunut pääoma 
1.1.-30.6.2024 (EUR)]]&gt;0,"Täytetyt",Lääkkeet[[#This Row],[Sitoutunut pääoma 
1.7.-31.12.2024 (EUR)]]&gt;0,"Täytetyt"),"")</f>
        <v/>
      </c>
      <c r="X111" s="61"/>
      <c r="Y111" s="5">
        <f>Hakulomake!$B$29</f>
        <v>0</v>
      </c>
    </row>
    <row r="112" spans="1:25" x14ac:dyDescent="0.3">
      <c r="A112" s="6" t="s">
        <v>1199</v>
      </c>
      <c r="B112" s="5">
        <f>Hakulomake!$B$17</f>
        <v>0</v>
      </c>
      <c r="C112" s="75">
        <v>1</v>
      </c>
      <c r="D112" s="5" t="s">
        <v>128</v>
      </c>
      <c r="E112" s="74" t="s">
        <v>1336</v>
      </c>
      <c r="F112" s="5" t="s">
        <v>129</v>
      </c>
      <c r="G112" s="5" t="s">
        <v>140</v>
      </c>
      <c r="H112" s="5" t="s">
        <v>115</v>
      </c>
      <c r="I112" s="5" t="s">
        <v>141</v>
      </c>
      <c r="J112" s="75">
        <v>100</v>
      </c>
      <c r="K112" s="13"/>
      <c r="L112" s="13"/>
      <c r="M112" s="13"/>
      <c r="N112" s="14"/>
      <c r="O112" s="50">
        <f>MIN(Lääkkeet[[#This Row],[Velvoite 1.1.2024 (pakkauksia)]],Lääkkeet[[#This Row],[Suurimman alitusluvan mukainen velvoite 
1.1.-30.6.2024 (pakkauksia)]],Lääkkeet[[#This Row],[Alin saldo 
1.1.-30.6.2024 (pakkauksia)]])*Lääkkeet[[#This Row],[Kirjanpitoarvo / pakkaus 1.1.2024
(EUR  ALV 0 %)]]</f>
        <v>0</v>
      </c>
      <c r="P112" s="16"/>
      <c r="Q112" s="13"/>
      <c r="R112" s="13"/>
      <c r="S112" s="13"/>
      <c r="T112" s="14"/>
      <c r="U112" s="50">
        <f>MIN(Lääkkeet[[#This Row],[Velvoite 1.7.2024 (pakkauksia)]],Lääkkeet[[#This Row],[Suurimman alitusluvan mukainen velvoite
1.7.-31.12.2024 (pakkauksia)]],Lääkkeet[[#This Row],[Alin saldo 
1.7.-31.12.2024 (pakkauksia)]])*Lääkkeet[[#This Row],[Kirjanpitoarvo / pakkaus 1.7.2024
(EUR  ALV 0 %)]]</f>
        <v>0</v>
      </c>
      <c r="W112" s="61" t="str" cm="1">
        <f t="array" ref="W112">IFERROR(_xlfn.IFS(Lääkkeet[[#This Row],[Sitoutunut pääoma 
1.1.-30.6.2024 (EUR)]]&gt;0,"Täytetyt",Lääkkeet[[#This Row],[Sitoutunut pääoma 
1.7.-31.12.2024 (EUR)]]&gt;0,"Täytetyt"),"")</f>
        <v/>
      </c>
      <c r="X112" s="61"/>
      <c r="Y112" s="5">
        <f>Hakulomake!$B$29</f>
        <v>0</v>
      </c>
    </row>
    <row r="113" spans="1:25" x14ac:dyDescent="0.3">
      <c r="A113" s="6" t="s">
        <v>1199</v>
      </c>
      <c r="B113" s="5">
        <f>Hakulomake!$B$17</f>
        <v>0</v>
      </c>
      <c r="C113" s="75">
        <v>1</v>
      </c>
      <c r="D113" s="5" t="s">
        <v>119</v>
      </c>
      <c r="E113" s="74" t="s">
        <v>1337</v>
      </c>
      <c r="F113" s="5" t="s">
        <v>120</v>
      </c>
      <c r="G113" s="5" t="s">
        <v>127</v>
      </c>
      <c r="H113" s="5" t="s">
        <v>49</v>
      </c>
      <c r="I113" s="5" t="s">
        <v>125</v>
      </c>
      <c r="J113" s="75">
        <v>7</v>
      </c>
      <c r="K113" s="13"/>
      <c r="L113" s="13"/>
      <c r="M113" s="13"/>
      <c r="N113" s="14"/>
      <c r="O113" s="50">
        <f>MIN(Lääkkeet[[#This Row],[Velvoite 1.1.2024 (pakkauksia)]],Lääkkeet[[#This Row],[Suurimman alitusluvan mukainen velvoite 
1.1.-30.6.2024 (pakkauksia)]],Lääkkeet[[#This Row],[Alin saldo 
1.1.-30.6.2024 (pakkauksia)]])*Lääkkeet[[#This Row],[Kirjanpitoarvo / pakkaus 1.1.2024
(EUR  ALV 0 %)]]</f>
        <v>0</v>
      </c>
      <c r="P113" s="16"/>
      <c r="Q113" s="13"/>
      <c r="R113" s="13"/>
      <c r="S113" s="13"/>
      <c r="T113" s="14"/>
      <c r="U113" s="50">
        <f>MIN(Lääkkeet[[#This Row],[Velvoite 1.7.2024 (pakkauksia)]],Lääkkeet[[#This Row],[Suurimman alitusluvan mukainen velvoite
1.7.-31.12.2024 (pakkauksia)]],Lääkkeet[[#This Row],[Alin saldo 
1.7.-31.12.2024 (pakkauksia)]])*Lääkkeet[[#This Row],[Kirjanpitoarvo / pakkaus 1.7.2024
(EUR  ALV 0 %)]]</f>
        <v>0</v>
      </c>
      <c r="W113" s="61" t="str" cm="1">
        <f t="array" ref="W113">IFERROR(_xlfn.IFS(Lääkkeet[[#This Row],[Sitoutunut pääoma 
1.1.-30.6.2024 (EUR)]]&gt;0,"Täytetyt",Lääkkeet[[#This Row],[Sitoutunut pääoma 
1.7.-31.12.2024 (EUR)]]&gt;0,"Täytetyt"),"")</f>
        <v/>
      </c>
      <c r="X113" s="61"/>
      <c r="Y113" s="5">
        <f>Hakulomake!$B$29</f>
        <v>0</v>
      </c>
    </row>
    <row r="114" spans="1:25" x14ac:dyDescent="0.3">
      <c r="A114" s="6" t="s">
        <v>1199</v>
      </c>
      <c r="B114" s="5">
        <f>Hakulomake!$B$17</f>
        <v>0</v>
      </c>
      <c r="C114" s="75">
        <v>1</v>
      </c>
      <c r="D114" s="5" t="s">
        <v>119</v>
      </c>
      <c r="E114" s="74" t="s">
        <v>1338</v>
      </c>
      <c r="F114" s="5" t="s">
        <v>120</v>
      </c>
      <c r="G114" s="5" t="s">
        <v>127</v>
      </c>
      <c r="H114" s="5" t="s">
        <v>49</v>
      </c>
      <c r="I114" s="5" t="s">
        <v>125</v>
      </c>
      <c r="J114" s="75">
        <v>10</v>
      </c>
      <c r="K114" s="13"/>
      <c r="L114" s="13"/>
      <c r="M114" s="13"/>
      <c r="N114" s="14"/>
      <c r="O114" s="50">
        <f>MIN(Lääkkeet[[#This Row],[Velvoite 1.1.2024 (pakkauksia)]],Lääkkeet[[#This Row],[Suurimman alitusluvan mukainen velvoite 
1.1.-30.6.2024 (pakkauksia)]],Lääkkeet[[#This Row],[Alin saldo 
1.1.-30.6.2024 (pakkauksia)]])*Lääkkeet[[#This Row],[Kirjanpitoarvo / pakkaus 1.1.2024
(EUR  ALV 0 %)]]</f>
        <v>0</v>
      </c>
      <c r="P114" s="16"/>
      <c r="Q114" s="13"/>
      <c r="R114" s="13"/>
      <c r="S114" s="13"/>
      <c r="T114" s="14"/>
      <c r="U114" s="50">
        <f>MIN(Lääkkeet[[#This Row],[Velvoite 1.7.2024 (pakkauksia)]],Lääkkeet[[#This Row],[Suurimman alitusluvan mukainen velvoite
1.7.-31.12.2024 (pakkauksia)]],Lääkkeet[[#This Row],[Alin saldo 
1.7.-31.12.2024 (pakkauksia)]])*Lääkkeet[[#This Row],[Kirjanpitoarvo / pakkaus 1.7.2024
(EUR  ALV 0 %)]]</f>
        <v>0</v>
      </c>
      <c r="W114" s="61" t="str" cm="1">
        <f t="array" ref="W114">IFERROR(_xlfn.IFS(Lääkkeet[[#This Row],[Sitoutunut pääoma 
1.1.-30.6.2024 (EUR)]]&gt;0,"Täytetyt",Lääkkeet[[#This Row],[Sitoutunut pääoma 
1.7.-31.12.2024 (EUR)]]&gt;0,"Täytetyt"),"")</f>
        <v/>
      </c>
      <c r="X114" s="61"/>
      <c r="Y114" s="5">
        <f>Hakulomake!$B$29</f>
        <v>0</v>
      </c>
    </row>
    <row r="115" spans="1:25" x14ac:dyDescent="0.3">
      <c r="A115" s="6" t="s">
        <v>1199</v>
      </c>
      <c r="B115" s="5">
        <f>Hakulomake!$B$17</f>
        <v>0</v>
      </c>
      <c r="C115" s="75">
        <v>1</v>
      </c>
      <c r="D115" s="5" t="s">
        <v>192</v>
      </c>
      <c r="E115" s="74" t="s">
        <v>1339</v>
      </c>
      <c r="F115" s="5" t="s">
        <v>193</v>
      </c>
      <c r="G115" s="5" t="s">
        <v>202</v>
      </c>
      <c r="H115" s="5" t="s">
        <v>180</v>
      </c>
      <c r="I115" s="5" t="s">
        <v>39</v>
      </c>
      <c r="J115" s="75">
        <v>25</v>
      </c>
      <c r="K115" s="13"/>
      <c r="L115" s="13"/>
      <c r="M115" s="13"/>
      <c r="N115" s="14"/>
      <c r="O115" s="50">
        <f>MIN(Lääkkeet[[#This Row],[Velvoite 1.1.2024 (pakkauksia)]],Lääkkeet[[#This Row],[Suurimman alitusluvan mukainen velvoite 
1.1.-30.6.2024 (pakkauksia)]],Lääkkeet[[#This Row],[Alin saldo 
1.1.-30.6.2024 (pakkauksia)]])*Lääkkeet[[#This Row],[Kirjanpitoarvo / pakkaus 1.1.2024
(EUR  ALV 0 %)]]</f>
        <v>0</v>
      </c>
      <c r="P115" s="16"/>
      <c r="Q115" s="13"/>
      <c r="R115" s="13"/>
      <c r="S115" s="13"/>
      <c r="T115" s="14"/>
      <c r="U115" s="50">
        <f>MIN(Lääkkeet[[#This Row],[Velvoite 1.7.2024 (pakkauksia)]],Lääkkeet[[#This Row],[Suurimman alitusluvan mukainen velvoite
1.7.-31.12.2024 (pakkauksia)]],Lääkkeet[[#This Row],[Alin saldo 
1.7.-31.12.2024 (pakkauksia)]])*Lääkkeet[[#This Row],[Kirjanpitoarvo / pakkaus 1.7.2024
(EUR  ALV 0 %)]]</f>
        <v>0</v>
      </c>
      <c r="W115" s="61" t="str" cm="1">
        <f t="array" ref="W115">IFERROR(_xlfn.IFS(Lääkkeet[[#This Row],[Sitoutunut pääoma 
1.1.-30.6.2024 (EUR)]]&gt;0,"Täytetyt",Lääkkeet[[#This Row],[Sitoutunut pääoma 
1.7.-31.12.2024 (EUR)]]&gt;0,"Täytetyt"),"")</f>
        <v/>
      </c>
      <c r="X115" s="61"/>
      <c r="Y115" s="5">
        <f>Hakulomake!$B$29</f>
        <v>0</v>
      </c>
    </row>
    <row r="116" spans="1:25" x14ac:dyDescent="0.3">
      <c r="A116" s="6" t="s">
        <v>1199</v>
      </c>
      <c r="B116" s="5">
        <f>Hakulomake!$B$17</f>
        <v>0</v>
      </c>
      <c r="C116" s="75">
        <v>1</v>
      </c>
      <c r="D116" s="5" t="s">
        <v>192</v>
      </c>
      <c r="E116" s="74" t="s">
        <v>1340</v>
      </c>
      <c r="F116" s="5" t="s">
        <v>193</v>
      </c>
      <c r="G116" s="5" t="s">
        <v>200</v>
      </c>
      <c r="H116" s="5" t="s">
        <v>198</v>
      </c>
      <c r="I116" s="5" t="s">
        <v>39</v>
      </c>
      <c r="J116" s="75">
        <v>60</v>
      </c>
      <c r="K116" s="13"/>
      <c r="L116" s="13"/>
      <c r="M116" s="13"/>
      <c r="N116" s="14"/>
      <c r="O116" s="50">
        <f>MIN(Lääkkeet[[#This Row],[Velvoite 1.1.2024 (pakkauksia)]],Lääkkeet[[#This Row],[Suurimman alitusluvan mukainen velvoite 
1.1.-30.6.2024 (pakkauksia)]],Lääkkeet[[#This Row],[Alin saldo 
1.1.-30.6.2024 (pakkauksia)]])*Lääkkeet[[#This Row],[Kirjanpitoarvo / pakkaus 1.1.2024
(EUR  ALV 0 %)]]</f>
        <v>0</v>
      </c>
      <c r="P116" s="16"/>
      <c r="Q116" s="13"/>
      <c r="R116" s="13"/>
      <c r="S116" s="13"/>
      <c r="T116" s="14"/>
      <c r="U116" s="50">
        <f>MIN(Lääkkeet[[#This Row],[Velvoite 1.7.2024 (pakkauksia)]],Lääkkeet[[#This Row],[Suurimman alitusluvan mukainen velvoite
1.7.-31.12.2024 (pakkauksia)]],Lääkkeet[[#This Row],[Alin saldo 
1.7.-31.12.2024 (pakkauksia)]])*Lääkkeet[[#This Row],[Kirjanpitoarvo / pakkaus 1.7.2024
(EUR  ALV 0 %)]]</f>
        <v>0</v>
      </c>
      <c r="W116" s="61" t="str" cm="1">
        <f t="array" ref="W116">IFERROR(_xlfn.IFS(Lääkkeet[[#This Row],[Sitoutunut pääoma 
1.1.-30.6.2024 (EUR)]]&gt;0,"Täytetyt",Lääkkeet[[#This Row],[Sitoutunut pääoma 
1.7.-31.12.2024 (EUR)]]&gt;0,"Täytetyt"),"")</f>
        <v/>
      </c>
      <c r="X116" s="61"/>
      <c r="Y116" s="5">
        <f>Hakulomake!$B$29</f>
        <v>0</v>
      </c>
    </row>
    <row r="117" spans="1:25" x14ac:dyDescent="0.3">
      <c r="A117" s="6" t="s">
        <v>1199</v>
      </c>
      <c r="B117" s="5">
        <f>Hakulomake!$B$17</f>
        <v>0</v>
      </c>
      <c r="C117" s="75">
        <v>1</v>
      </c>
      <c r="D117" s="5" t="s">
        <v>119</v>
      </c>
      <c r="E117" s="74" t="s">
        <v>1341</v>
      </c>
      <c r="F117" s="5" t="s">
        <v>120</v>
      </c>
      <c r="G117" s="5" t="s">
        <v>121</v>
      </c>
      <c r="H117" s="5" t="s">
        <v>33</v>
      </c>
      <c r="I117" s="5" t="s">
        <v>50</v>
      </c>
      <c r="J117" s="75">
        <v>14</v>
      </c>
      <c r="K117" s="13"/>
      <c r="L117" s="13"/>
      <c r="M117" s="13"/>
      <c r="N117" s="14"/>
      <c r="O117" s="50">
        <f>MIN(Lääkkeet[[#This Row],[Velvoite 1.1.2024 (pakkauksia)]],Lääkkeet[[#This Row],[Suurimman alitusluvan mukainen velvoite 
1.1.-30.6.2024 (pakkauksia)]],Lääkkeet[[#This Row],[Alin saldo 
1.1.-30.6.2024 (pakkauksia)]])*Lääkkeet[[#This Row],[Kirjanpitoarvo / pakkaus 1.1.2024
(EUR  ALV 0 %)]]</f>
        <v>0</v>
      </c>
      <c r="P117" s="16"/>
      <c r="Q117" s="13"/>
      <c r="R117" s="13"/>
      <c r="S117" s="13"/>
      <c r="T117" s="14"/>
      <c r="U117" s="50">
        <f>MIN(Lääkkeet[[#This Row],[Velvoite 1.7.2024 (pakkauksia)]],Lääkkeet[[#This Row],[Suurimman alitusluvan mukainen velvoite
1.7.-31.12.2024 (pakkauksia)]],Lääkkeet[[#This Row],[Alin saldo 
1.7.-31.12.2024 (pakkauksia)]])*Lääkkeet[[#This Row],[Kirjanpitoarvo / pakkaus 1.7.2024
(EUR  ALV 0 %)]]</f>
        <v>0</v>
      </c>
      <c r="W117" s="61" t="str" cm="1">
        <f t="array" ref="W117">IFERROR(_xlfn.IFS(Lääkkeet[[#This Row],[Sitoutunut pääoma 
1.1.-30.6.2024 (EUR)]]&gt;0,"Täytetyt",Lääkkeet[[#This Row],[Sitoutunut pääoma 
1.7.-31.12.2024 (EUR)]]&gt;0,"Täytetyt"),"")</f>
        <v/>
      </c>
      <c r="X117" s="61"/>
      <c r="Y117" s="5">
        <f>Hakulomake!$B$29</f>
        <v>0</v>
      </c>
    </row>
    <row r="118" spans="1:25" x14ac:dyDescent="0.3">
      <c r="A118" s="6" t="s">
        <v>1199</v>
      </c>
      <c r="B118" s="5">
        <f>Hakulomake!$B$17</f>
        <v>0</v>
      </c>
      <c r="C118" s="75">
        <v>1</v>
      </c>
      <c r="D118" s="5" t="s">
        <v>173</v>
      </c>
      <c r="E118" s="74" t="s">
        <v>1342</v>
      </c>
      <c r="F118" s="5" t="s">
        <v>174</v>
      </c>
      <c r="G118" s="5" t="s">
        <v>175</v>
      </c>
      <c r="H118" s="5" t="s">
        <v>40</v>
      </c>
      <c r="I118" s="5" t="s">
        <v>32</v>
      </c>
      <c r="J118" s="75">
        <v>1</v>
      </c>
      <c r="K118" s="13"/>
      <c r="L118" s="13"/>
      <c r="M118" s="13"/>
      <c r="N118" s="14"/>
      <c r="O118" s="50">
        <f>MIN(Lääkkeet[[#This Row],[Velvoite 1.1.2024 (pakkauksia)]],Lääkkeet[[#This Row],[Suurimman alitusluvan mukainen velvoite 
1.1.-30.6.2024 (pakkauksia)]],Lääkkeet[[#This Row],[Alin saldo 
1.1.-30.6.2024 (pakkauksia)]])*Lääkkeet[[#This Row],[Kirjanpitoarvo / pakkaus 1.1.2024
(EUR  ALV 0 %)]]</f>
        <v>0</v>
      </c>
      <c r="P118" s="16"/>
      <c r="Q118" s="13"/>
      <c r="R118" s="13"/>
      <c r="S118" s="13"/>
      <c r="T118" s="14"/>
      <c r="U118" s="50">
        <f>MIN(Lääkkeet[[#This Row],[Velvoite 1.7.2024 (pakkauksia)]],Lääkkeet[[#This Row],[Suurimman alitusluvan mukainen velvoite
1.7.-31.12.2024 (pakkauksia)]],Lääkkeet[[#This Row],[Alin saldo 
1.7.-31.12.2024 (pakkauksia)]])*Lääkkeet[[#This Row],[Kirjanpitoarvo / pakkaus 1.7.2024
(EUR  ALV 0 %)]]</f>
        <v>0</v>
      </c>
      <c r="W118" s="61" t="str" cm="1">
        <f t="array" ref="W118">IFERROR(_xlfn.IFS(Lääkkeet[[#This Row],[Sitoutunut pääoma 
1.1.-30.6.2024 (EUR)]]&gt;0,"Täytetyt",Lääkkeet[[#This Row],[Sitoutunut pääoma 
1.7.-31.12.2024 (EUR)]]&gt;0,"Täytetyt"),"")</f>
        <v/>
      </c>
      <c r="X118" s="61"/>
      <c r="Y118" s="5">
        <f>Hakulomake!$B$29</f>
        <v>0</v>
      </c>
    </row>
    <row r="119" spans="1:25" x14ac:dyDescent="0.3">
      <c r="A119" s="6" t="s">
        <v>1199</v>
      </c>
      <c r="B119" s="5">
        <f>Hakulomake!$B$17</f>
        <v>0</v>
      </c>
      <c r="C119" s="75">
        <v>1</v>
      </c>
      <c r="D119" s="5" t="s">
        <v>73</v>
      </c>
      <c r="E119" s="74" t="s">
        <v>1343</v>
      </c>
      <c r="F119" s="5" t="s">
        <v>74</v>
      </c>
      <c r="G119" s="5" t="s">
        <v>75</v>
      </c>
      <c r="H119" s="5" t="s">
        <v>76</v>
      </c>
      <c r="I119" s="5" t="s">
        <v>47</v>
      </c>
      <c r="J119" s="75" t="s">
        <v>987</v>
      </c>
      <c r="K119" s="13"/>
      <c r="L119" s="13"/>
      <c r="M119" s="13"/>
      <c r="N119" s="14"/>
      <c r="O119" s="50">
        <f>MIN(Lääkkeet[[#This Row],[Velvoite 1.1.2024 (pakkauksia)]],Lääkkeet[[#This Row],[Suurimman alitusluvan mukainen velvoite 
1.1.-30.6.2024 (pakkauksia)]],Lääkkeet[[#This Row],[Alin saldo 
1.1.-30.6.2024 (pakkauksia)]])*Lääkkeet[[#This Row],[Kirjanpitoarvo / pakkaus 1.1.2024
(EUR  ALV 0 %)]]</f>
        <v>0</v>
      </c>
      <c r="P119" s="16"/>
      <c r="Q119" s="13"/>
      <c r="R119" s="13"/>
      <c r="S119" s="13"/>
      <c r="T119" s="14"/>
      <c r="U119" s="50">
        <f>MIN(Lääkkeet[[#This Row],[Velvoite 1.7.2024 (pakkauksia)]],Lääkkeet[[#This Row],[Suurimman alitusluvan mukainen velvoite
1.7.-31.12.2024 (pakkauksia)]],Lääkkeet[[#This Row],[Alin saldo 
1.7.-31.12.2024 (pakkauksia)]])*Lääkkeet[[#This Row],[Kirjanpitoarvo / pakkaus 1.7.2024
(EUR  ALV 0 %)]]</f>
        <v>0</v>
      </c>
      <c r="W119" s="61" t="str" cm="1">
        <f t="array" ref="W119">IFERROR(_xlfn.IFS(Lääkkeet[[#This Row],[Sitoutunut pääoma 
1.1.-30.6.2024 (EUR)]]&gt;0,"Täytetyt",Lääkkeet[[#This Row],[Sitoutunut pääoma 
1.7.-31.12.2024 (EUR)]]&gt;0,"Täytetyt"),"")</f>
        <v/>
      </c>
      <c r="X119" s="61"/>
      <c r="Y119" s="5">
        <f>Hakulomake!$B$29</f>
        <v>0</v>
      </c>
    </row>
    <row r="120" spans="1:25" x14ac:dyDescent="0.3">
      <c r="A120" s="6" t="s">
        <v>1199</v>
      </c>
      <c r="B120" s="5">
        <f>Hakulomake!$B$17</f>
        <v>0</v>
      </c>
      <c r="C120" s="75">
        <v>1</v>
      </c>
      <c r="D120" s="5" t="s">
        <v>73</v>
      </c>
      <c r="E120" s="74" t="s">
        <v>1344</v>
      </c>
      <c r="F120" s="5" t="s">
        <v>74</v>
      </c>
      <c r="G120" s="5" t="s">
        <v>75</v>
      </c>
      <c r="H120" s="5" t="s">
        <v>76</v>
      </c>
      <c r="I120" s="5" t="s">
        <v>47</v>
      </c>
      <c r="J120" s="75" t="s">
        <v>982</v>
      </c>
      <c r="K120" s="13"/>
      <c r="L120" s="13"/>
      <c r="M120" s="13"/>
      <c r="N120" s="14"/>
      <c r="O120" s="50">
        <f>MIN(Lääkkeet[[#This Row],[Velvoite 1.1.2024 (pakkauksia)]],Lääkkeet[[#This Row],[Suurimman alitusluvan mukainen velvoite 
1.1.-30.6.2024 (pakkauksia)]],Lääkkeet[[#This Row],[Alin saldo 
1.1.-30.6.2024 (pakkauksia)]])*Lääkkeet[[#This Row],[Kirjanpitoarvo / pakkaus 1.1.2024
(EUR  ALV 0 %)]]</f>
        <v>0</v>
      </c>
      <c r="P120" s="16"/>
      <c r="Q120" s="13"/>
      <c r="R120" s="13"/>
      <c r="S120" s="13"/>
      <c r="T120" s="14"/>
      <c r="U120" s="50">
        <f>MIN(Lääkkeet[[#This Row],[Velvoite 1.7.2024 (pakkauksia)]],Lääkkeet[[#This Row],[Suurimman alitusluvan mukainen velvoite
1.7.-31.12.2024 (pakkauksia)]],Lääkkeet[[#This Row],[Alin saldo 
1.7.-31.12.2024 (pakkauksia)]])*Lääkkeet[[#This Row],[Kirjanpitoarvo / pakkaus 1.7.2024
(EUR  ALV 0 %)]]</f>
        <v>0</v>
      </c>
      <c r="W120" s="61" t="str" cm="1">
        <f t="array" ref="W120">IFERROR(_xlfn.IFS(Lääkkeet[[#This Row],[Sitoutunut pääoma 
1.1.-30.6.2024 (EUR)]]&gt;0,"Täytetyt",Lääkkeet[[#This Row],[Sitoutunut pääoma 
1.7.-31.12.2024 (EUR)]]&gt;0,"Täytetyt"),"")</f>
        <v/>
      </c>
      <c r="X120" s="61"/>
      <c r="Y120" s="5">
        <f>Hakulomake!$B$29</f>
        <v>0</v>
      </c>
    </row>
    <row r="121" spans="1:25" x14ac:dyDescent="0.3">
      <c r="A121" s="6" t="s">
        <v>1199</v>
      </c>
      <c r="B121" s="5">
        <f>Hakulomake!$B$17</f>
        <v>0</v>
      </c>
      <c r="C121" s="75">
        <v>1</v>
      </c>
      <c r="D121" s="5" t="s">
        <v>84</v>
      </c>
      <c r="E121" s="74" t="s">
        <v>1345</v>
      </c>
      <c r="F121" s="5" t="s">
        <v>85</v>
      </c>
      <c r="G121" s="5" t="s">
        <v>86</v>
      </c>
      <c r="H121" s="5" t="s">
        <v>49</v>
      </c>
      <c r="I121" s="5" t="s">
        <v>50</v>
      </c>
      <c r="J121" s="75">
        <v>14</v>
      </c>
      <c r="K121" s="13"/>
      <c r="L121" s="13"/>
      <c r="M121" s="13"/>
      <c r="N121" s="14"/>
      <c r="O121" s="50">
        <f>MIN(Lääkkeet[[#This Row],[Velvoite 1.1.2024 (pakkauksia)]],Lääkkeet[[#This Row],[Suurimman alitusluvan mukainen velvoite 
1.1.-30.6.2024 (pakkauksia)]],Lääkkeet[[#This Row],[Alin saldo 
1.1.-30.6.2024 (pakkauksia)]])*Lääkkeet[[#This Row],[Kirjanpitoarvo / pakkaus 1.1.2024
(EUR  ALV 0 %)]]</f>
        <v>0</v>
      </c>
      <c r="P121" s="16"/>
      <c r="Q121" s="13"/>
      <c r="R121" s="13"/>
      <c r="S121" s="13"/>
      <c r="T121" s="14"/>
      <c r="U121" s="50">
        <f>MIN(Lääkkeet[[#This Row],[Velvoite 1.7.2024 (pakkauksia)]],Lääkkeet[[#This Row],[Suurimman alitusluvan mukainen velvoite
1.7.-31.12.2024 (pakkauksia)]],Lääkkeet[[#This Row],[Alin saldo 
1.7.-31.12.2024 (pakkauksia)]])*Lääkkeet[[#This Row],[Kirjanpitoarvo / pakkaus 1.7.2024
(EUR  ALV 0 %)]]</f>
        <v>0</v>
      </c>
      <c r="W121" s="61" t="str" cm="1">
        <f t="array" ref="W121">IFERROR(_xlfn.IFS(Lääkkeet[[#This Row],[Sitoutunut pääoma 
1.1.-30.6.2024 (EUR)]]&gt;0,"Täytetyt",Lääkkeet[[#This Row],[Sitoutunut pääoma 
1.7.-31.12.2024 (EUR)]]&gt;0,"Täytetyt"),"")</f>
        <v/>
      </c>
      <c r="X121" s="61"/>
      <c r="Y121" s="5">
        <f>Hakulomake!$B$29</f>
        <v>0</v>
      </c>
    </row>
    <row r="122" spans="1:25" x14ac:dyDescent="0.3">
      <c r="A122" s="6" t="s">
        <v>1199</v>
      </c>
      <c r="B122" s="5">
        <f>Hakulomake!$B$17</f>
        <v>0</v>
      </c>
      <c r="C122" s="75">
        <v>1</v>
      </c>
      <c r="D122" s="5" t="s">
        <v>111</v>
      </c>
      <c r="E122" s="74" t="s">
        <v>1346</v>
      </c>
      <c r="F122" s="5" t="s">
        <v>112</v>
      </c>
      <c r="G122" s="5" t="s">
        <v>116</v>
      </c>
      <c r="H122" s="5" t="s">
        <v>114</v>
      </c>
      <c r="I122" s="5" t="s">
        <v>50</v>
      </c>
      <c r="J122" s="75">
        <v>100</v>
      </c>
      <c r="K122" s="13"/>
      <c r="L122" s="13"/>
      <c r="M122" s="13"/>
      <c r="N122" s="14"/>
      <c r="O122" s="50">
        <f>MIN(Lääkkeet[[#This Row],[Velvoite 1.1.2024 (pakkauksia)]],Lääkkeet[[#This Row],[Suurimman alitusluvan mukainen velvoite 
1.1.-30.6.2024 (pakkauksia)]],Lääkkeet[[#This Row],[Alin saldo 
1.1.-30.6.2024 (pakkauksia)]])*Lääkkeet[[#This Row],[Kirjanpitoarvo / pakkaus 1.1.2024
(EUR  ALV 0 %)]]</f>
        <v>0</v>
      </c>
      <c r="P122" s="16"/>
      <c r="Q122" s="13"/>
      <c r="R122" s="13"/>
      <c r="S122" s="13"/>
      <c r="T122" s="14"/>
      <c r="U122" s="50">
        <f>MIN(Lääkkeet[[#This Row],[Velvoite 1.7.2024 (pakkauksia)]],Lääkkeet[[#This Row],[Suurimman alitusluvan mukainen velvoite
1.7.-31.12.2024 (pakkauksia)]],Lääkkeet[[#This Row],[Alin saldo 
1.7.-31.12.2024 (pakkauksia)]])*Lääkkeet[[#This Row],[Kirjanpitoarvo / pakkaus 1.7.2024
(EUR  ALV 0 %)]]</f>
        <v>0</v>
      </c>
      <c r="W122" s="61" t="str" cm="1">
        <f t="array" ref="W122">IFERROR(_xlfn.IFS(Lääkkeet[[#This Row],[Sitoutunut pääoma 
1.1.-30.6.2024 (EUR)]]&gt;0,"Täytetyt",Lääkkeet[[#This Row],[Sitoutunut pääoma 
1.7.-31.12.2024 (EUR)]]&gt;0,"Täytetyt"),"")</f>
        <v/>
      </c>
      <c r="X122" s="61"/>
      <c r="Y122" s="5">
        <f>Hakulomake!$B$29</f>
        <v>0</v>
      </c>
    </row>
    <row r="123" spans="1:25" x14ac:dyDescent="0.3">
      <c r="A123" s="6" t="s">
        <v>1199</v>
      </c>
      <c r="B123" s="5">
        <f>Hakulomake!$B$17</f>
        <v>0</v>
      </c>
      <c r="C123" s="75">
        <v>1</v>
      </c>
      <c r="D123" s="5" t="s">
        <v>106</v>
      </c>
      <c r="E123" s="74" t="s">
        <v>1347</v>
      </c>
      <c r="F123" s="5" t="s">
        <v>107</v>
      </c>
      <c r="G123" s="5" t="s">
        <v>109</v>
      </c>
      <c r="H123" s="5" t="s">
        <v>69</v>
      </c>
      <c r="I123" s="5" t="s">
        <v>70</v>
      </c>
      <c r="J123" s="75" t="s">
        <v>977</v>
      </c>
      <c r="K123" s="13"/>
      <c r="L123" s="13"/>
      <c r="M123" s="13"/>
      <c r="N123" s="14"/>
      <c r="O123" s="50">
        <f>MIN(Lääkkeet[[#This Row],[Velvoite 1.1.2024 (pakkauksia)]],Lääkkeet[[#This Row],[Suurimman alitusluvan mukainen velvoite 
1.1.-30.6.2024 (pakkauksia)]],Lääkkeet[[#This Row],[Alin saldo 
1.1.-30.6.2024 (pakkauksia)]])*Lääkkeet[[#This Row],[Kirjanpitoarvo / pakkaus 1.1.2024
(EUR  ALV 0 %)]]</f>
        <v>0</v>
      </c>
      <c r="P123" s="16"/>
      <c r="Q123" s="13"/>
      <c r="R123" s="13"/>
      <c r="S123" s="13"/>
      <c r="T123" s="14"/>
      <c r="U123" s="50">
        <f>MIN(Lääkkeet[[#This Row],[Velvoite 1.7.2024 (pakkauksia)]],Lääkkeet[[#This Row],[Suurimman alitusluvan mukainen velvoite
1.7.-31.12.2024 (pakkauksia)]],Lääkkeet[[#This Row],[Alin saldo 
1.7.-31.12.2024 (pakkauksia)]])*Lääkkeet[[#This Row],[Kirjanpitoarvo / pakkaus 1.7.2024
(EUR  ALV 0 %)]]</f>
        <v>0</v>
      </c>
      <c r="W123" s="61" t="str" cm="1">
        <f t="array" ref="W123">IFERROR(_xlfn.IFS(Lääkkeet[[#This Row],[Sitoutunut pääoma 
1.1.-30.6.2024 (EUR)]]&gt;0,"Täytetyt",Lääkkeet[[#This Row],[Sitoutunut pääoma 
1.7.-31.12.2024 (EUR)]]&gt;0,"Täytetyt"),"")</f>
        <v/>
      </c>
      <c r="X123" s="61"/>
      <c r="Y123" s="5">
        <f>Hakulomake!$B$29</f>
        <v>0</v>
      </c>
    </row>
    <row r="124" spans="1:25" x14ac:dyDescent="0.3">
      <c r="A124" s="6" t="s">
        <v>1199</v>
      </c>
      <c r="B124" s="5">
        <f>Hakulomake!$B$17</f>
        <v>0</v>
      </c>
      <c r="C124" s="75">
        <v>1</v>
      </c>
      <c r="D124" s="5" t="s">
        <v>35</v>
      </c>
      <c r="E124" s="74" t="s">
        <v>1348</v>
      </c>
      <c r="F124" s="5" t="s">
        <v>36</v>
      </c>
      <c r="G124" s="5" t="s">
        <v>37</v>
      </c>
      <c r="H124" s="5" t="s">
        <v>38</v>
      </c>
      <c r="I124" s="5" t="s">
        <v>39</v>
      </c>
      <c r="J124" s="75">
        <v>10</v>
      </c>
      <c r="K124" s="13"/>
      <c r="L124" s="13"/>
      <c r="M124" s="13"/>
      <c r="N124" s="14"/>
      <c r="O124" s="50">
        <f>MIN(Lääkkeet[[#This Row],[Velvoite 1.1.2024 (pakkauksia)]],Lääkkeet[[#This Row],[Suurimman alitusluvan mukainen velvoite 
1.1.-30.6.2024 (pakkauksia)]],Lääkkeet[[#This Row],[Alin saldo 
1.1.-30.6.2024 (pakkauksia)]])*Lääkkeet[[#This Row],[Kirjanpitoarvo / pakkaus 1.1.2024
(EUR  ALV 0 %)]]</f>
        <v>0</v>
      </c>
      <c r="P124" s="16"/>
      <c r="Q124" s="13"/>
      <c r="R124" s="13"/>
      <c r="S124" s="13"/>
      <c r="T124" s="14"/>
      <c r="U124" s="50">
        <f>MIN(Lääkkeet[[#This Row],[Velvoite 1.7.2024 (pakkauksia)]],Lääkkeet[[#This Row],[Suurimman alitusluvan mukainen velvoite
1.7.-31.12.2024 (pakkauksia)]],Lääkkeet[[#This Row],[Alin saldo 
1.7.-31.12.2024 (pakkauksia)]])*Lääkkeet[[#This Row],[Kirjanpitoarvo / pakkaus 1.7.2024
(EUR  ALV 0 %)]]</f>
        <v>0</v>
      </c>
      <c r="W124" s="61" t="str" cm="1">
        <f t="array" ref="W124">IFERROR(_xlfn.IFS(Lääkkeet[[#This Row],[Sitoutunut pääoma 
1.1.-30.6.2024 (EUR)]]&gt;0,"Täytetyt",Lääkkeet[[#This Row],[Sitoutunut pääoma 
1.7.-31.12.2024 (EUR)]]&gt;0,"Täytetyt"),"")</f>
        <v/>
      </c>
      <c r="X124" s="61"/>
      <c r="Y124" s="5">
        <f>Hakulomake!$B$29</f>
        <v>0</v>
      </c>
    </row>
    <row r="125" spans="1:25" x14ac:dyDescent="0.3">
      <c r="A125" s="6" t="s">
        <v>1199</v>
      </c>
      <c r="B125" s="5">
        <f>Hakulomake!$B$17</f>
        <v>0</v>
      </c>
      <c r="C125" s="75">
        <v>1</v>
      </c>
      <c r="D125" s="5" t="s">
        <v>160</v>
      </c>
      <c r="E125" s="74" t="s">
        <v>1349</v>
      </c>
      <c r="F125" s="5" t="s">
        <v>161</v>
      </c>
      <c r="G125" s="5" t="s">
        <v>164</v>
      </c>
      <c r="H125" s="5" t="s">
        <v>49</v>
      </c>
      <c r="I125" s="5" t="s">
        <v>50</v>
      </c>
      <c r="J125" s="75">
        <v>7</v>
      </c>
      <c r="K125" s="13"/>
      <c r="L125" s="13"/>
      <c r="M125" s="13"/>
      <c r="N125" s="14"/>
      <c r="O125" s="50">
        <f>MIN(Lääkkeet[[#This Row],[Velvoite 1.1.2024 (pakkauksia)]],Lääkkeet[[#This Row],[Suurimman alitusluvan mukainen velvoite 
1.1.-30.6.2024 (pakkauksia)]],Lääkkeet[[#This Row],[Alin saldo 
1.1.-30.6.2024 (pakkauksia)]])*Lääkkeet[[#This Row],[Kirjanpitoarvo / pakkaus 1.1.2024
(EUR  ALV 0 %)]]</f>
        <v>0</v>
      </c>
      <c r="P125" s="16"/>
      <c r="Q125" s="13"/>
      <c r="R125" s="13"/>
      <c r="S125" s="13"/>
      <c r="T125" s="14"/>
      <c r="U125" s="50">
        <f>MIN(Lääkkeet[[#This Row],[Velvoite 1.7.2024 (pakkauksia)]],Lääkkeet[[#This Row],[Suurimman alitusluvan mukainen velvoite
1.7.-31.12.2024 (pakkauksia)]],Lääkkeet[[#This Row],[Alin saldo 
1.7.-31.12.2024 (pakkauksia)]])*Lääkkeet[[#This Row],[Kirjanpitoarvo / pakkaus 1.7.2024
(EUR  ALV 0 %)]]</f>
        <v>0</v>
      </c>
      <c r="W125" s="61" t="str" cm="1">
        <f t="array" ref="W125">IFERROR(_xlfn.IFS(Lääkkeet[[#This Row],[Sitoutunut pääoma 
1.1.-30.6.2024 (EUR)]]&gt;0,"Täytetyt",Lääkkeet[[#This Row],[Sitoutunut pääoma 
1.7.-31.12.2024 (EUR)]]&gt;0,"Täytetyt"),"")</f>
        <v/>
      </c>
      <c r="X125" s="61"/>
      <c r="Y125" s="5">
        <f>Hakulomake!$B$29</f>
        <v>0</v>
      </c>
    </row>
    <row r="126" spans="1:25" x14ac:dyDescent="0.3">
      <c r="A126" s="6" t="s">
        <v>1199</v>
      </c>
      <c r="B126" s="5">
        <f>Hakulomake!$B$17</f>
        <v>0</v>
      </c>
      <c r="C126" s="75">
        <v>1</v>
      </c>
      <c r="D126" s="5" t="s">
        <v>84</v>
      </c>
      <c r="E126" s="74" t="s">
        <v>1350</v>
      </c>
      <c r="F126" s="5" t="s">
        <v>85</v>
      </c>
      <c r="G126" s="5" t="s">
        <v>86</v>
      </c>
      <c r="H126" s="5" t="s">
        <v>49</v>
      </c>
      <c r="I126" s="5" t="s">
        <v>50</v>
      </c>
      <c r="J126" s="75">
        <v>20</v>
      </c>
      <c r="K126" s="13"/>
      <c r="L126" s="13"/>
      <c r="M126" s="13"/>
      <c r="N126" s="14"/>
      <c r="O126" s="50">
        <f>MIN(Lääkkeet[[#This Row],[Velvoite 1.1.2024 (pakkauksia)]],Lääkkeet[[#This Row],[Suurimman alitusluvan mukainen velvoite 
1.1.-30.6.2024 (pakkauksia)]],Lääkkeet[[#This Row],[Alin saldo 
1.1.-30.6.2024 (pakkauksia)]])*Lääkkeet[[#This Row],[Kirjanpitoarvo / pakkaus 1.1.2024
(EUR  ALV 0 %)]]</f>
        <v>0</v>
      </c>
      <c r="P126" s="16"/>
      <c r="Q126" s="13"/>
      <c r="R126" s="13"/>
      <c r="S126" s="13"/>
      <c r="T126" s="14"/>
      <c r="U126" s="50">
        <f>MIN(Lääkkeet[[#This Row],[Velvoite 1.7.2024 (pakkauksia)]],Lääkkeet[[#This Row],[Suurimman alitusluvan mukainen velvoite
1.7.-31.12.2024 (pakkauksia)]],Lääkkeet[[#This Row],[Alin saldo 
1.7.-31.12.2024 (pakkauksia)]])*Lääkkeet[[#This Row],[Kirjanpitoarvo / pakkaus 1.7.2024
(EUR  ALV 0 %)]]</f>
        <v>0</v>
      </c>
      <c r="W126" s="61" t="str" cm="1">
        <f t="array" ref="W126">IFERROR(_xlfn.IFS(Lääkkeet[[#This Row],[Sitoutunut pääoma 
1.1.-30.6.2024 (EUR)]]&gt;0,"Täytetyt",Lääkkeet[[#This Row],[Sitoutunut pääoma 
1.7.-31.12.2024 (EUR)]]&gt;0,"Täytetyt"),"")</f>
        <v/>
      </c>
      <c r="X126" s="61"/>
      <c r="Y126" s="5">
        <f>Hakulomake!$B$29</f>
        <v>0</v>
      </c>
    </row>
    <row r="127" spans="1:25" x14ac:dyDescent="0.3">
      <c r="A127" s="6" t="s">
        <v>1199</v>
      </c>
      <c r="B127" s="5">
        <f>Hakulomake!$B$17</f>
        <v>0</v>
      </c>
      <c r="C127" s="75">
        <v>1</v>
      </c>
      <c r="D127" s="5" t="s">
        <v>84</v>
      </c>
      <c r="E127" s="74" t="s">
        <v>1351</v>
      </c>
      <c r="F127" s="5" t="s">
        <v>85</v>
      </c>
      <c r="G127" s="5" t="s">
        <v>86</v>
      </c>
      <c r="H127" s="5" t="s">
        <v>49</v>
      </c>
      <c r="I127" s="5" t="s">
        <v>50</v>
      </c>
      <c r="J127" s="75">
        <v>30</v>
      </c>
      <c r="K127" s="13"/>
      <c r="L127" s="13"/>
      <c r="M127" s="13"/>
      <c r="N127" s="14"/>
      <c r="O127" s="50">
        <f>MIN(Lääkkeet[[#This Row],[Velvoite 1.1.2024 (pakkauksia)]],Lääkkeet[[#This Row],[Suurimman alitusluvan mukainen velvoite 
1.1.-30.6.2024 (pakkauksia)]],Lääkkeet[[#This Row],[Alin saldo 
1.1.-30.6.2024 (pakkauksia)]])*Lääkkeet[[#This Row],[Kirjanpitoarvo / pakkaus 1.1.2024
(EUR  ALV 0 %)]]</f>
        <v>0</v>
      </c>
      <c r="P127" s="16"/>
      <c r="Q127" s="13"/>
      <c r="R127" s="13"/>
      <c r="S127" s="13"/>
      <c r="T127" s="14"/>
      <c r="U127" s="50">
        <f>MIN(Lääkkeet[[#This Row],[Velvoite 1.7.2024 (pakkauksia)]],Lääkkeet[[#This Row],[Suurimman alitusluvan mukainen velvoite
1.7.-31.12.2024 (pakkauksia)]],Lääkkeet[[#This Row],[Alin saldo 
1.7.-31.12.2024 (pakkauksia)]])*Lääkkeet[[#This Row],[Kirjanpitoarvo / pakkaus 1.7.2024
(EUR  ALV 0 %)]]</f>
        <v>0</v>
      </c>
      <c r="W127" s="61" t="str" cm="1">
        <f t="array" ref="W127">IFERROR(_xlfn.IFS(Lääkkeet[[#This Row],[Sitoutunut pääoma 
1.1.-30.6.2024 (EUR)]]&gt;0,"Täytetyt",Lääkkeet[[#This Row],[Sitoutunut pääoma 
1.7.-31.12.2024 (EUR)]]&gt;0,"Täytetyt"),"")</f>
        <v/>
      </c>
      <c r="X127" s="61"/>
      <c r="Y127" s="5">
        <f>Hakulomake!$B$29</f>
        <v>0</v>
      </c>
    </row>
    <row r="128" spans="1:25" x14ac:dyDescent="0.3">
      <c r="A128" s="6" t="s">
        <v>1199</v>
      </c>
      <c r="B128" s="5">
        <f>Hakulomake!$B$17</f>
        <v>0</v>
      </c>
      <c r="C128" s="75">
        <v>1</v>
      </c>
      <c r="D128" s="5" t="s">
        <v>84</v>
      </c>
      <c r="E128" s="74" t="s">
        <v>1352</v>
      </c>
      <c r="F128" s="5" t="s">
        <v>85</v>
      </c>
      <c r="G128" s="5" t="s">
        <v>86</v>
      </c>
      <c r="H128" s="5" t="s">
        <v>49</v>
      </c>
      <c r="I128" s="5" t="s">
        <v>50</v>
      </c>
      <c r="J128" s="75">
        <v>100</v>
      </c>
      <c r="K128" s="13"/>
      <c r="L128" s="13"/>
      <c r="M128" s="13"/>
      <c r="N128" s="14"/>
      <c r="O128" s="50">
        <f>MIN(Lääkkeet[[#This Row],[Velvoite 1.1.2024 (pakkauksia)]],Lääkkeet[[#This Row],[Suurimman alitusluvan mukainen velvoite 
1.1.-30.6.2024 (pakkauksia)]],Lääkkeet[[#This Row],[Alin saldo 
1.1.-30.6.2024 (pakkauksia)]])*Lääkkeet[[#This Row],[Kirjanpitoarvo / pakkaus 1.1.2024
(EUR  ALV 0 %)]]</f>
        <v>0</v>
      </c>
      <c r="P128" s="16"/>
      <c r="Q128" s="13"/>
      <c r="R128" s="13"/>
      <c r="S128" s="13"/>
      <c r="T128" s="14"/>
      <c r="U128" s="50">
        <f>MIN(Lääkkeet[[#This Row],[Velvoite 1.7.2024 (pakkauksia)]],Lääkkeet[[#This Row],[Suurimman alitusluvan mukainen velvoite
1.7.-31.12.2024 (pakkauksia)]],Lääkkeet[[#This Row],[Alin saldo 
1.7.-31.12.2024 (pakkauksia)]])*Lääkkeet[[#This Row],[Kirjanpitoarvo / pakkaus 1.7.2024
(EUR  ALV 0 %)]]</f>
        <v>0</v>
      </c>
      <c r="W128" s="61" t="str" cm="1">
        <f t="array" ref="W128">IFERROR(_xlfn.IFS(Lääkkeet[[#This Row],[Sitoutunut pääoma 
1.1.-30.6.2024 (EUR)]]&gt;0,"Täytetyt",Lääkkeet[[#This Row],[Sitoutunut pääoma 
1.7.-31.12.2024 (EUR)]]&gt;0,"Täytetyt"),"")</f>
        <v/>
      </c>
      <c r="X128" s="61"/>
      <c r="Y128" s="5">
        <f>Hakulomake!$B$29</f>
        <v>0</v>
      </c>
    </row>
    <row r="129" spans="1:25" x14ac:dyDescent="0.3">
      <c r="A129" s="6" t="s">
        <v>1199</v>
      </c>
      <c r="B129" s="5">
        <f>Hakulomake!$B$17</f>
        <v>0</v>
      </c>
      <c r="C129" s="75">
        <v>1</v>
      </c>
      <c r="D129" s="5" t="s">
        <v>128</v>
      </c>
      <c r="E129" s="74" t="s">
        <v>1353</v>
      </c>
      <c r="F129" s="5" t="s">
        <v>129</v>
      </c>
      <c r="G129" s="5" t="s">
        <v>132</v>
      </c>
      <c r="H129" s="5" t="s">
        <v>130</v>
      </c>
      <c r="I129" s="5" t="s">
        <v>133</v>
      </c>
      <c r="J129" s="75" t="s">
        <v>979</v>
      </c>
      <c r="K129" s="13"/>
      <c r="L129" s="13"/>
      <c r="M129" s="13"/>
      <c r="N129" s="14"/>
      <c r="O129" s="50">
        <f>MIN(Lääkkeet[[#This Row],[Velvoite 1.1.2024 (pakkauksia)]],Lääkkeet[[#This Row],[Suurimman alitusluvan mukainen velvoite 
1.1.-30.6.2024 (pakkauksia)]],Lääkkeet[[#This Row],[Alin saldo 
1.1.-30.6.2024 (pakkauksia)]])*Lääkkeet[[#This Row],[Kirjanpitoarvo / pakkaus 1.1.2024
(EUR  ALV 0 %)]]</f>
        <v>0</v>
      </c>
      <c r="P129" s="16"/>
      <c r="Q129" s="13"/>
      <c r="R129" s="13"/>
      <c r="S129" s="13"/>
      <c r="T129" s="14"/>
      <c r="U129" s="50">
        <f>MIN(Lääkkeet[[#This Row],[Velvoite 1.7.2024 (pakkauksia)]],Lääkkeet[[#This Row],[Suurimman alitusluvan mukainen velvoite
1.7.-31.12.2024 (pakkauksia)]],Lääkkeet[[#This Row],[Alin saldo 
1.7.-31.12.2024 (pakkauksia)]])*Lääkkeet[[#This Row],[Kirjanpitoarvo / pakkaus 1.7.2024
(EUR  ALV 0 %)]]</f>
        <v>0</v>
      </c>
      <c r="W129" s="61" t="str" cm="1">
        <f t="array" ref="W129">IFERROR(_xlfn.IFS(Lääkkeet[[#This Row],[Sitoutunut pääoma 
1.1.-30.6.2024 (EUR)]]&gt;0,"Täytetyt",Lääkkeet[[#This Row],[Sitoutunut pääoma 
1.7.-31.12.2024 (EUR)]]&gt;0,"Täytetyt"),"")</f>
        <v/>
      </c>
      <c r="X129" s="61"/>
      <c r="Y129" s="5">
        <f>Hakulomake!$B$29</f>
        <v>0</v>
      </c>
    </row>
    <row r="130" spans="1:25" x14ac:dyDescent="0.3">
      <c r="A130" s="6" t="s">
        <v>1199</v>
      </c>
      <c r="B130" s="5">
        <f>Hakulomake!$B$17</f>
        <v>0</v>
      </c>
      <c r="C130" s="75">
        <v>1</v>
      </c>
      <c r="D130" s="5" t="s">
        <v>35</v>
      </c>
      <c r="E130" s="74" t="s">
        <v>1354</v>
      </c>
      <c r="F130" s="5" t="s">
        <v>36</v>
      </c>
      <c r="G130" s="5" t="s">
        <v>42</v>
      </c>
      <c r="H130" s="5" t="s">
        <v>38</v>
      </c>
      <c r="I130" s="5" t="s">
        <v>39</v>
      </c>
      <c r="J130" s="75">
        <v>50</v>
      </c>
      <c r="K130" s="13"/>
      <c r="L130" s="13"/>
      <c r="M130" s="13"/>
      <c r="N130" s="14"/>
      <c r="O130" s="50">
        <f>MIN(Lääkkeet[[#This Row],[Velvoite 1.1.2024 (pakkauksia)]],Lääkkeet[[#This Row],[Suurimman alitusluvan mukainen velvoite 
1.1.-30.6.2024 (pakkauksia)]],Lääkkeet[[#This Row],[Alin saldo 
1.1.-30.6.2024 (pakkauksia)]])*Lääkkeet[[#This Row],[Kirjanpitoarvo / pakkaus 1.1.2024
(EUR  ALV 0 %)]]</f>
        <v>0</v>
      </c>
      <c r="P130" s="16"/>
      <c r="Q130" s="13"/>
      <c r="R130" s="13"/>
      <c r="S130" s="13"/>
      <c r="T130" s="14"/>
      <c r="U130" s="50">
        <f>MIN(Lääkkeet[[#This Row],[Velvoite 1.7.2024 (pakkauksia)]],Lääkkeet[[#This Row],[Suurimman alitusluvan mukainen velvoite
1.7.-31.12.2024 (pakkauksia)]],Lääkkeet[[#This Row],[Alin saldo 
1.7.-31.12.2024 (pakkauksia)]])*Lääkkeet[[#This Row],[Kirjanpitoarvo / pakkaus 1.7.2024
(EUR  ALV 0 %)]]</f>
        <v>0</v>
      </c>
      <c r="W130" s="61" t="str" cm="1">
        <f t="array" ref="W130">IFERROR(_xlfn.IFS(Lääkkeet[[#This Row],[Sitoutunut pääoma 
1.1.-30.6.2024 (EUR)]]&gt;0,"Täytetyt",Lääkkeet[[#This Row],[Sitoutunut pääoma 
1.7.-31.12.2024 (EUR)]]&gt;0,"Täytetyt"),"")</f>
        <v/>
      </c>
      <c r="X130" s="61"/>
      <c r="Y130" s="5">
        <f>Hakulomake!$B$29</f>
        <v>0</v>
      </c>
    </row>
    <row r="131" spans="1:25" x14ac:dyDescent="0.3">
      <c r="A131" s="6" t="s">
        <v>1199</v>
      </c>
      <c r="B131" s="5">
        <f>Hakulomake!$B$17</f>
        <v>0</v>
      </c>
      <c r="C131" s="75">
        <v>1</v>
      </c>
      <c r="D131" s="5" t="s">
        <v>35</v>
      </c>
      <c r="E131" s="74" t="s">
        <v>1355</v>
      </c>
      <c r="F131" s="5" t="s">
        <v>36</v>
      </c>
      <c r="G131" s="5" t="s">
        <v>42</v>
      </c>
      <c r="H131" s="5" t="s">
        <v>38</v>
      </c>
      <c r="I131" s="5" t="s">
        <v>39</v>
      </c>
      <c r="J131" s="75">
        <v>8</v>
      </c>
      <c r="K131" s="13"/>
      <c r="L131" s="13"/>
      <c r="M131" s="13"/>
      <c r="N131" s="14"/>
      <c r="O131" s="50">
        <f>MIN(Lääkkeet[[#This Row],[Velvoite 1.1.2024 (pakkauksia)]],Lääkkeet[[#This Row],[Suurimman alitusluvan mukainen velvoite 
1.1.-30.6.2024 (pakkauksia)]],Lääkkeet[[#This Row],[Alin saldo 
1.1.-30.6.2024 (pakkauksia)]])*Lääkkeet[[#This Row],[Kirjanpitoarvo / pakkaus 1.1.2024
(EUR  ALV 0 %)]]</f>
        <v>0</v>
      </c>
      <c r="P131" s="16"/>
      <c r="Q131" s="13"/>
      <c r="R131" s="13"/>
      <c r="S131" s="13"/>
      <c r="T131" s="14"/>
      <c r="U131" s="50">
        <f>MIN(Lääkkeet[[#This Row],[Velvoite 1.7.2024 (pakkauksia)]],Lääkkeet[[#This Row],[Suurimman alitusluvan mukainen velvoite
1.7.-31.12.2024 (pakkauksia)]],Lääkkeet[[#This Row],[Alin saldo 
1.7.-31.12.2024 (pakkauksia)]])*Lääkkeet[[#This Row],[Kirjanpitoarvo / pakkaus 1.7.2024
(EUR  ALV 0 %)]]</f>
        <v>0</v>
      </c>
      <c r="W131" s="61" t="str" cm="1">
        <f t="array" ref="W131">IFERROR(_xlfn.IFS(Lääkkeet[[#This Row],[Sitoutunut pääoma 
1.1.-30.6.2024 (EUR)]]&gt;0,"Täytetyt",Lääkkeet[[#This Row],[Sitoutunut pääoma 
1.7.-31.12.2024 (EUR)]]&gt;0,"Täytetyt"),"")</f>
        <v/>
      </c>
      <c r="X131" s="61"/>
      <c r="Y131" s="5">
        <f>Hakulomake!$B$29</f>
        <v>0</v>
      </c>
    </row>
    <row r="132" spans="1:25" x14ac:dyDescent="0.3">
      <c r="A132" s="6" t="s">
        <v>1199</v>
      </c>
      <c r="B132" s="5">
        <f>Hakulomake!$B$17</f>
        <v>0</v>
      </c>
      <c r="C132" s="75">
        <v>1</v>
      </c>
      <c r="D132" s="5" t="s">
        <v>35</v>
      </c>
      <c r="E132" s="74" t="s">
        <v>1356</v>
      </c>
      <c r="F132" s="5" t="s">
        <v>36</v>
      </c>
      <c r="G132" s="5" t="s">
        <v>42</v>
      </c>
      <c r="H132" s="5" t="s">
        <v>40</v>
      </c>
      <c r="I132" s="5" t="s">
        <v>39</v>
      </c>
      <c r="J132" s="75">
        <v>8</v>
      </c>
      <c r="K132" s="13"/>
      <c r="L132" s="13"/>
      <c r="M132" s="13"/>
      <c r="N132" s="14"/>
      <c r="O132" s="50">
        <f>MIN(Lääkkeet[[#This Row],[Velvoite 1.1.2024 (pakkauksia)]],Lääkkeet[[#This Row],[Suurimman alitusluvan mukainen velvoite 
1.1.-30.6.2024 (pakkauksia)]],Lääkkeet[[#This Row],[Alin saldo 
1.1.-30.6.2024 (pakkauksia)]])*Lääkkeet[[#This Row],[Kirjanpitoarvo / pakkaus 1.1.2024
(EUR  ALV 0 %)]]</f>
        <v>0</v>
      </c>
      <c r="P132" s="16"/>
      <c r="Q132" s="13"/>
      <c r="R132" s="13"/>
      <c r="S132" s="13"/>
      <c r="T132" s="14"/>
      <c r="U132" s="50">
        <f>MIN(Lääkkeet[[#This Row],[Velvoite 1.7.2024 (pakkauksia)]],Lääkkeet[[#This Row],[Suurimman alitusluvan mukainen velvoite
1.7.-31.12.2024 (pakkauksia)]],Lääkkeet[[#This Row],[Alin saldo 
1.7.-31.12.2024 (pakkauksia)]])*Lääkkeet[[#This Row],[Kirjanpitoarvo / pakkaus 1.7.2024
(EUR  ALV 0 %)]]</f>
        <v>0</v>
      </c>
      <c r="W132" s="61" t="str" cm="1">
        <f t="array" ref="W132">IFERROR(_xlfn.IFS(Lääkkeet[[#This Row],[Sitoutunut pääoma 
1.1.-30.6.2024 (EUR)]]&gt;0,"Täytetyt",Lääkkeet[[#This Row],[Sitoutunut pääoma 
1.7.-31.12.2024 (EUR)]]&gt;0,"Täytetyt"),"")</f>
        <v/>
      </c>
      <c r="X132" s="61"/>
      <c r="Y132" s="5">
        <f>Hakulomake!$B$29</f>
        <v>0</v>
      </c>
    </row>
    <row r="133" spans="1:25" x14ac:dyDescent="0.3">
      <c r="A133" s="6" t="s">
        <v>1199</v>
      </c>
      <c r="B133" s="5">
        <f>Hakulomake!$B$17</f>
        <v>0</v>
      </c>
      <c r="C133" s="75">
        <v>1</v>
      </c>
      <c r="D133" s="5" t="s">
        <v>143</v>
      </c>
      <c r="E133" s="74" t="s">
        <v>1357</v>
      </c>
      <c r="F133" s="5" t="s">
        <v>144</v>
      </c>
      <c r="G133" s="5" t="s">
        <v>1358</v>
      </c>
      <c r="H133" s="5" t="s">
        <v>148</v>
      </c>
      <c r="I133" s="5" t="s">
        <v>149</v>
      </c>
      <c r="J133" s="75" t="s">
        <v>1359</v>
      </c>
      <c r="K133" s="13"/>
      <c r="L133" s="13"/>
      <c r="M133" s="13"/>
      <c r="N133" s="14"/>
      <c r="O133" s="50">
        <f>MIN(Lääkkeet[[#This Row],[Velvoite 1.1.2024 (pakkauksia)]],Lääkkeet[[#This Row],[Suurimman alitusluvan mukainen velvoite 
1.1.-30.6.2024 (pakkauksia)]],Lääkkeet[[#This Row],[Alin saldo 
1.1.-30.6.2024 (pakkauksia)]])*Lääkkeet[[#This Row],[Kirjanpitoarvo / pakkaus 1.1.2024
(EUR  ALV 0 %)]]</f>
        <v>0</v>
      </c>
      <c r="P133" s="16"/>
      <c r="Q133" s="13"/>
      <c r="R133" s="13"/>
      <c r="S133" s="13"/>
      <c r="T133" s="14"/>
      <c r="U133" s="50">
        <f>MIN(Lääkkeet[[#This Row],[Velvoite 1.7.2024 (pakkauksia)]],Lääkkeet[[#This Row],[Suurimman alitusluvan mukainen velvoite
1.7.-31.12.2024 (pakkauksia)]],Lääkkeet[[#This Row],[Alin saldo 
1.7.-31.12.2024 (pakkauksia)]])*Lääkkeet[[#This Row],[Kirjanpitoarvo / pakkaus 1.7.2024
(EUR  ALV 0 %)]]</f>
        <v>0</v>
      </c>
      <c r="W133" s="61" t="str" cm="1">
        <f t="array" ref="W133">IFERROR(_xlfn.IFS(Lääkkeet[[#This Row],[Sitoutunut pääoma 
1.1.-30.6.2024 (EUR)]]&gt;0,"Täytetyt",Lääkkeet[[#This Row],[Sitoutunut pääoma 
1.7.-31.12.2024 (EUR)]]&gt;0,"Täytetyt"),"")</f>
        <v/>
      </c>
      <c r="X133" s="61"/>
      <c r="Y133" s="5">
        <f>Hakulomake!$B$29</f>
        <v>0</v>
      </c>
    </row>
    <row r="134" spans="1:25" x14ac:dyDescent="0.3">
      <c r="A134" s="6" t="s">
        <v>1199</v>
      </c>
      <c r="B134" s="5">
        <f>Hakulomake!$B$17</f>
        <v>0</v>
      </c>
      <c r="C134" s="75">
        <v>1</v>
      </c>
      <c r="D134" s="5" t="s">
        <v>98</v>
      </c>
      <c r="E134" s="74" t="s">
        <v>1360</v>
      </c>
      <c r="F134" s="5" t="s">
        <v>99</v>
      </c>
      <c r="G134" s="5" t="s">
        <v>103</v>
      </c>
      <c r="H134" s="5" t="s">
        <v>69</v>
      </c>
      <c r="I134" s="5" t="s">
        <v>70</v>
      </c>
      <c r="J134" s="75" t="s">
        <v>977</v>
      </c>
      <c r="K134" s="13"/>
      <c r="L134" s="13"/>
      <c r="M134" s="13"/>
      <c r="N134" s="14"/>
      <c r="O134" s="50">
        <f>MIN(Lääkkeet[[#This Row],[Velvoite 1.1.2024 (pakkauksia)]],Lääkkeet[[#This Row],[Suurimman alitusluvan mukainen velvoite 
1.1.-30.6.2024 (pakkauksia)]],Lääkkeet[[#This Row],[Alin saldo 
1.1.-30.6.2024 (pakkauksia)]])*Lääkkeet[[#This Row],[Kirjanpitoarvo / pakkaus 1.1.2024
(EUR  ALV 0 %)]]</f>
        <v>0</v>
      </c>
      <c r="P134" s="16"/>
      <c r="Q134" s="13"/>
      <c r="R134" s="13"/>
      <c r="S134" s="13"/>
      <c r="T134" s="14"/>
      <c r="U134" s="50">
        <f>MIN(Lääkkeet[[#This Row],[Velvoite 1.7.2024 (pakkauksia)]],Lääkkeet[[#This Row],[Suurimman alitusluvan mukainen velvoite
1.7.-31.12.2024 (pakkauksia)]],Lääkkeet[[#This Row],[Alin saldo 
1.7.-31.12.2024 (pakkauksia)]])*Lääkkeet[[#This Row],[Kirjanpitoarvo / pakkaus 1.7.2024
(EUR  ALV 0 %)]]</f>
        <v>0</v>
      </c>
      <c r="W134" s="61" t="str" cm="1">
        <f t="array" ref="W134">IFERROR(_xlfn.IFS(Lääkkeet[[#This Row],[Sitoutunut pääoma 
1.1.-30.6.2024 (EUR)]]&gt;0,"Täytetyt",Lääkkeet[[#This Row],[Sitoutunut pääoma 
1.7.-31.12.2024 (EUR)]]&gt;0,"Täytetyt"),"")</f>
        <v/>
      </c>
      <c r="X134" s="61"/>
      <c r="Y134" s="5">
        <f>Hakulomake!$B$29</f>
        <v>0</v>
      </c>
    </row>
    <row r="135" spans="1:25" x14ac:dyDescent="0.3">
      <c r="A135" s="6" t="s">
        <v>1199</v>
      </c>
      <c r="B135" s="5">
        <f>Hakulomake!$B$17</f>
        <v>0</v>
      </c>
      <c r="C135" s="75">
        <v>1</v>
      </c>
      <c r="D135" s="5" t="s">
        <v>128</v>
      </c>
      <c r="E135" s="74" t="s">
        <v>1361</v>
      </c>
      <c r="F135" s="5" t="s">
        <v>129</v>
      </c>
      <c r="G135" s="5" t="s">
        <v>139</v>
      </c>
      <c r="H135" s="5" t="s">
        <v>40</v>
      </c>
      <c r="I135" s="5" t="s">
        <v>32</v>
      </c>
      <c r="J135" s="75">
        <v>24</v>
      </c>
      <c r="K135" s="13"/>
      <c r="L135" s="13"/>
      <c r="M135" s="13"/>
      <c r="N135" s="14"/>
      <c r="O135" s="50">
        <f>MIN(Lääkkeet[[#This Row],[Velvoite 1.1.2024 (pakkauksia)]],Lääkkeet[[#This Row],[Suurimman alitusluvan mukainen velvoite 
1.1.-30.6.2024 (pakkauksia)]],Lääkkeet[[#This Row],[Alin saldo 
1.1.-30.6.2024 (pakkauksia)]])*Lääkkeet[[#This Row],[Kirjanpitoarvo / pakkaus 1.1.2024
(EUR  ALV 0 %)]]</f>
        <v>0</v>
      </c>
      <c r="P135" s="16"/>
      <c r="Q135" s="13"/>
      <c r="R135" s="13"/>
      <c r="S135" s="13"/>
      <c r="T135" s="14"/>
      <c r="U135" s="50">
        <f>MIN(Lääkkeet[[#This Row],[Velvoite 1.7.2024 (pakkauksia)]],Lääkkeet[[#This Row],[Suurimman alitusluvan mukainen velvoite
1.7.-31.12.2024 (pakkauksia)]],Lääkkeet[[#This Row],[Alin saldo 
1.7.-31.12.2024 (pakkauksia)]])*Lääkkeet[[#This Row],[Kirjanpitoarvo / pakkaus 1.7.2024
(EUR  ALV 0 %)]]</f>
        <v>0</v>
      </c>
      <c r="W135" s="61" t="str" cm="1">
        <f t="array" ref="W135">IFERROR(_xlfn.IFS(Lääkkeet[[#This Row],[Sitoutunut pääoma 
1.1.-30.6.2024 (EUR)]]&gt;0,"Täytetyt",Lääkkeet[[#This Row],[Sitoutunut pääoma 
1.7.-31.12.2024 (EUR)]]&gt;0,"Täytetyt"),"")</f>
        <v/>
      </c>
      <c r="X135" s="61"/>
      <c r="Y135" s="5">
        <f>Hakulomake!$B$29</f>
        <v>0</v>
      </c>
    </row>
    <row r="136" spans="1:25" x14ac:dyDescent="0.3">
      <c r="A136" s="6" t="s">
        <v>1199</v>
      </c>
      <c r="B136" s="5">
        <f>Hakulomake!$B$17</f>
        <v>0</v>
      </c>
      <c r="C136" s="75">
        <v>1</v>
      </c>
      <c r="D136" s="5" t="s">
        <v>111</v>
      </c>
      <c r="E136" s="74" t="s">
        <v>1362</v>
      </c>
      <c r="F136" s="5" t="s">
        <v>112</v>
      </c>
      <c r="G136" s="5" t="s">
        <v>116</v>
      </c>
      <c r="H136" s="5" t="s">
        <v>115</v>
      </c>
      <c r="I136" s="5" t="s">
        <v>39</v>
      </c>
      <c r="J136" s="75">
        <v>5</v>
      </c>
      <c r="K136" s="13"/>
      <c r="L136" s="13"/>
      <c r="M136" s="13"/>
      <c r="N136" s="14"/>
      <c r="O136" s="50">
        <f>MIN(Lääkkeet[[#This Row],[Velvoite 1.1.2024 (pakkauksia)]],Lääkkeet[[#This Row],[Suurimman alitusluvan mukainen velvoite 
1.1.-30.6.2024 (pakkauksia)]],Lääkkeet[[#This Row],[Alin saldo 
1.1.-30.6.2024 (pakkauksia)]])*Lääkkeet[[#This Row],[Kirjanpitoarvo / pakkaus 1.1.2024
(EUR  ALV 0 %)]]</f>
        <v>0</v>
      </c>
      <c r="P136" s="16"/>
      <c r="Q136" s="13"/>
      <c r="R136" s="13"/>
      <c r="S136" s="13"/>
      <c r="T136" s="14"/>
      <c r="U136" s="50">
        <f>MIN(Lääkkeet[[#This Row],[Velvoite 1.7.2024 (pakkauksia)]],Lääkkeet[[#This Row],[Suurimman alitusluvan mukainen velvoite
1.7.-31.12.2024 (pakkauksia)]],Lääkkeet[[#This Row],[Alin saldo 
1.7.-31.12.2024 (pakkauksia)]])*Lääkkeet[[#This Row],[Kirjanpitoarvo / pakkaus 1.7.2024
(EUR  ALV 0 %)]]</f>
        <v>0</v>
      </c>
      <c r="W136" s="61" t="str" cm="1">
        <f t="array" ref="W136">IFERROR(_xlfn.IFS(Lääkkeet[[#This Row],[Sitoutunut pääoma 
1.1.-30.6.2024 (EUR)]]&gt;0,"Täytetyt",Lääkkeet[[#This Row],[Sitoutunut pääoma 
1.7.-31.12.2024 (EUR)]]&gt;0,"Täytetyt"),"")</f>
        <v/>
      </c>
      <c r="X136" s="61"/>
      <c r="Y136" s="5">
        <f>Hakulomake!$B$29</f>
        <v>0</v>
      </c>
    </row>
    <row r="137" spans="1:25" x14ac:dyDescent="0.3">
      <c r="A137" s="6" t="s">
        <v>1199</v>
      </c>
      <c r="B137" s="5">
        <f>Hakulomake!$B$17</f>
        <v>0</v>
      </c>
      <c r="C137" s="75">
        <v>1</v>
      </c>
      <c r="D137" s="5" t="s">
        <v>151</v>
      </c>
      <c r="E137" s="74" t="s">
        <v>1363</v>
      </c>
      <c r="F137" s="5" t="s">
        <v>152</v>
      </c>
      <c r="G137" s="5" t="s">
        <v>159</v>
      </c>
      <c r="H137" s="5" t="s">
        <v>49</v>
      </c>
      <c r="I137" s="5" t="s">
        <v>50</v>
      </c>
      <c r="J137" s="75">
        <v>20</v>
      </c>
      <c r="K137" s="13"/>
      <c r="L137" s="13"/>
      <c r="M137" s="13"/>
      <c r="N137" s="14"/>
      <c r="O137" s="50">
        <f>MIN(Lääkkeet[[#This Row],[Velvoite 1.1.2024 (pakkauksia)]],Lääkkeet[[#This Row],[Suurimman alitusluvan mukainen velvoite 
1.1.-30.6.2024 (pakkauksia)]],Lääkkeet[[#This Row],[Alin saldo 
1.1.-30.6.2024 (pakkauksia)]])*Lääkkeet[[#This Row],[Kirjanpitoarvo / pakkaus 1.1.2024
(EUR  ALV 0 %)]]</f>
        <v>0</v>
      </c>
      <c r="P137" s="16"/>
      <c r="Q137" s="13"/>
      <c r="R137" s="13"/>
      <c r="S137" s="13"/>
      <c r="T137" s="14"/>
      <c r="U137" s="50">
        <f>MIN(Lääkkeet[[#This Row],[Velvoite 1.7.2024 (pakkauksia)]],Lääkkeet[[#This Row],[Suurimman alitusluvan mukainen velvoite
1.7.-31.12.2024 (pakkauksia)]],Lääkkeet[[#This Row],[Alin saldo 
1.7.-31.12.2024 (pakkauksia)]])*Lääkkeet[[#This Row],[Kirjanpitoarvo / pakkaus 1.7.2024
(EUR  ALV 0 %)]]</f>
        <v>0</v>
      </c>
      <c r="W137" s="61" t="str" cm="1">
        <f t="array" ref="W137">IFERROR(_xlfn.IFS(Lääkkeet[[#This Row],[Sitoutunut pääoma 
1.1.-30.6.2024 (EUR)]]&gt;0,"Täytetyt",Lääkkeet[[#This Row],[Sitoutunut pääoma 
1.7.-31.12.2024 (EUR)]]&gt;0,"Täytetyt"),"")</f>
        <v/>
      </c>
      <c r="X137" s="61"/>
      <c r="Y137" s="5">
        <f>Hakulomake!$B$29</f>
        <v>0</v>
      </c>
    </row>
    <row r="138" spans="1:25" x14ac:dyDescent="0.3">
      <c r="A138" s="6" t="s">
        <v>1199</v>
      </c>
      <c r="B138" s="5">
        <f>Hakulomake!$B$17</f>
        <v>0</v>
      </c>
      <c r="C138" s="75">
        <v>1</v>
      </c>
      <c r="D138" s="5" t="s">
        <v>128</v>
      </c>
      <c r="E138" s="74" t="s">
        <v>1364</v>
      </c>
      <c r="F138" s="5" t="s">
        <v>129</v>
      </c>
      <c r="G138" s="5" t="s">
        <v>140</v>
      </c>
      <c r="H138" s="5" t="s">
        <v>115</v>
      </c>
      <c r="I138" s="5" t="s">
        <v>141</v>
      </c>
      <c r="J138" s="75">
        <v>32</v>
      </c>
      <c r="K138" s="13"/>
      <c r="L138" s="13"/>
      <c r="M138" s="13"/>
      <c r="N138" s="14"/>
      <c r="O138" s="50">
        <f>MIN(Lääkkeet[[#This Row],[Velvoite 1.1.2024 (pakkauksia)]],Lääkkeet[[#This Row],[Suurimman alitusluvan mukainen velvoite 
1.1.-30.6.2024 (pakkauksia)]],Lääkkeet[[#This Row],[Alin saldo 
1.1.-30.6.2024 (pakkauksia)]])*Lääkkeet[[#This Row],[Kirjanpitoarvo / pakkaus 1.1.2024
(EUR  ALV 0 %)]]</f>
        <v>0</v>
      </c>
      <c r="P138" s="16"/>
      <c r="Q138" s="13"/>
      <c r="R138" s="13"/>
      <c r="S138" s="13"/>
      <c r="T138" s="14"/>
      <c r="U138" s="50">
        <f>MIN(Lääkkeet[[#This Row],[Velvoite 1.7.2024 (pakkauksia)]],Lääkkeet[[#This Row],[Suurimman alitusluvan mukainen velvoite
1.7.-31.12.2024 (pakkauksia)]],Lääkkeet[[#This Row],[Alin saldo 
1.7.-31.12.2024 (pakkauksia)]])*Lääkkeet[[#This Row],[Kirjanpitoarvo / pakkaus 1.7.2024
(EUR  ALV 0 %)]]</f>
        <v>0</v>
      </c>
      <c r="W138" s="61" t="str" cm="1">
        <f t="array" ref="W138">IFERROR(_xlfn.IFS(Lääkkeet[[#This Row],[Sitoutunut pääoma 
1.1.-30.6.2024 (EUR)]]&gt;0,"Täytetyt",Lääkkeet[[#This Row],[Sitoutunut pääoma 
1.7.-31.12.2024 (EUR)]]&gt;0,"Täytetyt"),"")</f>
        <v/>
      </c>
      <c r="X138" s="61"/>
      <c r="Y138" s="5">
        <f>Hakulomake!$B$29</f>
        <v>0</v>
      </c>
    </row>
    <row r="139" spans="1:25" x14ac:dyDescent="0.3">
      <c r="A139" s="6" t="s">
        <v>1199</v>
      </c>
      <c r="B139" s="5">
        <f>Hakulomake!$B$17</f>
        <v>0</v>
      </c>
      <c r="C139" s="75">
        <v>1</v>
      </c>
      <c r="D139" s="5" t="s">
        <v>119</v>
      </c>
      <c r="E139" s="74" t="s">
        <v>1365</v>
      </c>
      <c r="F139" s="5" t="s">
        <v>120</v>
      </c>
      <c r="G139" s="5" t="s">
        <v>121</v>
      </c>
      <c r="H139" s="5" t="s">
        <v>49</v>
      </c>
      <c r="I139" s="5" t="s">
        <v>50</v>
      </c>
      <c r="J139" s="75">
        <v>14</v>
      </c>
      <c r="K139" s="13"/>
      <c r="L139" s="13"/>
      <c r="M139" s="13"/>
      <c r="N139" s="14"/>
      <c r="O139" s="50">
        <f>MIN(Lääkkeet[[#This Row],[Velvoite 1.1.2024 (pakkauksia)]],Lääkkeet[[#This Row],[Suurimman alitusluvan mukainen velvoite 
1.1.-30.6.2024 (pakkauksia)]],Lääkkeet[[#This Row],[Alin saldo 
1.1.-30.6.2024 (pakkauksia)]])*Lääkkeet[[#This Row],[Kirjanpitoarvo / pakkaus 1.1.2024
(EUR  ALV 0 %)]]</f>
        <v>0</v>
      </c>
      <c r="P139" s="16"/>
      <c r="Q139" s="13"/>
      <c r="R139" s="13"/>
      <c r="S139" s="13"/>
      <c r="T139" s="14"/>
      <c r="U139" s="50">
        <f>MIN(Lääkkeet[[#This Row],[Velvoite 1.7.2024 (pakkauksia)]],Lääkkeet[[#This Row],[Suurimman alitusluvan mukainen velvoite
1.7.-31.12.2024 (pakkauksia)]],Lääkkeet[[#This Row],[Alin saldo 
1.7.-31.12.2024 (pakkauksia)]])*Lääkkeet[[#This Row],[Kirjanpitoarvo / pakkaus 1.7.2024
(EUR  ALV 0 %)]]</f>
        <v>0</v>
      </c>
      <c r="W139" s="61" t="str" cm="1">
        <f t="array" ref="W139">IFERROR(_xlfn.IFS(Lääkkeet[[#This Row],[Sitoutunut pääoma 
1.1.-30.6.2024 (EUR)]]&gt;0,"Täytetyt",Lääkkeet[[#This Row],[Sitoutunut pääoma 
1.7.-31.12.2024 (EUR)]]&gt;0,"Täytetyt"),"")</f>
        <v/>
      </c>
      <c r="X139" s="61"/>
      <c r="Y139" s="5">
        <f>Hakulomake!$B$29</f>
        <v>0</v>
      </c>
    </row>
    <row r="140" spans="1:25" x14ac:dyDescent="0.3">
      <c r="A140" s="6" t="s">
        <v>1199</v>
      </c>
      <c r="B140" s="5">
        <f>Hakulomake!$B$17</f>
        <v>0</v>
      </c>
      <c r="C140" s="75">
        <v>1</v>
      </c>
      <c r="D140" s="5" t="s">
        <v>205</v>
      </c>
      <c r="E140" s="74" t="s">
        <v>1366</v>
      </c>
      <c r="F140" s="5" t="s">
        <v>206</v>
      </c>
      <c r="G140" s="5" t="s">
        <v>210</v>
      </c>
      <c r="H140" s="5" t="s">
        <v>209</v>
      </c>
      <c r="I140" s="5" t="s">
        <v>32</v>
      </c>
      <c r="J140" s="75">
        <v>10</v>
      </c>
      <c r="K140" s="13"/>
      <c r="L140" s="13"/>
      <c r="M140" s="13"/>
      <c r="N140" s="14"/>
      <c r="O140" s="50">
        <f>MIN(Lääkkeet[[#This Row],[Velvoite 1.1.2024 (pakkauksia)]],Lääkkeet[[#This Row],[Suurimman alitusluvan mukainen velvoite 
1.1.-30.6.2024 (pakkauksia)]],Lääkkeet[[#This Row],[Alin saldo 
1.1.-30.6.2024 (pakkauksia)]])*Lääkkeet[[#This Row],[Kirjanpitoarvo / pakkaus 1.1.2024
(EUR  ALV 0 %)]]</f>
        <v>0</v>
      </c>
      <c r="P140" s="16"/>
      <c r="Q140" s="13"/>
      <c r="R140" s="13"/>
      <c r="S140" s="13"/>
      <c r="T140" s="14"/>
      <c r="U140" s="50">
        <f>MIN(Lääkkeet[[#This Row],[Velvoite 1.7.2024 (pakkauksia)]],Lääkkeet[[#This Row],[Suurimman alitusluvan mukainen velvoite
1.7.-31.12.2024 (pakkauksia)]],Lääkkeet[[#This Row],[Alin saldo 
1.7.-31.12.2024 (pakkauksia)]])*Lääkkeet[[#This Row],[Kirjanpitoarvo / pakkaus 1.7.2024
(EUR  ALV 0 %)]]</f>
        <v>0</v>
      </c>
      <c r="W140" s="61" t="str" cm="1">
        <f t="array" ref="W140">IFERROR(_xlfn.IFS(Lääkkeet[[#This Row],[Sitoutunut pääoma 
1.1.-30.6.2024 (EUR)]]&gt;0,"Täytetyt",Lääkkeet[[#This Row],[Sitoutunut pääoma 
1.7.-31.12.2024 (EUR)]]&gt;0,"Täytetyt"),"")</f>
        <v/>
      </c>
      <c r="X140" s="61"/>
      <c r="Y140" s="5">
        <f>Hakulomake!$B$29</f>
        <v>0</v>
      </c>
    </row>
    <row r="141" spans="1:25" x14ac:dyDescent="0.3">
      <c r="A141" s="6" t="s">
        <v>1199</v>
      </c>
      <c r="B141" s="5">
        <f>Hakulomake!$B$17</f>
        <v>0</v>
      </c>
      <c r="C141" s="75">
        <v>1</v>
      </c>
      <c r="D141" s="5" t="s">
        <v>160</v>
      </c>
      <c r="E141" s="74" t="s">
        <v>1367</v>
      </c>
      <c r="F141" s="5" t="s">
        <v>161</v>
      </c>
      <c r="G141" s="5" t="s">
        <v>166</v>
      </c>
      <c r="H141" s="5" t="s">
        <v>33</v>
      </c>
      <c r="I141" s="5" t="s">
        <v>50</v>
      </c>
      <c r="J141" s="75">
        <v>5</v>
      </c>
      <c r="K141" s="13"/>
      <c r="L141" s="13"/>
      <c r="M141" s="13"/>
      <c r="N141" s="14"/>
      <c r="O141" s="50">
        <f>MIN(Lääkkeet[[#This Row],[Velvoite 1.1.2024 (pakkauksia)]],Lääkkeet[[#This Row],[Suurimman alitusluvan mukainen velvoite 
1.1.-30.6.2024 (pakkauksia)]],Lääkkeet[[#This Row],[Alin saldo 
1.1.-30.6.2024 (pakkauksia)]])*Lääkkeet[[#This Row],[Kirjanpitoarvo / pakkaus 1.1.2024
(EUR  ALV 0 %)]]</f>
        <v>0</v>
      </c>
      <c r="P141" s="16"/>
      <c r="Q141" s="13"/>
      <c r="R141" s="13"/>
      <c r="S141" s="13"/>
      <c r="T141" s="14"/>
      <c r="U141" s="50">
        <f>MIN(Lääkkeet[[#This Row],[Velvoite 1.7.2024 (pakkauksia)]],Lääkkeet[[#This Row],[Suurimman alitusluvan mukainen velvoite
1.7.-31.12.2024 (pakkauksia)]],Lääkkeet[[#This Row],[Alin saldo 
1.7.-31.12.2024 (pakkauksia)]])*Lääkkeet[[#This Row],[Kirjanpitoarvo / pakkaus 1.7.2024
(EUR  ALV 0 %)]]</f>
        <v>0</v>
      </c>
      <c r="W141" s="61" t="str" cm="1">
        <f t="array" ref="W141">IFERROR(_xlfn.IFS(Lääkkeet[[#This Row],[Sitoutunut pääoma 
1.1.-30.6.2024 (EUR)]]&gt;0,"Täytetyt",Lääkkeet[[#This Row],[Sitoutunut pääoma 
1.7.-31.12.2024 (EUR)]]&gt;0,"Täytetyt"),"")</f>
        <v/>
      </c>
      <c r="X141" s="61"/>
      <c r="Y141" s="5">
        <f>Hakulomake!$B$29</f>
        <v>0</v>
      </c>
    </row>
    <row r="142" spans="1:25" x14ac:dyDescent="0.3">
      <c r="A142" s="6" t="s">
        <v>1199</v>
      </c>
      <c r="B142" s="5">
        <f>Hakulomake!$B$17</f>
        <v>0</v>
      </c>
      <c r="C142" s="75">
        <v>1</v>
      </c>
      <c r="D142" s="5" t="s">
        <v>160</v>
      </c>
      <c r="E142" s="74" t="s">
        <v>1368</v>
      </c>
      <c r="F142" s="5" t="s">
        <v>161</v>
      </c>
      <c r="G142" s="5" t="s">
        <v>164</v>
      </c>
      <c r="H142" s="5" t="s">
        <v>49</v>
      </c>
      <c r="I142" s="5" t="s">
        <v>50</v>
      </c>
      <c r="J142" s="75">
        <v>10</v>
      </c>
      <c r="K142" s="13"/>
      <c r="L142" s="13"/>
      <c r="M142" s="13"/>
      <c r="N142" s="14"/>
      <c r="O142" s="50">
        <f>MIN(Lääkkeet[[#This Row],[Velvoite 1.1.2024 (pakkauksia)]],Lääkkeet[[#This Row],[Suurimman alitusluvan mukainen velvoite 
1.1.-30.6.2024 (pakkauksia)]],Lääkkeet[[#This Row],[Alin saldo 
1.1.-30.6.2024 (pakkauksia)]])*Lääkkeet[[#This Row],[Kirjanpitoarvo / pakkaus 1.1.2024
(EUR  ALV 0 %)]]</f>
        <v>0</v>
      </c>
      <c r="P142" s="16"/>
      <c r="Q142" s="13"/>
      <c r="R142" s="13"/>
      <c r="S142" s="13"/>
      <c r="T142" s="14"/>
      <c r="U142" s="50">
        <f>MIN(Lääkkeet[[#This Row],[Velvoite 1.7.2024 (pakkauksia)]],Lääkkeet[[#This Row],[Suurimman alitusluvan mukainen velvoite
1.7.-31.12.2024 (pakkauksia)]],Lääkkeet[[#This Row],[Alin saldo 
1.7.-31.12.2024 (pakkauksia)]])*Lääkkeet[[#This Row],[Kirjanpitoarvo / pakkaus 1.7.2024
(EUR  ALV 0 %)]]</f>
        <v>0</v>
      </c>
      <c r="W142" s="61" t="str" cm="1">
        <f t="array" ref="W142">IFERROR(_xlfn.IFS(Lääkkeet[[#This Row],[Sitoutunut pääoma 
1.1.-30.6.2024 (EUR)]]&gt;0,"Täytetyt",Lääkkeet[[#This Row],[Sitoutunut pääoma 
1.7.-31.12.2024 (EUR)]]&gt;0,"Täytetyt"),"")</f>
        <v/>
      </c>
      <c r="X142" s="61"/>
      <c r="Y142" s="5">
        <f>Hakulomake!$B$29</f>
        <v>0</v>
      </c>
    </row>
    <row r="143" spans="1:25" x14ac:dyDescent="0.3">
      <c r="A143" s="6" t="s">
        <v>1199</v>
      </c>
      <c r="B143" s="5">
        <f>Hakulomake!$B$17</f>
        <v>0</v>
      </c>
      <c r="C143" s="75">
        <v>1</v>
      </c>
      <c r="D143" s="5" t="s">
        <v>167</v>
      </c>
      <c r="E143" s="74" t="s">
        <v>1369</v>
      </c>
      <c r="F143" s="5" t="s">
        <v>29</v>
      </c>
      <c r="G143" s="5" t="s">
        <v>168</v>
      </c>
      <c r="H143" s="5" t="s">
        <v>52</v>
      </c>
      <c r="I143" s="5" t="s">
        <v>101</v>
      </c>
      <c r="J143" s="75">
        <v>1</v>
      </c>
      <c r="K143" s="13"/>
      <c r="L143" s="13"/>
      <c r="M143" s="13"/>
      <c r="N143" s="14"/>
      <c r="O143" s="50">
        <f>MIN(Lääkkeet[[#This Row],[Velvoite 1.1.2024 (pakkauksia)]],Lääkkeet[[#This Row],[Suurimman alitusluvan mukainen velvoite 
1.1.-30.6.2024 (pakkauksia)]],Lääkkeet[[#This Row],[Alin saldo 
1.1.-30.6.2024 (pakkauksia)]])*Lääkkeet[[#This Row],[Kirjanpitoarvo / pakkaus 1.1.2024
(EUR  ALV 0 %)]]</f>
        <v>0</v>
      </c>
      <c r="P143" s="16"/>
      <c r="Q143" s="13"/>
      <c r="R143" s="13"/>
      <c r="S143" s="13"/>
      <c r="T143" s="14"/>
      <c r="U143" s="50">
        <f>MIN(Lääkkeet[[#This Row],[Velvoite 1.7.2024 (pakkauksia)]],Lääkkeet[[#This Row],[Suurimman alitusluvan mukainen velvoite
1.7.-31.12.2024 (pakkauksia)]],Lääkkeet[[#This Row],[Alin saldo 
1.7.-31.12.2024 (pakkauksia)]])*Lääkkeet[[#This Row],[Kirjanpitoarvo / pakkaus 1.7.2024
(EUR  ALV 0 %)]]</f>
        <v>0</v>
      </c>
      <c r="W143" s="61" t="str" cm="1">
        <f t="array" ref="W143">IFERROR(_xlfn.IFS(Lääkkeet[[#This Row],[Sitoutunut pääoma 
1.1.-30.6.2024 (EUR)]]&gt;0,"Täytetyt",Lääkkeet[[#This Row],[Sitoutunut pääoma 
1.7.-31.12.2024 (EUR)]]&gt;0,"Täytetyt"),"")</f>
        <v/>
      </c>
      <c r="X143" s="61"/>
      <c r="Y143" s="5">
        <f>Hakulomake!$B$29</f>
        <v>0</v>
      </c>
    </row>
    <row r="144" spans="1:25" x14ac:dyDescent="0.3">
      <c r="A144" s="6" t="s">
        <v>1199</v>
      </c>
      <c r="B144" s="5">
        <f>Hakulomake!$B$17</f>
        <v>0</v>
      </c>
      <c r="C144" s="75">
        <v>1</v>
      </c>
      <c r="D144" s="5" t="s">
        <v>160</v>
      </c>
      <c r="E144" s="74" t="s">
        <v>1370</v>
      </c>
      <c r="F144" s="5" t="s">
        <v>161</v>
      </c>
      <c r="G144" s="5" t="s">
        <v>165</v>
      </c>
      <c r="H144" s="5" t="s">
        <v>49</v>
      </c>
      <c r="I144" s="5" t="s">
        <v>50</v>
      </c>
      <c r="J144" s="75">
        <v>10</v>
      </c>
      <c r="K144" s="13"/>
      <c r="L144" s="13"/>
      <c r="M144" s="13"/>
      <c r="N144" s="14"/>
      <c r="O144" s="50">
        <f>MIN(Lääkkeet[[#This Row],[Velvoite 1.1.2024 (pakkauksia)]],Lääkkeet[[#This Row],[Suurimman alitusluvan mukainen velvoite 
1.1.-30.6.2024 (pakkauksia)]],Lääkkeet[[#This Row],[Alin saldo 
1.1.-30.6.2024 (pakkauksia)]])*Lääkkeet[[#This Row],[Kirjanpitoarvo / pakkaus 1.1.2024
(EUR  ALV 0 %)]]</f>
        <v>0</v>
      </c>
      <c r="P144" s="16"/>
      <c r="Q144" s="13"/>
      <c r="R144" s="13"/>
      <c r="S144" s="13"/>
      <c r="T144" s="14"/>
      <c r="U144" s="50">
        <f>MIN(Lääkkeet[[#This Row],[Velvoite 1.7.2024 (pakkauksia)]],Lääkkeet[[#This Row],[Suurimman alitusluvan mukainen velvoite
1.7.-31.12.2024 (pakkauksia)]],Lääkkeet[[#This Row],[Alin saldo 
1.7.-31.12.2024 (pakkauksia)]])*Lääkkeet[[#This Row],[Kirjanpitoarvo / pakkaus 1.7.2024
(EUR  ALV 0 %)]]</f>
        <v>0</v>
      </c>
      <c r="W144" s="61" t="str" cm="1">
        <f t="array" ref="W144">IFERROR(_xlfn.IFS(Lääkkeet[[#This Row],[Sitoutunut pääoma 
1.1.-30.6.2024 (EUR)]]&gt;0,"Täytetyt",Lääkkeet[[#This Row],[Sitoutunut pääoma 
1.7.-31.12.2024 (EUR)]]&gt;0,"Täytetyt"),"")</f>
        <v/>
      </c>
      <c r="X144" s="61"/>
      <c r="Y144" s="5">
        <f>Hakulomake!$B$29</f>
        <v>0</v>
      </c>
    </row>
    <row r="145" spans="1:25" x14ac:dyDescent="0.3">
      <c r="A145" s="6" t="s">
        <v>1199</v>
      </c>
      <c r="B145" s="5">
        <f>Hakulomake!$B$17</f>
        <v>0</v>
      </c>
      <c r="C145" s="75">
        <v>1</v>
      </c>
      <c r="D145" s="5" t="s">
        <v>192</v>
      </c>
      <c r="E145" s="74" t="s">
        <v>1371</v>
      </c>
      <c r="F145" s="5" t="s">
        <v>193</v>
      </c>
      <c r="G145" s="5" t="s">
        <v>203</v>
      </c>
      <c r="H145" s="5" t="s">
        <v>198</v>
      </c>
      <c r="I145" s="5" t="s">
        <v>39</v>
      </c>
      <c r="J145" s="75">
        <v>25</v>
      </c>
      <c r="K145" s="13"/>
      <c r="L145" s="13"/>
      <c r="M145" s="13"/>
      <c r="N145" s="14"/>
      <c r="O145" s="50">
        <f>MIN(Lääkkeet[[#This Row],[Velvoite 1.1.2024 (pakkauksia)]],Lääkkeet[[#This Row],[Suurimman alitusluvan mukainen velvoite 
1.1.-30.6.2024 (pakkauksia)]],Lääkkeet[[#This Row],[Alin saldo 
1.1.-30.6.2024 (pakkauksia)]])*Lääkkeet[[#This Row],[Kirjanpitoarvo / pakkaus 1.1.2024
(EUR  ALV 0 %)]]</f>
        <v>0</v>
      </c>
      <c r="P145" s="16"/>
      <c r="Q145" s="13"/>
      <c r="R145" s="13"/>
      <c r="S145" s="13"/>
      <c r="T145" s="14"/>
      <c r="U145" s="50">
        <f>MIN(Lääkkeet[[#This Row],[Velvoite 1.7.2024 (pakkauksia)]],Lääkkeet[[#This Row],[Suurimman alitusluvan mukainen velvoite
1.7.-31.12.2024 (pakkauksia)]],Lääkkeet[[#This Row],[Alin saldo 
1.7.-31.12.2024 (pakkauksia)]])*Lääkkeet[[#This Row],[Kirjanpitoarvo / pakkaus 1.7.2024
(EUR  ALV 0 %)]]</f>
        <v>0</v>
      </c>
      <c r="W145" s="61" t="str" cm="1">
        <f t="array" ref="W145">IFERROR(_xlfn.IFS(Lääkkeet[[#This Row],[Sitoutunut pääoma 
1.1.-30.6.2024 (EUR)]]&gt;0,"Täytetyt",Lääkkeet[[#This Row],[Sitoutunut pääoma 
1.7.-31.12.2024 (EUR)]]&gt;0,"Täytetyt"),"")</f>
        <v/>
      </c>
      <c r="X145" s="61"/>
      <c r="Y145" s="5">
        <f>Hakulomake!$B$29</f>
        <v>0</v>
      </c>
    </row>
    <row r="146" spans="1:25" x14ac:dyDescent="0.3">
      <c r="A146" s="6" t="s">
        <v>1199</v>
      </c>
      <c r="B146" s="5">
        <f>Hakulomake!$B$17</f>
        <v>0</v>
      </c>
      <c r="C146" s="75">
        <v>1</v>
      </c>
      <c r="D146" s="5" t="s">
        <v>35</v>
      </c>
      <c r="E146" s="74" t="s">
        <v>1372</v>
      </c>
      <c r="F146" s="5" t="s">
        <v>36</v>
      </c>
      <c r="G146" s="5" t="s">
        <v>37</v>
      </c>
      <c r="H146" s="5" t="s">
        <v>40</v>
      </c>
      <c r="I146" s="5" t="s">
        <v>39</v>
      </c>
      <c r="J146" s="75">
        <v>8</v>
      </c>
      <c r="K146" s="13"/>
      <c r="L146" s="13"/>
      <c r="M146" s="13"/>
      <c r="N146" s="14"/>
      <c r="O146" s="50">
        <f>MIN(Lääkkeet[[#This Row],[Velvoite 1.1.2024 (pakkauksia)]],Lääkkeet[[#This Row],[Suurimman alitusluvan mukainen velvoite 
1.1.-30.6.2024 (pakkauksia)]],Lääkkeet[[#This Row],[Alin saldo 
1.1.-30.6.2024 (pakkauksia)]])*Lääkkeet[[#This Row],[Kirjanpitoarvo / pakkaus 1.1.2024
(EUR  ALV 0 %)]]</f>
        <v>0</v>
      </c>
      <c r="P146" s="16"/>
      <c r="Q146" s="13"/>
      <c r="R146" s="13"/>
      <c r="S146" s="13"/>
      <c r="T146" s="14"/>
      <c r="U146" s="50">
        <f>MIN(Lääkkeet[[#This Row],[Velvoite 1.7.2024 (pakkauksia)]],Lääkkeet[[#This Row],[Suurimman alitusluvan mukainen velvoite
1.7.-31.12.2024 (pakkauksia)]],Lääkkeet[[#This Row],[Alin saldo 
1.7.-31.12.2024 (pakkauksia)]])*Lääkkeet[[#This Row],[Kirjanpitoarvo / pakkaus 1.7.2024
(EUR  ALV 0 %)]]</f>
        <v>0</v>
      </c>
      <c r="W146" s="61" t="str" cm="1">
        <f t="array" ref="W146">IFERROR(_xlfn.IFS(Lääkkeet[[#This Row],[Sitoutunut pääoma 
1.1.-30.6.2024 (EUR)]]&gt;0,"Täytetyt",Lääkkeet[[#This Row],[Sitoutunut pääoma 
1.7.-31.12.2024 (EUR)]]&gt;0,"Täytetyt"),"")</f>
        <v/>
      </c>
      <c r="X146" s="61"/>
      <c r="Y146" s="5">
        <f>Hakulomake!$B$29</f>
        <v>0</v>
      </c>
    </row>
    <row r="147" spans="1:25" x14ac:dyDescent="0.3">
      <c r="A147" s="6" t="s">
        <v>1199</v>
      </c>
      <c r="B147" s="5">
        <f>Hakulomake!$B$17</f>
        <v>0</v>
      </c>
      <c r="C147" s="75">
        <v>1</v>
      </c>
      <c r="D147" s="5" t="s">
        <v>192</v>
      </c>
      <c r="E147" s="74" t="s">
        <v>1373</v>
      </c>
      <c r="F147" s="5" t="s">
        <v>193</v>
      </c>
      <c r="G147" s="5" t="s">
        <v>197</v>
      </c>
      <c r="H147" s="5" t="s">
        <v>180</v>
      </c>
      <c r="I147" s="5" t="s">
        <v>39</v>
      </c>
      <c r="J147" s="75">
        <v>25</v>
      </c>
      <c r="K147" s="13"/>
      <c r="L147" s="13"/>
      <c r="M147" s="13"/>
      <c r="N147" s="14"/>
      <c r="O147" s="50">
        <f>MIN(Lääkkeet[[#This Row],[Velvoite 1.1.2024 (pakkauksia)]],Lääkkeet[[#This Row],[Suurimman alitusluvan mukainen velvoite 
1.1.-30.6.2024 (pakkauksia)]],Lääkkeet[[#This Row],[Alin saldo 
1.1.-30.6.2024 (pakkauksia)]])*Lääkkeet[[#This Row],[Kirjanpitoarvo / pakkaus 1.1.2024
(EUR  ALV 0 %)]]</f>
        <v>0</v>
      </c>
      <c r="P147" s="16"/>
      <c r="Q147" s="13"/>
      <c r="R147" s="13"/>
      <c r="S147" s="13"/>
      <c r="T147" s="14"/>
      <c r="U147" s="50">
        <f>MIN(Lääkkeet[[#This Row],[Velvoite 1.7.2024 (pakkauksia)]],Lääkkeet[[#This Row],[Suurimman alitusluvan mukainen velvoite
1.7.-31.12.2024 (pakkauksia)]],Lääkkeet[[#This Row],[Alin saldo 
1.7.-31.12.2024 (pakkauksia)]])*Lääkkeet[[#This Row],[Kirjanpitoarvo / pakkaus 1.7.2024
(EUR  ALV 0 %)]]</f>
        <v>0</v>
      </c>
      <c r="W147" s="61" t="str" cm="1">
        <f t="array" ref="W147">IFERROR(_xlfn.IFS(Lääkkeet[[#This Row],[Sitoutunut pääoma 
1.1.-30.6.2024 (EUR)]]&gt;0,"Täytetyt",Lääkkeet[[#This Row],[Sitoutunut pääoma 
1.7.-31.12.2024 (EUR)]]&gt;0,"Täytetyt"),"")</f>
        <v/>
      </c>
      <c r="X147" s="61"/>
      <c r="Y147" s="5">
        <f>Hakulomake!$B$29</f>
        <v>0</v>
      </c>
    </row>
    <row r="148" spans="1:25" x14ac:dyDescent="0.3">
      <c r="A148" s="6" t="s">
        <v>1199</v>
      </c>
      <c r="B148" s="5">
        <f>Hakulomake!$B$17</f>
        <v>0</v>
      </c>
      <c r="C148" s="75">
        <v>1</v>
      </c>
      <c r="D148" s="5" t="s">
        <v>67</v>
      </c>
      <c r="E148" s="74" t="s">
        <v>1374</v>
      </c>
      <c r="F148" s="5" t="s">
        <v>68</v>
      </c>
      <c r="G148" s="5" t="s">
        <v>1375</v>
      </c>
      <c r="H148" s="5" t="s">
        <v>71</v>
      </c>
      <c r="I148" s="5" t="s">
        <v>70</v>
      </c>
      <c r="J148" s="75" t="s">
        <v>71</v>
      </c>
      <c r="K148" s="13"/>
      <c r="L148" s="13"/>
      <c r="M148" s="13"/>
      <c r="N148" s="14"/>
      <c r="O148" s="50">
        <f>MIN(Lääkkeet[[#This Row],[Velvoite 1.1.2024 (pakkauksia)]],Lääkkeet[[#This Row],[Suurimman alitusluvan mukainen velvoite 
1.1.-30.6.2024 (pakkauksia)]],Lääkkeet[[#This Row],[Alin saldo 
1.1.-30.6.2024 (pakkauksia)]])*Lääkkeet[[#This Row],[Kirjanpitoarvo / pakkaus 1.1.2024
(EUR  ALV 0 %)]]</f>
        <v>0</v>
      </c>
      <c r="P148" s="16"/>
      <c r="Q148" s="13"/>
      <c r="R148" s="13"/>
      <c r="S148" s="13"/>
      <c r="T148" s="14"/>
      <c r="U148" s="50">
        <f>MIN(Lääkkeet[[#This Row],[Velvoite 1.7.2024 (pakkauksia)]],Lääkkeet[[#This Row],[Suurimman alitusluvan mukainen velvoite
1.7.-31.12.2024 (pakkauksia)]],Lääkkeet[[#This Row],[Alin saldo 
1.7.-31.12.2024 (pakkauksia)]])*Lääkkeet[[#This Row],[Kirjanpitoarvo / pakkaus 1.7.2024
(EUR  ALV 0 %)]]</f>
        <v>0</v>
      </c>
      <c r="W148" s="61" t="str" cm="1">
        <f t="array" ref="W148">IFERROR(_xlfn.IFS(Lääkkeet[[#This Row],[Sitoutunut pääoma 
1.1.-30.6.2024 (EUR)]]&gt;0,"Täytetyt",Lääkkeet[[#This Row],[Sitoutunut pääoma 
1.7.-31.12.2024 (EUR)]]&gt;0,"Täytetyt"),"")</f>
        <v/>
      </c>
      <c r="X148" s="61"/>
      <c r="Y148" s="5">
        <f>Hakulomake!$B$29</f>
        <v>0</v>
      </c>
    </row>
    <row r="149" spans="1:25" x14ac:dyDescent="0.3">
      <c r="A149" s="6" t="s">
        <v>1199</v>
      </c>
      <c r="B149" s="5">
        <f>Hakulomake!$B$17</f>
        <v>0</v>
      </c>
      <c r="C149" s="75">
        <v>1</v>
      </c>
      <c r="D149" s="5" t="s">
        <v>106</v>
      </c>
      <c r="E149" s="74" t="s">
        <v>1376</v>
      </c>
      <c r="F149" s="5" t="s">
        <v>107</v>
      </c>
      <c r="G149" s="5" t="s">
        <v>1377</v>
      </c>
      <c r="H149" s="5" t="s">
        <v>49</v>
      </c>
      <c r="I149" s="5" t="s">
        <v>70</v>
      </c>
      <c r="J149" s="75" t="s">
        <v>980</v>
      </c>
      <c r="K149" s="13"/>
      <c r="L149" s="13"/>
      <c r="M149" s="13"/>
      <c r="N149" s="14"/>
      <c r="O149" s="50">
        <f>MIN(Lääkkeet[[#This Row],[Velvoite 1.1.2024 (pakkauksia)]],Lääkkeet[[#This Row],[Suurimman alitusluvan mukainen velvoite 
1.1.-30.6.2024 (pakkauksia)]],Lääkkeet[[#This Row],[Alin saldo 
1.1.-30.6.2024 (pakkauksia)]])*Lääkkeet[[#This Row],[Kirjanpitoarvo / pakkaus 1.1.2024
(EUR  ALV 0 %)]]</f>
        <v>0</v>
      </c>
      <c r="P149" s="16"/>
      <c r="Q149" s="13"/>
      <c r="R149" s="13"/>
      <c r="S149" s="13"/>
      <c r="T149" s="14"/>
      <c r="U149" s="50">
        <f>MIN(Lääkkeet[[#This Row],[Velvoite 1.7.2024 (pakkauksia)]],Lääkkeet[[#This Row],[Suurimman alitusluvan mukainen velvoite
1.7.-31.12.2024 (pakkauksia)]],Lääkkeet[[#This Row],[Alin saldo 
1.7.-31.12.2024 (pakkauksia)]])*Lääkkeet[[#This Row],[Kirjanpitoarvo / pakkaus 1.7.2024
(EUR  ALV 0 %)]]</f>
        <v>0</v>
      </c>
      <c r="W149" s="61" t="str" cm="1">
        <f t="array" ref="W149">IFERROR(_xlfn.IFS(Lääkkeet[[#This Row],[Sitoutunut pääoma 
1.1.-30.6.2024 (EUR)]]&gt;0,"Täytetyt",Lääkkeet[[#This Row],[Sitoutunut pääoma 
1.7.-31.12.2024 (EUR)]]&gt;0,"Täytetyt"),"")</f>
        <v/>
      </c>
      <c r="X149" s="61"/>
      <c r="Y149" s="5">
        <f>Hakulomake!$B$29</f>
        <v>0</v>
      </c>
    </row>
    <row r="150" spans="1:25" x14ac:dyDescent="0.3">
      <c r="A150" s="6" t="s">
        <v>1199</v>
      </c>
      <c r="B150" s="5">
        <f>Hakulomake!$B$17</f>
        <v>0</v>
      </c>
      <c r="C150" s="75">
        <v>1</v>
      </c>
      <c r="D150" s="5" t="s">
        <v>192</v>
      </c>
      <c r="E150" s="74" t="s">
        <v>1378</v>
      </c>
      <c r="F150" s="5" t="s">
        <v>193</v>
      </c>
      <c r="G150" s="5" t="s">
        <v>200</v>
      </c>
      <c r="H150" s="5" t="s">
        <v>199</v>
      </c>
      <c r="I150" s="5" t="s">
        <v>39</v>
      </c>
      <c r="J150" s="75">
        <v>35</v>
      </c>
      <c r="K150" s="13"/>
      <c r="L150" s="13"/>
      <c r="M150" s="13"/>
      <c r="N150" s="14"/>
      <c r="O150" s="50">
        <f>MIN(Lääkkeet[[#This Row],[Velvoite 1.1.2024 (pakkauksia)]],Lääkkeet[[#This Row],[Suurimman alitusluvan mukainen velvoite 
1.1.-30.6.2024 (pakkauksia)]],Lääkkeet[[#This Row],[Alin saldo 
1.1.-30.6.2024 (pakkauksia)]])*Lääkkeet[[#This Row],[Kirjanpitoarvo / pakkaus 1.1.2024
(EUR  ALV 0 %)]]</f>
        <v>0</v>
      </c>
      <c r="P150" s="16"/>
      <c r="Q150" s="13"/>
      <c r="R150" s="13"/>
      <c r="S150" s="13"/>
      <c r="T150" s="14"/>
      <c r="U150" s="50">
        <f>MIN(Lääkkeet[[#This Row],[Velvoite 1.7.2024 (pakkauksia)]],Lääkkeet[[#This Row],[Suurimman alitusluvan mukainen velvoite
1.7.-31.12.2024 (pakkauksia)]],Lääkkeet[[#This Row],[Alin saldo 
1.7.-31.12.2024 (pakkauksia)]])*Lääkkeet[[#This Row],[Kirjanpitoarvo / pakkaus 1.7.2024
(EUR  ALV 0 %)]]</f>
        <v>0</v>
      </c>
      <c r="W150" s="61" t="str" cm="1">
        <f t="array" ref="W150">IFERROR(_xlfn.IFS(Lääkkeet[[#This Row],[Sitoutunut pääoma 
1.1.-30.6.2024 (EUR)]]&gt;0,"Täytetyt",Lääkkeet[[#This Row],[Sitoutunut pääoma 
1.7.-31.12.2024 (EUR)]]&gt;0,"Täytetyt"),"")</f>
        <v/>
      </c>
      <c r="X150" s="61"/>
      <c r="Y150" s="5">
        <f>Hakulomake!$B$29</f>
        <v>0</v>
      </c>
    </row>
    <row r="151" spans="1:25" x14ac:dyDescent="0.3">
      <c r="A151" s="6" t="s">
        <v>1199</v>
      </c>
      <c r="B151" s="5">
        <f>Hakulomake!$B$17</f>
        <v>0</v>
      </c>
      <c r="C151" s="75">
        <v>1</v>
      </c>
      <c r="D151" s="5" t="s">
        <v>43</v>
      </c>
      <c r="E151" s="74" t="s">
        <v>1379</v>
      </c>
      <c r="F151" s="5" t="s">
        <v>44</v>
      </c>
      <c r="G151" s="5" t="s">
        <v>54</v>
      </c>
      <c r="H151" s="5" t="s">
        <v>51</v>
      </c>
      <c r="I151" s="5" t="s">
        <v>50</v>
      </c>
      <c r="J151" s="75">
        <v>14</v>
      </c>
      <c r="K151" s="13"/>
      <c r="L151" s="13"/>
      <c r="M151" s="13"/>
      <c r="N151" s="14"/>
      <c r="O151" s="50">
        <f>MIN(Lääkkeet[[#This Row],[Velvoite 1.1.2024 (pakkauksia)]],Lääkkeet[[#This Row],[Suurimman alitusluvan mukainen velvoite 
1.1.-30.6.2024 (pakkauksia)]],Lääkkeet[[#This Row],[Alin saldo 
1.1.-30.6.2024 (pakkauksia)]])*Lääkkeet[[#This Row],[Kirjanpitoarvo / pakkaus 1.1.2024
(EUR  ALV 0 %)]]</f>
        <v>0</v>
      </c>
      <c r="P151" s="16"/>
      <c r="Q151" s="13"/>
      <c r="R151" s="13"/>
      <c r="S151" s="13"/>
      <c r="T151" s="14"/>
      <c r="U151" s="50">
        <f>MIN(Lääkkeet[[#This Row],[Velvoite 1.7.2024 (pakkauksia)]],Lääkkeet[[#This Row],[Suurimman alitusluvan mukainen velvoite
1.7.-31.12.2024 (pakkauksia)]],Lääkkeet[[#This Row],[Alin saldo 
1.7.-31.12.2024 (pakkauksia)]])*Lääkkeet[[#This Row],[Kirjanpitoarvo / pakkaus 1.7.2024
(EUR  ALV 0 %)]]</f>
        <v>0</v>
      </c>
      <c r="W151" s="61" t="str" cm="1">
        <f t="array" ref="W151">IFERROR(_xlfn.IFS(Lääkkeet[[#This Row],[Sitoutunut pääoma 
1.1.-30.6.2024 (EUR)]]&gt;0,"Täytetyt",Lääkkeet[[#This Row],[Sitoutunut pääoma 
1.7.-31.12.2024 (EUR)]]&gt;0,"Täytetyt"),"")</f>
        <v/>
      </c>
      <c r="X151" s="61"/>
      <c r="Y151" s="5">
        <f>Hakulomake!$B$29</f>
        <v>0</v>
      </c>
    </row>
    <row r="152" spans="1:25" x14ac:dyDescent="0.3">
      <c r="A152" s="6" t="s">
        <v>1199</v>
      </c>
      <c r="B152" s="5">
        <f>Hakulomake!$B$17</f>
        <v>0</v>
      </c>
      <c r="C152" s="75">
        <v>1</v>
      </c>
      <c r="D152" s="5" t="s">
        <v>84</v>
      </c>
      <c r="E152" s="74" t="s">
        <v>1380</v>
      </c>
      <c r="F152" s="5" t="s">
        <v>85</v>
      </c>
      <c r="G152" s="5" t="s">
        <v>87</v>
      </c>
      <c r="H152" s="5" t="s">
        <v>46</v>
      </c>
      <c r="I152" s="5" t="s">
        <v>88</v>
      </c>
      <c r="J152" s="75" t="s">
        <v>988</v>
      </c>
      <c r="K152" s="13"/>
      <c r="L152" s="13"/>
      <c r="M152" s="13"/>
      <c r="N152" s="14"/>
      <c r="O152" s="50">
        <f>MIN(Lääkkeet[[#This Row],[Velvoite 1.1.2024 (pakkauksia)]],Lääkkeet[[#This Row],[Suurimman alitusluvan mukainen velvoite 
1.1.-30.6.2024 (pakkauksia)]],Lääkkeet[[#This Row],[Alin saldo 
1.1.-30.6.2024 (pakkauksia)]])*Lääkkeet[[#This Row],[Kirjanpitoarvo / pakkaus 1.1.2024
(EUR  ALV 0 %)]]</f>
        <v>0</v>
      </c>
      <c r="P152" s="16"/>
      <c r="Q152" s="13"/>
      <c r="R152" s="13"/>
      <c r="S152" s="13"/>
      <c r="T152" s="14"/>
      <c r="U152" s="50">
        <f>MIN(Lääkkeet[[#This Row],[Velvoite 1.7.2024 (pakkauksia)]],Lääkkeet[[#This Row],[Suurimman alitusluvan mukainen velvoite
1.7.-31.12.2024 (pakkauksia)]],Lääkkeet[[#This Row],[Alin saldo 
1.7.-31.12.2024 (pakkauksia)]])*Lääkkeet[[#This Row],[Kirjanpitoarvo / pakkaus 1.7.2024
(EUR  ALV 0 %)]]</f>
        <v>0</v>
      </c>
      <c r="W152" s="61" t="str" cm="1">
        <f t="array" ref="W152">IFERROR(_xlfn.IFS(Lääkkeet[[#This Row],[Sitoutunut pääoma 
1.1.-30.6.2024 (EUR)]]&gt;0,"Täytetyt",Lääkkeet[[#This Row],[Sitoutunut pääoma 
1.7.-31.12.2024 (EUR)]]&gt;0,"Täytetyt"),"")</f>
        <v/>
      </c>
      <c r="X152" s="61"/>
      <c r="Y152" s="5">
        <f>Hakulomake!$B$29</f>
        <v>0</v>
      </c>
    </row>
    <row r="153" spans="1:25" x14ac:dyDescent="0.3">
      <c r="A153" s="6" t="s">
        <v>1199</v>
      </c>
      <c r="B153" s="5">
        <f>Hakulomake!$B$17</f>
        <v>0</v>
      </c>
      <c r="C153" s="75">
        <v>1</v>
      </c>
      <c r="D153" s="5" t="s">
        <v>84</v>
      </c>
      <c r="E153" s="74" t="s">
        <v>1381</v>
      </c>
      <c r="F153" s="5" t="s">
        <v>85</v>
      </c>
      <c r="G153" s="5" t="s">
        <v>87</v>
      </c>
      <c r="H153" s="5" t="s">
        <v>46</v>
      </c>
      <c r="I153" s="5" t="s">
        <v>88</v>
      </c>
      <c r="J153" s="75" t="s">
        <v>970</v>
      </c>
      <c r="K153" s="13"/>
      <c r="L153" s="13"/>
      <c r="M153" s="13"/>
      <c r="N153" s="14"/>
      <c r="O153" s="50">
        <f>MIN(Lääkkeet[[#This Row],[Velvoite 1.1.2024 (pakkauksia)]],Lääkkeet[[#This Row],[Suurimman alitusluvan mukainen velvoite 
1.1.-30.6.2024 (pakkauksia)]],Lääkkeet[[#This Row],[Alin saldo 
1.1.-30.6.2024 (pakkauksia)]])*Lääkkeet[[#This Row],[Kirjanpitoarvo / pakkaus 1.1.2024
(EUR  ALV 0 %)]]</f>
        <v>0</v>
      </c>
      <c r="P153" s="16"/>
      <c r="Q153" s="13"/>
      <c r="R153" s="13"/>
      <c r="S153" s="13"/>
      <c r="T153" s="14"/>
      <c r="U153" s="50">
        <f>MIN(Lääkkeet[[#This Row],[Velvoite 1.7.2024 (pakkauksia)]],Lääkkeet[[#This Row],[Suurimman alitusluvan mukainen velvoite
1.7.-31.12.2024 (pakkauksia)]],Lääkkeet[[#This Row],[Alin saldo 
1.7.-31.12.2024 (pakkauksia)]])*Lääkkeet[[#This Row],[Kirjanpitoarvo / pakkaus 1.7.2024
(EUR  ALV 0 %)]]</f>
        <v>0</v>
      </c>
      <c r="W153" s="61" t="str" cm="1">
        <f t="array" ref="W153">IFERROR(_xlfn.IFS(Lääkkeet[[#This Row],[Sitoutunut pääoma 
1.1.-30.6.2024 (EUR)]]&gt;0,"Täytetyt",Lääkkeet[[#This Row],[Sitoutunut pääoma 
1.7.-31.12.2024 (EUR)]]&gt;0,"Täytetyt"),"")</f>
        <v/>
      </c>
      <c r="X153" s="61"/>
      <c r="Y153" s="5">
        <f>Hakulomake!$B$29</f>
        <v>0</v>
      </c>
    </row>
    <row r="154" spans="1:25" x14ac:dyDescent="0.3">
      <c r="A154" s="6" t="s">
        <v>1199</v>
      </c>
      <c r="B154" s="5">
        <f>Hakulomake!$B$17</f>
        <v>0</v>
      </c>
      <c r="C154" s="75">
        <v>1</v>
      </c>
      <c r="D154" s="5" t="s">
        <v>212</v>
      </c>
      <c r="E154" s="74" t="s">
        <v>1382</v>
      </c>
      <c r="F154" s="5" t="s">
        <v>170</v>
      </c>
      <c r="G154" s="5" t="s">
        <v>213</v>
      </c>
      <c r="H154" s="5" t="s">
        <v>198</v>
      </c>
      <c r="I154" s="5" t="s">
        <v>50</v>
      </c>
      <c r="J154" s="75">
        <v>30</v>
      </c>
      <c r="K154" s="13"/>
      <c r="L154" s="13"/>
      <c r="M154" s="13"/>
      <c r="N154" s="14"/>
      <c r="O154" s="50">
        <f>MIN(Lääkkeet[[#This Row],[Velvoite 1.1.2024 (pakkauksia)]],Lääkkeet[[#This Row],[Suurimman alitusluvan mukainen velvoite 
1.1.-30.6.2024 (pakkauksia)]],Lääkkeet[[#This Row],[Alin saldo 
1.1.-30.6.2024 (pakkauksia)]])*Lääkkeet[[#This Row],[Kirjanpitoarvo / pakkaus 1.1.2024
(EUR  ALV 0 %)]]</f>
        <v>0</v>
      </c>
      <c r="P154" s="16"/>
      <c r="Q154" s="13"/>
      <c r="R154" s="13"/>
      <c r="S154" s="13"/>
      <c r="T154" s="14"/>
      <c r="U154" s="50">
        <f>MIN(Lääkkeet[[#This Row],[Velvoite 1.7.2024 (pakkauksia)]],Lääkkeet[[#This Row],[Suurimman alitusluvan mukainen velvoite
1.7.-31.12.2024 (pakkauksia)]],Lääkkeet[[#This Row],[Alin saldo 
1.7.-31.12.2024 (pakkauksia)]])*Lääkkeet[[#This Row],[Kirjanpitoarvo / pakkaus 1.7.2024
(EUR  ALV 0 %)]]</f>
        <v>0</v>
      </c>
      <c r="W154" s="61" t="str" cm="1">
        <f t="array" ref="W154">IFERROR(_xlfn.IFS(Lääkkeet[[#This Row],[Sitoutunut pääoma 
1.1.-30.6.2024 (EUR)]]&gt;0,"Täytetyt",Lääkkeet[[#This Row],[Sitoutunut pääoma 
1.7.-31.12.2024 (EUR)]]&gt;0,"Täytetyt"),"")</f>
        <v/>
      </c>
      <c r="X154" s="61"/>
      <c r="Y154" s="5">
        <f>Hakulomake!$B$29</f>
        <v>0</v>
      </c>
    </row>
    <row r="155" spans="1:25" x14ac:dyDescent="0.3">
      <c r="A155" s="6" t="s">
        <v>1199</v>
      </c>
      <c r="B155" s="5">
        <f>Hakulomake!$B$17</f>
        <v>0</v>
      </c>
      <c r="C155" s="75">
        <v>1</v>
      </c>
      <c r="D155" s="5" t="s">
        <v>173</v>
      </c>
      <c r="E155" s="74" t="s">
        <v>1383</v>
      </c>
      <c r="F155" s="5" t="s">
        <v>174</v>
      </c>
      <c r="G155" s="5" t="s">
        <v>175</v>
      </c>
      <c r="H155" s="5" t="s">
        <v>40</v>
      </c>
      <c r="I155" s="5" t="s">
        <v>32</v>
      </c>
      <c r="J155" s="75">
        <v>12</v>
      </c>
      <c r="K155" s="13"/>
      <c r="L155" s="13"/>
      <c r="M155" s="13"/>
      <c r="N155" s="14"/>
      <c r="O155" s="50">
        <f>MIN(Lääkkeet[[#This Row],[Velvoite 1.1.2024 (pakkauksia)]],Lääkkeet[[#This Row],[Suurimman alitusluvan mukainen velvoite 
1.1.-30.6.2024 (pakkauksia)]],Lääkkeet[[#This Row],[Alin saldo 
1.1.-30.6.2024 (pakkauksia)]])*Lääkkeet[[#This Row],[Kirjanpitoarvo / pakkaus 1.1.2024
(EUR  ALV 0 %)]]</f>
        <v>0</v>
      </c>
      <c r="P155" s="16"/>
      <c r="Q155" s="13"/>
      <c r="R155" s="13"/>
      <c r="S155" s="13"/>
      <c r="T155" s="14"/>
      <c r="U155" s="50">
        <f>MIN(Lääkkeet[[#This Row],[Velvoite 1.7.2024 (pakkauksia)]],Lääkkeet[[#This Row],[Suurimman alitusluvan mukainen velvoite
1.7.-31.12.2024 (pakkauksia)]],Lääkkeet[[#This Row],[Alin saldo 
1.7.-31.12.2024 (pakkauksia)]])*Lääkkeet[[#This Row],[Kirjanpitoarvo / pakkaus 1.7.2024
(EUR  ALV 0 %)]]</f>
        <v>0</v>
      </c>
      <c r="W155" s="61" t="str" cm="1">
        <f t="array" ref="W155">IFERROR(_xlfn.IFS(Lääkkeet[[#This Row],[Sitoutunut pääoma 
1.1.-30.6.2024 (EUR)]]&gt;0,"Täytetyt",Lääkkeet[[#This Row],[Sitoutunut pääoma 
1.7.-31.12.2024 (EUR)]]&gt;0,"Täytetyt"),"")</f>
        <v/>
      </c>
      <c r="X155" s="61"/>
      <c r="Y155" s="5">
        <f>Hakulomake!$B$29</f>
        <v>0</v>
      </c>
    </row>
    <row r="156" spans="1:25" x14ac:dyDescent="0.3">
      <c r="A156" s="6" t="s">
        <v>1199</v>
      </c>
      <c r="B156" s="5">
        <f>Hakulomake!$B$17</f>
        <v>0</v>
      </c>
      <c r="C156" s="75">
        <v>1</v>
      </c>
      <c r="D156" s="5" t="s">
        <v>98</v>
      </c>
      <c r="E156" s="74" t="s">
        <v>1384</v>
      </c>
      <c r="F156" s="5" t="s">
        <v>99</v>
      </c>
      <c r="G156" s="5" t="s">
        <v>104</v>
      </c>
      <c r="H156" s="5" t="s">
        <v>69</v>
      </c>
      <c r="I156" s="5" t="s">
        <v>105</v>
      </c>
      <c r="J156" s="75" t="s">
        <v>989</v>
      </c>
      <c r="K156" s="13"/>
      <c r="L156" s="13"/>
      <c r="M156" s="13"/>
      <c r="N156" s="14"/>
      <c r="O156" s="50">
        <f>MIN(Lääkkeet[[#This Row],[Velvoite 1.1.2024 (pakkauksia)]],Lääkkeet[[#This Row],[Suurimman alitusluvan mukainen velvoite 
1.1.-30.6.2024 (pakkauksia)]],Lääkkeet[[#This Row],[Alin saldo 
1.1.-30.6.2024 (pakkauksia)]])*Lääkkeet[[#This Row],[Kirjanpitoarvo / pakkaus 1.1.2024
(EUR  ALV 0 %)]]</f>
        <v>0</v>
      </c>
      <c r="P156" s="16"/>
      <c r="Q156" s="13"/>
      <c r="R156" s="13"/>
      <c r="S156" s="13"/>
      <c r="T156" s="14"/>
      <c r="U156" s="50">
        <f>MIN(Lääkkeet[[#This Row],[Velvoite 1.7.2024 (pakkauksia)]],Lääkkeet[[#This Row],[Suurimman alitusluvan mukainen velvoite
1.7.-31.12.2024 (pakkauksia)]],Lääkkeet[[#This Row],[Alin saldo 
1.7.-31.12.2024 (pakkauksia)]])*Lääkkeet[[#This Row],[Kirjanpitoarvo / pakkaus 1.7.2024
(EUR  ALV 0 %)]]</f>
        <v>0</v>
      </c>
      <c r="W156" s="61" t="str" cm="1">
        <f t="array" ref="W156">IFERROR(_xlfn.IFS(Lääkkeet[[#This Row],[Sitoutunut pääoma 
1.1.-30.6.2024 (EUR)]]&gt;0,"Täytetyt",Lääkkeet[[#This Row],[Sitoutunut pääoma 
1.7.-31.12.2024 (EUR)]]&gt;0,"Täytetyt"),"")</f>
        <v/>
      </c>
      <c r="X156" s="61"/>
      <c r="Y156" s="5">
        <f>Hakulomake!$B$29</f>
        <v>0</v>
      </c>
    </row>
    <row r="157" spans="1:25" x14ac:dyDescent="0.3">
      <c r="A157" s="6" t="s">
        <v>1199</v>
      </c>
      <c r="B157" s="5">
        <f>Hakulomake!$B$17</f>
        <v>0</v>
      </c>
      <c r="C157" s="75">
        <v>1</v>
      </c>
      <c r="D157" s="5" t="s">
        <v>192</v>
      </c>
      <c r="E157" s="74" t="s">
        <v>1385</v>
      </c>
      <c r="F157" s="5" t="s">
        <v>193</v>
      </c>
      <c r="G157" s="5" t="s">
        <v>203</v>
      </c>
      <c r="H157" s="5" t="s">
        <v>176</v>
      </c>
      <c r="I157" s="5" t="s">
        <v>118</v>
      </c>
      <c r="J157" s="75" t="s">
        <v>990</v>
      </c>
      <c r="K157" s="13"/>
      <c r="L157" s="13"/>
      <c r="M157" s="13"/>
      <c r="N157" s="14"/>
      <c r="O157" s="50">
        <f>MIN(Lääkkeet[[#This Row],[Velvoite 1.1.2024 (pakkauksia)]],Lääkkeet[[#This Row],[Suurimman alitusluvan mukainen velvoite 
1.1.-30.6.2024 (pakkauksia)]],Lääkkeet[[#This Row],[Alin saldo 
1.1.-30.6.2024 (pakkauksia)]])*Lääkkeet[[#This Row],[Kirjanpitoarvo / pakkaus 1.1.2024
(EUR  ALV 0 %)]]</f>
        <v>0</v>
      </c>
      <c r="P157" s="16"/>
      <c r="Q157" s="13"/>
      <c r="R157" s="13"/>
      <c r="S157" s="13"/>
      <c r="T157" s="14"/>
      <c r="U157" s="50">
        <f>MIN(Lääkkeet[[#This Row],[Velvoite 1.7.2024 (pakkauksia)]],Lääkkeet[[#This Row],[Suurimman alitusluvan mukainen velvoite
1.7.-31.12.2024 (pakkauksia)]],Lääkkeet[[#This Row],[Alin saldo 
1.7.-31.12.2024 (pakkauksia)]])*Lääkkeet[[#This Row],[Kirjanpitoarvo / pakkaus 1.7.2024
(EUR  ALV 0 %)]]</f>
        <v>0</v>
      </c>
      <c r="W157" s="61" t="str" cm="1">
        <f t="array" ref="W157">IFERROR(_xlfn.IFS(Lääkkeet[[#This Row],[Sitoutunut pääoma 
1.1.-30.6.2024 (EUR)]]&gt;0,"Täytetyt",Lääkkeet[[#This Row],[Sitoutunut pääoma 
1.7.-31.12.2024 (EUR)]]&gt;0,"Täytetyt"),"")</f>
        <v/>
      </c>
      <c r="X157" s="61"/>
      <c r="Y157" s="5">
        <f>Hakulomake!$B$29</f>
        <v>0</v>
      </c>
    </row>
    <row r="158" spans="1:25" x14ac:dyDescent="0.3">
      <c r="A158" s="6" t="s">
        <v>1199</v>
      </c>
      <c r="B158" s="5">
        <f>Hakulomake!$B$17</f>
        <v>0</v>
      </c>
      <c r="C158" s="75">
        <v>1</v>
      </c>
      <c r="D158" s="5" t="s">
        <v>205</v>
      </c>
      <c r="E158" s="74" t="s">
        <v>1386</v>
      </c>
      <c r="F158" s="5" t="s">
        <v>206</v>
      </c>
      <c r="G158" s="5" t="s">
        <v>210</v>
      </c>
      <c r="H158" s="5" t="s">
        <v>211</v>
      </c>
      <c r="I158" s="5" t="s">
        <v>47</v>
      </c>
      <c r="J158" s="75" t="s">
        <v>991</v>
      </c>
      <c r="K158" s="13"/>
      <c r="L158" s="13"/>
      <c r="M158" s="13"/>
      <c r="N158" s="14"/>
      <c r="O158" s="50">
        <f>MIN(Lääkkeet[[#This Row],[Velvoite 1.1.2024 (pakkauksia)]],Lääkkeet[[#This Row],[Suurimman alitusluvan mukainen velvoite 
1.1.-30.6.2024 (pakkauksia)]],Lääkkeet[[#This Row],[Alin saldo 
1.1.-30.6.2024 (pakkauksia)]])*Lääkkeet[[#This Row],[Kirjanpitoarvo / pakkaus 1.1.2024
(EUR  ALV 0 %)]]</f>
        <v>0</v>
      </c>
      <c r="P158" s="16"/>
      <c r="Q158" s="13"/>
      <c r="R158" s="13"/>
      <c r="S158" s="13"/>
      <c r="T158" s="14"/>
      <c r="U158" s="50">
        <f>MIN(Lääkkeet[[#This Row],[Velvoite 1.7.2024 (pakkauksia)]],Lääkkeet[[#This Row],[Suurimman alitusluvan mukainen velvoite
1.7.-31.12.2024 (pakkauksia)]],Lääkkeet[[#This Row],[Alin saldo 
1.7.-31.12.2024 (pakkauksia)]])*Lääkkeet[[#This Row],[Kirjanpitoarvo / pakkaus 1.7.2024
(EUR  ALV 0 %)]]</f>
        <v>0</v>
      </c>
      <c r="W158" s="61" t="str" cm="1">
        <f t="array" ref="W158">IFERROR(_xlfn.IFS(Lääkkeet[[#This Row],[Sitoutunut pääoma 
1.1.-30.6.2024 (EUR)]]&gt;0,"Täytetyt",Lääkkeet[[#This Row],[Sitoutunut pääoma 
1.7.-31.12.2024 (EUR)]]&gt;0,"Täytetyt"),"")</f>
        <v/>
      </c>
      <c r="X158" s="61"/>
      <c r="Y158" s="5">
        <f>Hakulomake!$B$29</f>
        <v>0</v>
      </c>
    </row>
    <row r="159" spans="1:25" x14ac:dyDescent="0.3">
      <c r="A159" s="6" t="s">
        <v>1199</v>
      </c>
      <c r="B159" s="5">
        <f>Hakulomake!$B$17</f>
        <v>0</v>
      </c>
      <c r="C159" s="75">
        <v>1</v>
      </c>
      <c r="D159" s="5" t="s">
        <v>151</v>
      </c>
      <c r="E159" s="74" t="s">
        <v>1387</v>
      </c>
      <c r="F159" s="5" t="s">
        <v>152</v>
      </c>
      <c r="G159" s="5" t="s">
        <v>157</v>
      </c>
      <c r="H159" s="5" t="s">
        <v>33</v>
      </c>
      <c r="I159" s="5" t="s">
        <v>50</v>
      </c>
      <c r="J159" s="75">
        <v>10</v>
      </c>
      <c r="K159" s="13"/>
      <c r="L159" s="13"/>
      <c r="M159" s="13"/>
      <c r="N159" s="14"/>
      <c r="O159" s="50">
        <f>MIN(Lääkkeet[[#This Row],[Velvoite 1.1.2024 (pakkauksia)]],Lääkkeet[[#This Row],[Suurimman alitusluvan mukainen velvoite 
1.1.-30.6.2024 (pakkauksia)]],Lääkkeet[[#This Row],[Alin saldo 
1.1.-30.6.2024 (pakkauksia)]])*Lääkkeet[[#This Row],[Kirjanpitoarvo / pakkaus 1.1.2024
(EUR  ALV 0 %)]]</f>
        <v>0</v>
      </c>
      <c r="P159" s="16"/>
      <c r="Q159" s="13"/>
      <c r="R159" s="13"/>
      <c r="S159" s="13"/>
      <c r="T159" s="14"/>
      <c r="U159" s="50">
        <f>MIN(Lääkkeet[[#This Row],[Velvoite 1.7.2024 (pakkauksia)]],Lääkkeet[[#This Row],[Suurimman alitusluvan mukainen velvoite
1.7.-31.12.2024 (pakkauksia)]],Lääkkeet[[#This Row],[Alin saldo 
1.7.-31.12.2024 (pakkauksia)]])*Lääkkeet[[#This Row],[Kirjanpitoarvo / pakkaus 1.7.2024
(EUR  ALV 0 %)]]</f>
        <v>0</v>
      </c>
      <c r="W159" s="61" t="str" cm="1">
        <f t="array" ref="W159">IFERROR(_xlfn.IFS(Lääkkeet[[#This Row],[Sitoutunut pääoma 
1.1.-30.6.2024 (EUR)]]&gt;0,"Täytetyt",Lääkkeet[[#This Row],[Sitoutunut pääoma 
1.7.-31.12.2024 (EUR)]]&gt;0,"Täytetyt"),"")</f>
        <v/>
      </c>
      <c r="X159" s="61"/>
      <c r="Y159" s="5">
        <f>Hakulomake!$B$29</f>
        <v>0</v>
      </c>
    </row>
    <row r="160" spans="1:25" x14ac:dyDescent="0.3">
      <c r="A160" s="6" t="s">
        <v>1199</v>
      </c>
      <c r="B160" s="5">
        <f>Hakulomake!$B$17</f>
        <v>0</v>
      </c>
      <c r="C160" s="75">
        <v>1</v>
      </c>
      <c r="D160" s="5" t="s">
        <v>173</v>
      </c>
      <c r="E160" s="74" t="s">
        <v>1388</v>
      </c>
      <c r="F160" s="5" t="s">
        <v>174</v>
      </c>
      <c r="G160" s="5" t="s">
        <v>175</v>
      </c>
      <c r="H160" s="5" t="s">
        <v>176</v>
      </c>
      <c r="I160" s="5" t="s">
        <v>47</v>
      </c>
      <c r="J160" s="75" t="s">
        <v>987</v>
      </c>
      <c r="K160" s="13"/>
      <c r="L160" s="13"/>
      <c r="M160" s="13"/>
      <c r="N160" s="14"/>
      <c r="O160" s="50">
        <f>MIN(Lääkkeet[[#This Row],[Velvoite 1.1.2024 (pakkauksia)]],Lääkkeet[[#This Row],[Suurimman alitusluvan mukainen velvoite 
1.1.-30.6.2024 (pakkauksia)]],Lääkkeet[[#This Row],[Alin saldo 
1.1.-30.6.2024 (pakkauksia)]])*Lääkkeet[[#This Row],[Kirjanpitoarvo / pakkaus 1.1.2024
(EUR  ALV 0 %)]]</f>
        <v>0</v>
      </c>
      <c r="P160" s="16"/>
      <c r="Q160" s="13"/>
      <c r="R160" s="13"/>
      <c r="S160" s="13"/>
      <c r="T160" s="14"/>
      <c r="U160" s="50">
        <f>MIN(Lääkkeet[[#This Row],[Velvoite 1.7.2024 (pakkauksia)]],Lääkkeet[[#This Row],[Suurimman alitusluvan mukainen velvoite
1.7.-31.12.2024 (pakkauksia)]],Lääkkeet[[#This Row],[Alin saldo 
1.7.-31.12.2024 (pakkauksia)]])*Lääkkeet[[#This Row],[Kirjanpitoarvo / pakkaus 1.7.2024
(EUR  ALV 0 %)]]</f>
        <v>0</v>
      </c>
      <c r="W160" s="61" t="str" cm="1">
        <f t="array" ref="W160">IFERROR(_xlfn.IFS(Lääkkeet[[#This Row],[Sitoutunut pääoma 
1.1.-30.6.2024 (EUR)]]&gt;0,"Täytetyt",Lääkkeet[[#This Row],[Sitoutunut pääoma 
1.7.-31.12.2024 (EUR)]]&gt;0,"Täytetyt"),"")</f>
        <v/>
      </c>
      <c r="X160" s="61"/>
      <c r="Y160" s="5">
        <f>Hakulomake!$B$29</f>
        <v>0</v>
      </c>
    </row>
    <row r="161" spans="1:25" x14ac:dyDescent="0.3">
      <c r="A161" s="6" t="s">
        <v>1199</v>
      </c>
      <c r="B161" s="5">
        <f>Hakulomake!$B$17</f>
        <v>0</v>
      </c>
      <c r="C161" s="75">
        <v>1</v>
      </c>
      <c r="D161" s="5" t="s">
        <v>192</v>
      </c>
      <c r="E161" s="74" t="s">
        <v>1389</v>
      </c>
      <c r="F161" s="5" t="s">
        <v>193</v>
      </c>
      <c r="G161" s="5" t="s">
        <v>196</v>
      </c>
      <c r="H161" s="5" t="s">
        <v>194</v>
      </c>
      <c r="I161" s="5" t="s">
        <v>195</v>
      </c>
      <c r="J161" s="75" t="s">
        <v>992</v>
      </c>
      <c r="K161" s="13"/>
      <c r="L161" s="13"/>
      <c r="M161" s="13"/>
      <c r="N161" s="14"/>
      <c r="O161" s="50">
        <f>MIN(Lääkkeet[[#This Row],[Velvoite 1.1.2024 (pakkauksia)]],Lääkkeet[[#This Row],[Suurimman alitusluvan mukainen velvoite 
1.1.-30.6.2024 (pakkauksia)]],Lääkkeet[[#This Row],[Alin saldo 
1.1.-30.6.2024 (pakkauksia)]])*Lääkkeet[[#This Row],[Kirjanpitoarvo / pakkaus 1.1.2024
(EUR  ALV 0 %)]]</f>
        <v>0</v>
      </c>
      <c r="P161" s="16"/>
      <c r="Q161" s="13"/>
      <c r="R161" s="13"/>
      <c r="S161" s="13"/>
      <c r="T161" s="14"/>
      <c r="U161" s="50">
        <f>MIN(Lääkkeet[[#This Row],[Velvoite 1.7.2024 (pakkauksia)]],Lääkkeet[[#This Row],[Suurimman alitusluvan mukainen velvoite
1.7.-31.12.2024 (pakkauksia)]],Lääkkeet[[#This Row],[Alin saldo 
1.7.-31.12.2024 (pakkauksia)]])*Lääkkeet[[#This Row],[Kirjanpitoarvo / pakkaus 1.7.2024
(EUR  ALV 0 %)]]</f>
        <v>0</v>
      </c>
      <c r="W161" s="61" t="str" cm="1">
        <f t="array" ref="W161">IFERROR(_xlfn.IFS(Lääkkeet[[#This Row],[Sitoutunut pääoma 
1.1.-30.6.2024 (EUR)]]&gt;0,"Täytetyt",Lääkkeet[[#This Row],[Sitoutunut pääoma 
1.7.-31.12.2024 (EUR)]]&gt;0,"Täytetyt"),"")</f>
        <v/>
      </c>
      <c r="X161" s="61"/>
      <c r="Y161" s="5">
        <f>Hakulomake!$B$29</f>
        <v>0</v>
      </c>
    </row>
    <row r="162" spans="1:25" x14ac:dyDescent="0.3">
      <c r="A162" s="6" t="s">
        <v>1199</v>
      </c>
      <c r="B162" s="5">
        <f>Hakulomake!$B$17</f>
        <v>0</v>
      </c>
      <c r="C162" s="75">
        <v>1</v>
      </c>
      <c r="D162" s="5" t="s">
        <v>173</v>
      </c>
      <c r="E162" s="74" t="s">
        <v>1390</v>
      </c>
      <c r="F162" s="5" t="s">
        <v>174</v>
      </c>
      <c r="G162" s="5" t="s">
        <v>181</v>
      </c>
      <c r="H162" s="5" t="s">
        <v>40</v>
      </c>
      <c r="I162" s="5" t="s">
        <v>32</v>
      </c>
      <c r="J162" s="75">
        <v>1</v>
      </c>
      <c r="K162" s="13"/>
      <c r="L162" s="13"/>
      <c r="M162" s="13"/>
      <c r="N162" s="14"/>
      <c r="O162" s="50">
        <f>MIN(Lääkkeet[[#This Row],[Velvoite 1.1.2024 (pakkauksia)]],Lääkkeet[[#This Row],[Suurimman alitusluvan mukainen velvoite 
1.1.-30.6.2024 (pakkauksia)]],Lääkkeet[[#This Row],[Alin saldo 
1.1.-30.6.2024 (pakkauksia)]])*Lääkkeet[[#This Row],[Kirjanpitoarvo / pakkaus 1.1.2024
(EUR  ALV 0 %)]]</f>
        <v>0</v>
      </c>
      <c r="P162" s="16"/>
      <c r="Q162" s="13"/>
      <c r="R162" s="13"/>
      <c r="S162" s="13"/>
      <c r="T162" s="14"/>
      <c r="U162" s="50">
        <f>MIN(Lääkkeet[[#This Row],[Velvoite 1.7.2024 (pakkauksia)]],Lääkkeet[[#This Row],[Suurimman alitusluvan mukainen velvoite
1.7.-31.12.2024 (pakkauksia)]],Lääkkeet[[#This Row],[Alin saldo 
1.7.-31.12.2024 (pakkauksia)]])*Lääkkeet[[#This Row],[Kirjanpitoarvo / pakkaus 1.7.2024
(EUR  ALV 0 %)]]</f>
        <v>0</v>
      </c>
      <c r="W162" s="61" t="str" cm="1">
        <f t="array" ref="W162">IFERROR(_xlfn.IFS(Lääkkeet[[#This Row],[Sitoutunut pääoma 
1.1.-30.6.2024 (EUR)]]&gt;0,"Täytetyt",Lääkkeet[[#This Row],[Sitoutunut pääoma 
1.7.-31.12.2024 (EUR)]]&gt;0,"Täytetyt"),"")</f>
        <v/>
      </c>
      <c r="X162" s="61"/>
      <c r="Y162" s="5">
        <f>Hakulomake!$B$29</f>
        <v>0</v>
      </c>
    </row>
    <row r="163" spans="1:25" x14ac:dyDescent="0.3">
      <c r="A163" s="6" t="s">
        <v>1199</v>
      </c>
      <c r="B163" s="5">
        <f>Hakulomake!$B$17</f>
        <v>0</v>
      </c>
      <c r="C163" s="75">
        <v>1</v>
      </c>
      <c r="D163" s="5" t="s">
        <v>128</v>
      </c>
      <c r="E163" s="74" t="s">
        <v>1391</v>
      </c>
      <c r="F163" s="5" t="s">
        <v>129</v>
      </c>
      <c r="G163" s="5" t="s">
        <v>140</v>
      </c>
      <c r="H163" s="5" t="s">
        <v>40</v>
      </c>
      <c r="I163" s="5" t="s">
        <v>141</v>
      </c>
      <c r="J163" s="75">
        <v>40</v>
      </c>
      <c r="K163" s="13"/>
      <c r="L163" s="13"/>
      <c r="M163" s="13"/>
      <c r="N163" s="14"/>
      <c r="O163" s="50">
        <f>MIN(Lääkkeet[[#This Row],[Velvoite 1.1.2024 (pakkauksia)]],Lääkkeet[[#This Row],[Suurimman alitusluvan mukainen velvoite 
1.1.-30.6.2024 (pakkauksia)]],Lääkkeet[[#This Row],[Alin saldo 
1.1.-30.6.2024 (pakkauksia)]])*Lääkkeet[[#This Row],[Kirjanpitoarvo / pakkaus 1.1.2024
(EUR  ALV 0 %)]]</f>
        <v>0</v>
      </c>
      <c r="P163" s="16"/>
      <c r="Q163" s="13"/>
      <c r="R163" s="13"/>
      <c r="S163" s="13"/>
      <c r="T163" s="14"/>
      <c r="U163" s="50">
        <f>MIN(Lääkkeet[[#This Row],[Velvoite 1.7.2024 (pakkauksia)]],Lääkkeet[[#This Row],[Suurimman alitusluvan mukainen velvoite
1.7.-31.12.2024 (pakkauksia)]],Lääkkeet[[#This Row],[Alin saldo 
1.7.-31.12.2024 (pakkauksia)]])*Lääkkeet[[#This Row],[Kirjanpitoarvo / pakkaus 1.7.2024
(EUR  ALV 0 %)]]</f>
        <v>0</v>
      </c>
      <c r="W163" s="61" t="str" cm="1">
        <f t="array" ref="W163">IFERROR(_xlfn.IFS(Lääkkeet[[#This Row],[Sitoutunut pääoma 
1.1.-30.6.2024 (EUR)]]&gt;0,"Täytetyt",Lääkkeet[[#This Row],[Sitoutunut pääoma 
1.7.-31.12.2024 (EUR)]]&gt;0,"Täytetyt"),"")</f>
        <v/>
      </c>
      <c r="X163" s="61"/>
      <c r="Y163" s="5">
        <f>Hakulomake!$B$29</f>
        <v>0</v>
      </c>
    </row>
    <row r="164" spans="1:25" x14ac:dyDescent="0.3">
      <c r="A164" s="6" t="s">
        <v>1199</v>
      </c>
      <c r="B164" s="5">
        <f>Hakulomake!$B$17</f>
        <v>0</v>
      </c>
      <c r="C164" s="75">
        <v>1</v>
      </c>
      <c r="D164" s="5" t="s">
        <v>89</v>
      </c>
      <c r="E164" s="74" t="s">
        <v>1392</v>
      </c>
      <c r="F164" s="5" t="s">
        <v>90</v>
      </c>
      <c r="G164" s="5" t="s">
        <v>91</v>
      </c>
      <c r="H164" s="5" t="s">
        <v>51</v>
      </c>
      <c r="I164" s="5" t="s">
        <v>93</v>
      </c>
      <c r="J164" s="75" t="s">
        <v>973</v>
      </c>
      <c r="K164" s="13"/>
      <c r="L164" s="13"/>
      <c r="M164" s="13"/>
      <c r="N164" s="14"/>
      <c r="O164" s="50">
        <f>MIN(Lääkkeet[[#This Row],[Velvoite 1.1.2024 (pakkauksia)]],Lääkkeet[[#This Row],[Suurimman alitusluvan mukainen velvoite 
1.1.-30.6.2024 (pakkauksia)]],Lääkkeet[[#This Row],[Alin saldo 
1.1.-30.6.2024 (pakkauksia)]])*Lääkkeet[[#This Row],[Kirjanpitoarvo / pakkaus 1.1.2024
(EUR  ALV 0 %)]]</f>
        <v>0</v>
      </c>
      <c r="P164" s="16"/>
      <c r="Q164" s="13"/>
      <c r="R164" s="13"/>
      <c r="S164" s="13"/>
      <c r="T164" s="14"/>
      <c r="U164" s="50">
        <f>MIN(Lääkkeet[[#This Row],[Velvoite 1.7.2024 (pakkauksia)]],Lääkkeet[[#This Row],[Suurimman alitusluvan mukainen velvoite
1.7.-31.12.2024 (pakkauksia)]],Lääkkeet[[#This Row],[Alin saldo 
1.7.-31.12.2024 (pakkauksia)]])*Lääkkeet[[#This Row],[Kirjanpitoarvo / pakkaus 1.7.2024
(EUR  ALV 0 %)]]</f>
        <v>0</v>
      </c>
      <c r="W164" s="61" t="str" cm="1">
        <f t="array" ref="W164">IFERROR(_xlfn.IFS(Lääkkeet[[#This Row],[Sitoutunut pääoma 
1.1.-30.6.2024 (EUR)]]&gt;0,"Täytetyt",Lääkkeet[[#This Row],[Sitoutunut pääoma 
1.7.-31.12.2024 (EUR)]]&gt;0,"Täytetyt"),"")</f>
        <v/>
      </c>
      <c r="X164" s="61"/>
      <c r="Y164" s="5">
        <f>Hakulomake!$B$29</f>
        <v>0</v>
      </c>
    </row>
    <row r="165" spans="1:25" x14ac:dyDescent="0.3">
      <c r="A165" s="6" t="s">
        <v>1199</v>
      </c>
      <c r="B165" s="5">
        <f>Hakulomake!$B$17</f>
        <v>0</v>
      </c>
      <c r="C165" s="75">
        <v>1</v>
      </c>
      <c r="D165" s="5" t="s">
        <v>173</v>
      </c>
      <c r="E165" s="74" t="s">
        <v>1393</v>
      </c>
      <c r="F165" s="5" t="s">
        <v>174</v>
      </c>
      <c r="G165" s="5" t="s">
        <v>1394</v>
      </c>
      <c r="H165" s="5" t="s">
        <v>40</v>
      </c>
      <c r="I165" s="5" t="s">
        <v>39</v>
      </c>
      <c r="J165" s="75">
        <v>4</v>
      </c>
      <c r="K165" s="13"/>
      <c r="L165" s="13"/>
      <c r="M165" s="13"/>
      <c r="N165" s="14"/>
      <c r="O165" s="50">
        <f>MIN(Lääkkeet[[#This Row],[Velvoite 1.1.2024 (pakkauksia)]],Lääkkeet[[#This Row],[Suurimman alitusluvan mukainen velvoite 
1.1.-30.6.2024 (pakkauksia)]],Lääkkeet[[#This Row],[Alin saldo 
1.1.-30.6.2024 (pakkauksia)]])*Lääkkeet[[#This Row],[Kirjanpitoarvo / pakkaus 1.1.2024
(EUR  ALV 0 %)]]</f>
        <v>0</v>
      </c>
      <c r="P165" s="16"/>
      <c r="Q165" s="13"/>
      <c r="R165" s="13"/>
      <c r="S165" s="13"/>
      <c r="T165" s="14"/>
      <c r="U165" s="50">
        <f>MIN(Lääkkeet[[#This Row],[Velvoite 1.7.2024 (pakkauksia)]],Lääkkeet[[#This Row],[Suurimman alitusluvan mukainen velvoite
1.7.-31.12.2024 (pakkauksia)]],Lääkkeet[[#This Row],[Alin saldo 
1.7.-31.12.2024 (pakkauksia)]])*Lääkkeet[[#This Row],[Kirjanpitoarvo / pakkaus 1.7.2024
(EUR  ALV 0 %)]]</f>
        <v>0</v>
      </c>
      <c r="W165" s="61" t="str" cm="1">
        <f t="array" ref="W165">IFERROR(_xlfn.IFS(Lääkkeet[[#This Row],[Sitoutunut pääoma 
1.1.-30.6.2024 (EUR)]]&gt;0,"Täytetyt",Lääkkeet[[#This Row],[Sitoutunut pääoma 
1.7.-31.12.2024 (EUR)]]&gt;0,"Täytetyt"),"")</f>
        <v/>
      </c>
      <c r="X165" s="61"/>
      <c r="Y165" s="5">
        <f>Hakulomake!$B$29</f>
        <v>0</v>
      </c>
    </row>
    <row r="166" spans="1:25" x14ac:dyDescent="0.3">
      <c r="A166" s="6" t="s">
        <v>1199</v>
      </c>
      <c r="B166" s="5">
        <f>Hakulomake!$B$17</f>
        <v>0</v>
      </c>
      <c r="C166" s="75">
        <v>1</v>
      </c>
      <c r="D166" s="5" t="s">
        <v>43</v>
      </c>
      <c r="E166" s="74" t="s">
        <v>1395</v>
      </c>
      <c r="F166" s="5" t="s">
        <v>44</v>
      </c>
      <c r="G166" s="5" t="s">
        <v>54</v>
      </c>
      <c r="H166" s="5" t="s">
        <v>46</v>
      </c>
      <c r="I166" s="5" t="s">
        <v>47</v>
      </c>
      <c r="J166" s="75" t="s">
        <v>971</v>
      </c>
      <c r="K166" s="13"/>
      <c r="L166" s="13"/>
      <c r="M166" s="13"/>
      <c r="N166" s="14"/>
      <c r="O166" s="50">
        <f>MIN(Lääkkeet[[#This Row],[Velvoite 1.1.2024 (pakkauksia)]],Lääkkeet[[#This Row],[Suurimman alitusluvan mukainen velvoite 
1.1.-30.6.2024 (pakkauksia)]],Lääkkeet[[#This Row],[Alin saldo 
1.1.-30.6.2024 (pakkauksia)]])*Lääkkeet[[#This Row],[Kirjanpitoarvo / pakkaus 1.1.2024
(EUR  ALV 0 %)]]</f>
        <v>0</v>
      </c>
      <c r="P166" s="16"/>
      <c r="Q166" s="13"/>
      <c r="R166" s="13"/>
      <c r="S166" s="13"/>
      <c r="T166" s="14"/>
      <c r="U166" s="50">
        <f>MIN(Lääkkeet[[#This Row],[Velvoite 1.7.2024 (pakkauksia)]],Lääkkeet[[#This Row],[Suurimman alitusluvan mukainen velvoite
1.7.-31.12.2024 (pakkauksia)]],Lääkkeet[[#This Row],[Alin saldo 
1.7.-31.12.2024 (pakkauksia)]])*Lääkkeet[[#This Row],[Kirjanpitoarvo / pakkaus 1.7.2024
(EUR  ALV 0 %)]]</f>
        <v>0</v>
      </c>
      <c r="W166" s="61" t="str" cm="1">
        <f t="array" ref="W166">IFERROR(_xlfn.IFS(Lääkkeet[[#This Row],[Sitoutunut pääoma 
1.1.-30.6.2024 (EUR)]]&gt;0,"Täytetyt",Lääkkeet[[#This Row],[Sitoutunut pääoma 
1.7.-31.12.2024 (EUR)]]&gt;0,"Täytetyt"),"")</f>
        <v/>
      </c>
      <c r="X166" s="61"/>
      <c r="Y166" s="5">
        <f>Hakulomake!$B$29</f>
        <v>0</v>
      </c>
    </row>
    <row r="167" spans="1:25" x14ac:dyDescent="0.3">
      <c r="A167" s="6" t="s">
        <v>1199</v>
      </c>
      <c r="B167" s="5">
        <f>Hakulomake!$B$17</f>
        <v>0</v>
      </c>
      <c r="C167" s="75">
        <v>1</v>
      </c>
      <c r="D167" s="5" t="s">
        <v>67</v>
      </c>
      <c r="E167" s="74" t="s">
        <v>1396</v>
      </c>
      <c r="F167" s="5" t="s">
        <v>68</v>
      </c>
      <c r="G167" s="5" t="s">
        <v>1397</v>
      </c>
      <c r="H167" s="5" t="s">
        <v>69</v>
      </c>
      <c r="I167" s="5" t="s">
        <v>70</v>
      </c>
      <c r="J167" s="75" t="s">
        <v>977</v>
      </c>
      <c r="K167" s="13"/>
      <c r="L167" s="13"/>
      <c r="M167" s="13"/>
      <c r="N167" s="14"/>
      <c r="O167" s="50">
        <f>MIN(Lääkkeet[[#This Row],[Velvoite 1.1.2024 (pakkauksia)]],Lääkkeet[[#This Row],[Suurimman alitusluvan mukainen velvoite 
1.1.-30.6.2024 (pakkauksia)]],Lääkkeet[[#This Row],[Alin saldo 
1.1.-30.6.2024 (pakkauksia)]])*Lääkkeet[[#This Row],[Kirjanpitoarvo / pakkaus 1.1.2024
(EUR  ALV 0 %)]]</f>
        <v>0</v>
      </c>
      <c r="P167" s="16"/>
      <c r="Q167" s="13"/>
      <c r="R167" s="13"/>
      <c r="S167" s="13"/>
      <c r="T167" s="14"/>
      <c r="U167" s="50">
        <f>MIN(Lääkkeet[[#This Row],[Velvoite 1.7.2024 (pakkauksia)]],Lääkkeet[[#This Row],[Suurimman alitusluvan mukainen velvoite
1.7.-31.12.2024 (pakkauksia)]],Lääkkeet[[#This Row],[Alin saldo 
1.7.-31.12.2024 (pakkauksia)]])*Lääkkeet[[#This Row],[Kirjanpitoarvo / pakkaus 1.7.2024
(EUR  ALV 0 %)]]</f>
        <v>0</v>
      </c>
      <c r="W167" s="61" t="str" cm="1">
        <f t="array" ref="W167">IFERROR(_xlfn.IFS(Lääkkeet[[#This Row],[Sitoutunut pääoma 
1.1.-30.6.2024 (EUR)]]&gt;0,"Täytetyt",Lääkkeet[[#This Row],[Sitoutunut pääoma 
1.7.-31.12.2024 (EUR)]]&gt;0,"Täytetyt"),"")</f>
        <v/>
      </c>
      <c r="X167" s="61"/>
      <c r="Y167" s="5">
        <f>Hakulomake!$B$29</f>
        <v>0</v>
      </c>
    </row>
    <row r="168" spans="1:25" x14ac:dyDescent="0.3">
      <c r="A168" s="6" t="s">
        <v>1199</v>
      </c>
      <c r="B168" s="5">
        <f>Hakulomake!$B$17</f>
        <v>0</v>
      </c>
      <c r="C168" s="75">
        <v>1</v>
      </c>
      <c r="D168" s="5" t="s">
        <v>119</v>
      </c>
      <c r="E168" s="74" t="s">
        <v>1398</v>
      </c>
      <c r="F168" s="5" t="s">
        <v>120</v>
      </c>
      <c r="G168" s="5" t="s">
        <v>126</v>
      </c>
      <c r="H168" s="5" t="s">
        <v>33</v>
      </c>
      <c r="I168" s="5" t="s">
        <v>50</v>
      </c>
      <c r="J168" s="75">
        <v>14</v>
      </c>
      <c r="K168" s="13"/>
      <c r="L168" s="13"/>
      <c r="M168" s="13"/>
      <c r="N168" s="14"/>
      <c r="O168" s="50">
        <f>MIN(Lääkkeet[[#This Row],[Velvoite 1.1.2024 (pakkauksia)]],Lääkkeet[[#This Row],[Suurimman alitusluvan mukainen velvoite 
1.1.-30.6.2024 (pakkauksia)]],Lääkkeet[[#This Row],[Alin saldo 
1.1.-30.6.2024 (pakkauksia)]])*Lääkkeet[[#This Row],[Kirjanpitoarvo / pakkaus 1.1.2024
(EUR  ALV 0 %)]]</f>
        <v>0</v>
      </c>
      <c r="P168" s="16"/>
      <c r="Q168" s="13"/>
      <c r="R168" s="13"/>
      <c r="S168" s="13"/>
      <c r="T168" s="14"/>
      <c r="U168" s="50">
        <f>MIN(Lääkkeet[[#This Row],[Velvoite 1.7.2024 (pakkauksia)]],Lääkkeet[[#This Row],[Suurimman alitusluvan mukainen velvoite
1.7.-31.12.2024 (pakkauksia)]],Lääkkeet[[#This Row],[Alin saldo 
1.7.-31.12.2024 (pakkauksia)]])*Lääkkeet[[#This Row],[Kirjanpitoarvo / pakkaus 1.7.2024
(EUR  ALV 0 %)]]</f>
        <v>0</v>
      </c>
      <c r="W168" s="61" t="str" cm="1">
        <f t="array" ref="W168">IFERROR(_xlfn.IFS(Lääkkeet[[#This Row],[Sitoutunut pääoma 
1.1.-30.6.2024 (EUR)]]&gt;0,"Täytetyt",Lääkkeet[[#This Row],[Sitoutunut pääoma 
1.7.-31.12.2024 (EUR)]]&gt;0,"Täytetyt"),"")</f>
        <v/>
      </c>
      <c r="X168" s="61"/>
      <c r="Y168" s="5">
        <f>Hakulomake!$B$29</f>
        <v>0</v>
      </c>
    </row>
    <row r="169" spans="1:25" x14ac:dyDescent="0.3">
      <c r="A169" s="6" t="s">
        <v>1199</v>
      </c>
      <c r="B169" s="5">
        <f>Hakulomake!$B$17</f>
        <v>0</v>
      </c>
      <c r="C169" s="75">
        <v>1</v>
      </c>
      <c r="D169" s="5" t="s">
        <v>119</v>
      </c>
      <c r="E169" s="74" t="s">
        <v>1399</v>
      </c>
      <c r="F169" s="5" t="s">
        <v>120</v>
      </c>
      <c r="G169" s="5" t="s">
        <v>126</v>
      </c>
      <c r="H169" s="5" t="s">
        <v>49</v>
      </c>
      <c r="I169" s="5" t="s">
        <v>50</v>
      </c>
      <c r="J169" s="75">
        <v>14</v>
      </c>
      <c r="K169" s="13"/>
      <c r="L169" s="13"/>
      <c r="M169" s="13"/>
      <c r="N169" s="14"/>
      <c r="O169" s="50">
        <f>MIN(Lääkkeet[[#This Row],[Velvoite 1.1.2024 (pakkauksia)]],Lääkkeet[[#This Row],[Suurimman alitusluvan mukainen velvoite 
1.1.-30.6.2024 (pakkauksia)]],Lääkkeet[[#This Row],[Alin saldo 
1.1.-30.6.2024 (pakkauksia)]])*Lääkkeet[[#This Row],[Kirjanpitoarvo / pakkaus 1.1.2024
(EUR  ALV 0 %)]]</f>
        <v>0</v>
      </c>
      <c r="P169" s="16"/>
      <c r="Q169" s="13"/>
      <c r="R169" s="13"/>
      <c r="S169" s="13"/>
      <c r="T169" s="14"/>
      <c r="U169" s="50">
        <f>MIN(Lääkkeet[[#This Row],[Velvoite 1.7.2024 (pakkauksia)]],Lääkkeet[[#This Row],[Suurimman alitusluvan mukainen velvoite
1.7.-31.12.2024 (pakkauksia)]],Lääkkeet[[#This Row],[Alin saldo 
1.7.-31.12.2024 (pakkauksia)]])*Lääkkeet[[#This Row],[Kirjanpitoarvo / pakkaus 1.7.2024
(EUR  ALV 0 %)]]</f>
        <v>0</v>
      </c>
      <c r="W169" s="61" t="str" cm="1">
        <f t="array" ref="W169">IFERROR(_xlfn.IFS(Lääkkeet[[#This Row],[Sitoutunut pääoma 
1.1.-30.6.2024 (EUR)]]&gt;0,"Täytetyt",Lääkkeet[[#This Row],[Sitoutunut pääoma 
1.7.-31.12.2024 (EUR)]]&gt;0,"Täytetyt"),"")</f>
        <v/>
      </c>
      <c r="X169" s="61"/>
      <c r="Y169" s="5">
        <f>Hakulomake!$B$29</f>
        <v>0</v>
      </c>
    </row>
    <row r="170" spans="1:25" x14ac:dyDescent="0.3">
      <c r="A170" s="6" t="s">
        <v>1199</v>
      </c>
      <c r="B170" s="5">
        <f>Hakulomake!$B$17</f>
        <v>0</v>
      </c>
      <c r="C170" s="75">
        <v>1</v>
      </c>
      <c r="D170" s="5" t="s">
        <v>151</v>
      </c>
      <c r="E170" s="74" t="s">
        <v>1400</v>
      </c>
      <c r="F170" s="5" t="s">
        <v>152</v>
      </c>
      <c r="G170" s="5" t="s">
        <v>157</v>
      </c>
      <c r="H170" s="5" t="s">
        <v>51</v>
      </c>
      <c r="I170" s="5" t="s">
        <v>50</v>
      </c>
      <c r="J170" s="75">
        <v>20</v>
      </c>
      <c r="K170" s="13"/>
      <c r="L170" s="13"/>
      <c r="M170" s="13"/>
      <c r="N170" s="14"/>
      <c r="O170" s="50">
        <f>MIN(Lääkkeet[[#This Row],[Velvoite 1.1.2024 (pakkauksia)]],Lääkkeet[[#This Row],[Suurimman alitusluvan mukainen velvoite 
1.1.-30.6.2024 (pakkauksia)]],Lääkkeet[[#This Row],[Alin saldo 
1.1.-30.6.2024 (pakkauksia)]])*Lääkkeet[[#This Row],[Kirjanpitoarvo / pakkaus 1.1.2024
(EUR  ALV 0 %)]]</f>
        <v>0</v>
      </c>
      <c r="P170" s="16"/>
      <c r="Q170" s="13"/>
      <c r="R170" s="13"/>
      <c r="S170" s="13"/>
      <c r="T170" s="14"/>
      <c r="U170" s="50">
        <f>MIN(Lääkkeet[[#This Row],[Velvoite 1.7.2024 (pakkauksia)]],Lääkkeet[[#This Row],[Suurimman alitusluvan mukainen velvoite
1.7.-31.12.2024 (pakkauksia)]],Lääkkeet[[#This Row],[Alin saldo 
1.7.-31.12.2024 (pakkauksia)]])*Lääkkeet[[#This Row],[Kirjanpitoarvo / pakkaus 1.7.2024
(EUR  ALV 0 %)]]</f>
        <v>0</v>
      </c>
      <c r="W170" s="61" t="str" cm="1">
        <f t="array" ref="W170">IFERROR(_xlfn.IFS(Lääkkeet[[#This Row],[Sitoutunut pääoma 
1.1.-30.6.2024 (EUR)]]&gt;0,"Täytetyt",Lääkkeet[[#This Row],[Sitoutunut pääoma 
1.7.-31.12.2024 (EUR)]]&gt;0,"Täytetyt"),"")</f>
        <v/>
      </c>
      <c r="X170" s="61"/>
      <c r="Y170" s="5">
        <f>Hakulomake!$B$29</f>
        <v>0</v>
      </c>
    </row>
    <row r="171" spans="1:25" x14ac:dyDescent="0.3">
      <c r="A171" s="6" t="s">
        <v>1199</v>
      </c>
      <c r="B171" s="5">
        <f>Hakulomake!$B$17</f>
        <v>0</v>
      </c>
      <c r="C171" s="75">
        <v>1</v>
      </c>
      <c r="D171" s="5" t="s">
        <v>73</v>
      </c>
      <c r="E171" s="74" t="s">
        <v>1401</v>
      </c>
      <c r="F171" s="5" t="s">
        <v>74</v>
      </c>
      <c r="G171" s="5" t="s">
        <v>75</v>
      </c>
      <c r="H171" s="5" t="s">
        <v>77</v>
      </c>
      <c r="I171" s="5" t="s">
        <v>50</v>
      </c>
      <c r="J171" s="75">
        <v>30</v>
      </c>
      <c r="K171" s="13"/>
      <c r="L171" s="13"/>
      <c r="M171" s="13"/>
      <c r="N171" s="14"/>
      <c r="O171" s="50">
        <f>MIN(Lääkkeet[[#This Row],[Velvoite 1.1.2024 (pakkauksia)]],Lääkkeet[[#This Row],[Suurimman alitusluvan mukainen velvoite 
1.1.-30.6.2024 (pakkauksia)]],Lääkkeet[[#This Row],[Alin saldo 
1.1.-30.6.2024 (pakkauksia)]])*Lääkkeet[[#This Row],[Kirjanpitoarvo / pakkaus 1.1.2024
(EUR  ALV 0 %)]]</f>
        <v>0</v>
      </c>
      <c r="P171" s="16"/>
      <c r="Q171" s="13"/>
      <c r="R171" s="13"/>
      <c r="S171" s="13"/>
      <c r="T171" s="14"/>
      <c r="U171" s="50">
        <f>MIN(Lääkkeet[[#This Row],[Velvoite 1.7.2024 (pakkauksia)]],Lääkkeet[[#This Row],[Suurimman alitusluvan mukainen velvoite
1.7.-31.12.2024 (pakkauksia)]],Lääkkeet[[#This Row],[Alin saldo 
1.7.-31.12.2024 (pakkauksia)]])*Lääkkeet[[#This Row],[Kirjanpitoarvo / pakkaus 1.7.2024
(EUR  ALV 0 %)]]</f>
        <v>0</v>
      </c>
      <c r="W171" s="61" t="str" cm="1">
        <f t="array" ref="W171">IFERROR(_xlfn.IFS(Lääkkeet[[#This Row],[Sitoutunut pääoma 
1.1.-30.6.2024 (EUR)]]&gt;0,"Täytetyt",Lääkkeet[[#This Row],[Sitoutunut pääoma 
1.7.-31.12.2024 (EUR)]]&gt;0,"Täytetyt"),"")</f>
        <v/>
      </c>
      <c r="X171" s="61"/>
      <c r="Y171" s="5">
        <f>Hakulomake!$B$29</f>
        <v>0</v>
      </c>
    </row>
    <row r="172" spans="1:25" x14ac:dyDescent="0.3">
      <c r="A172" s="6" t="s">
        <v>1199</v>
      </c>
      <c r="B172" s="5">
        <f>Hakulomake!$B$17</f>
        <v>0</v>
      </c>
      <c r="C172" s="75">
        <v>1</v>
      </c>
      <c r="D172" s="5" t="s">
        <v>89</v>
      </c>
      <c r="E172" s="74" t="s">
        <v>1402</v>
      </c>
      <c r="F172" s="5" t="s">
        <v>90</v>
      </c>
      <c r="G172" s="5" t="s">
        <v>94</v>
      </c>
      <c r="H172" s="5" t="s">
        <v>33</v>
      </c>
      <c r="I172" s="5" t="s">
        <v>93</v>
      </c>
      <c r="J172" s="75" t="s">
        <v>993</v>
      </c>
      <c r="K172" s="13"/>
      <c r="L172" s="13"/>
      <c r="M172" s="13"/>
      <c r="N172" s="14"/>
      <c r="O172" s="50">
        <f>MIN(Lääkkeet[[#This Row],[Velvoite 1.1.2024 (pakkauksia)]],Lääkkeet[[#This Row],[Suurimman alitusluvan mukainen velvoite 
1.1.-30.6.2024 (pakkauksia)]],Lääkkeet[[#This Row],[Alin saldo 
1.1.-30.6.2024 (pakkauksia)]])*Lääkkeet[[#This Row],[Kirjanpitoarvo / pakkaus 1.1.2024
(EUR  ALV 0 %)]]</f>
        <v>0</v>
      </c>
      <c r="P172" s="16"/>
      <c r="Q172" s="13"/>
      <c r="R172" s="13"/>
      <c r="S172" s="13"/>
      <c r="T172" s="14"/>
      <c r="U172" s="50">
        <f>MIN(Lääkkeet[[#This Row],[Velvoite 1.7.2024 (pakkauksia)]],Lääkkeet[[#This Row],[Suurimman alitusluvan mukainen velvoite
1.7.-31.12.2024 (pakkauksia)]],Lääkkeet[[#This Row],[Alin saldo 
1.7.-31.12.2024 (pakkauksia)]])*Lääkkeet[[#This Row],[Kirjanpitoarvo / pakkaus 1.7.2024
(EUR  ALV 0 %)]]</f>
        <v>0</v>
      </c>
      <c r="W172" s="61" t="str" cm="1">
        <f t="array" ref="W172">IFERROR(_xlfn.IFS(Lääkkeet[[#This Row],[Sitoutunut pääoma 
1.1.-30.6.2024 (EUR)]]&gt;0,"Täytetyt",Lääkkeet[[#This Row],[Sitoutunut pääoma 
1.7.-31.12.2024 (EUR)]]&gt;0,"Täytetyt"),"")</f>
        <v/>
      </c>
      <c r="X172" s="61"/>
      <c r="Y172" s="5">
        <f>Hakulomake!$B$29</f>
        <v>0</v>
      </c>
    </row>
    <row r="173" spans="1:25" x14ac:dyDescent="0.3">
      <c r="A173" s="6" t="s">
        <v>1199</v>
      </c>
      <c r="B173" s="5">
        <f>Hakulomake!$B$17</f>
        <v>0</v>
      </c>
      <c r="C173" s="75">
        <v>1</v>
      </c>
      <c r="D173" s="5" t="s">
        <v>128</v>
      </c>
      <c r="E173" s="74" t="s">
        <v>1403</v>
      </c>
      <c r="F173" s="5" t="s">
        <v>129</v>
      </c>
      <c r="G173" s="5" t="s">
        <v>134</v>
      </c>
      <c r="H173" s="5" t="s">
        <v>115</v>
      </c>
      <c r="I173" s="5" t="s">
        <v>50</v>
      </c>
      <c r="J173" s="75">
        <v>100</v>
      </c>
      <c r="K173" s="13"/>
      <c r="L173" s="13"/>
      <c r="M173" s="13"/>
      <c r="N173" s="14"/>
      <c r="O173" s="50">
        <f>MIN(Lääkkeet[[#This Row],[Velvoite 1.1.2024 (pakkauksia)]],Lääkkeet[[#This Row],[Suurimman alitusluvan mukainen velvoite 
1.1.-30.6.2024 (pakkauksia)]],Lääkkeet[[#This Row],[Alin saldo 
1.1.-30.6.2024 (pakkauksia)]])*Lääkkeet[[#This Row],[Kirjanpitoarvo / pakkaus 1.1.2024
(EUR  ALV 0 %)]]</f>
        <v>0</v>
      </c>
      <c r="P173" s="16"/>
      <c r="Q173" s="13"/>
      <c r="R173" s="13"/>
      <c r="S173" s="13"/>
      <c r="T173" s="14"/>
      <c r="U173" s="50">
        <f>MIN(Lääkkeet[[#This Row],[Velvoite 1.7.2024 (pakkauksia)]],Lääkkeet[[#This Row],[Suurimman alitusluvan mukainen velvoite
1.7.-31.12.2024 (pakkauksia)]],Lääkkeet[[#This Row],[Alin saldo 
1.7.-31.12.2024 (pakkauksia)]])*Lääkkeet[[#This Row],[Kirjanpitoarvo / pakkaus 1.7.2024
(EUR  ALV 0 %)]]</f>
        <v>0</v>
      </c>
      <c r="W173" s="61" t="str" cm="1">
        <f t="array" ref="W173">IFERROR(_xlfn.IFS(Lääkkeet[[#This Row],[Sitoutunut pääoma 
1.1.-30.6.2024 (EUR)]]&gt;0,"Täytetyt",Lääkkeet[[#This Row],[Sitoutunut pääoma 
1.7.-31.12.2024 (EUR)]]&gt;0,"Täytetyt"),"")</f>
        <v/>
      </c>
      <c r="X173" s="61"/>
      <c r="Y173" s="5">
        <f>Hakulomake!$B$29</f>
        <v>0</v>
      </c>
    </row>
    <row r="174" spans="1:25" x14ac:dyDescent="0.3">
      <c r="A174" s="6" t="s">
        <v>1199</v>
      </c>
      <c r="B174" s="5">
        <f>Hakulomake!$B$17</f>
        <v>0</v>
      </c>
      <c r="C174" s="75">
        <v>1</v>
      </c>
      <c r="D174" s="5" t="s">
        <v>128</v>
      </c>
      <c r="E174" s="74" t="s">
        <v>1404</v>
      </c>
      <c r="F174" s="5" t="s">
        <v>129</v>
      </c>
      <c r="G174" s="5" t="s">
        <v>139</v>
      </c>
      <c r="H174" s="5" t="s">
        <v>115</v>
      </c>
      <c r="I174" s="5" t="s">
        <v>32</v>
      </c>
      <c r="J174" s="75">
        <v>100</v>
      </c>
      <c r="K174" s="13"/>
      <c r="L174" s="13"/>
      <c r="M174" s="13"/>
      <c r="N174" s="14"/>
      <c r="O174" s="50">
        <f>MIN(Lääkkeet[[#This Row],[Velvoite 1.1.2024 (pakkauksia)]],Lääkkeet[[#This Row],[Suurimman alitusluvan mukainen velvoite 
1.1.-30.6.2024 (pakkauksia)]],Lääkkeet[[#This Row],[Alin saldo 
1.1.-30.6.2024 (pakkauksia)]])*Lääkkeet[[#This Row],[Kirjanpitoarvo / pakkaus 1.1.2024
(EUR  ALV 0 %)]]</f>
        <v>0</v>
      </c>
      <c r="P174" s="16"/>
      <c r="Q174" s="13"/>
      <c r="R174" s="13"/>
      <c r="S174" s="13"/>
      <c r="T174" s="14"/>
      <c r="U174" s="50">
        <f>MIN(Lääkkeet[[#This Row],[Velvoite 1.7.2024 (pakkauksia)]],Lääkkeet[[#This Row],[Suurimman alitusluvan mukainen velvoite
1.7.-31.12.2024 (pakkauksia)]],Lääkkeet[[#This Row],[Alin saldo 
1.7.-31.12.2024 (pakkauksia)]])*Lääkkeet[[#This Row],[Kirjanpitoarvo / pakkaus 1.7.2024
(EUR  ALV 0 %)]]</f>
        <v>0</v>
      </c>
      <c r="W174" s="61" t="str" cm="1">
        <f t="array" ref="W174">IFERROR(_xlfn.IFS(Lääkkeet[[#This Row],[Sitoutunut pääoma 
1.1.-30.6.2024 (EUR)]]&gt;0,"Täytetyt",Lääkkeet[[#This Row],[Sitoutunut pääoma 
1.7.-31.12.2024 (EUR)]]&gt;0,"Täytetyt"),"")</f>
        <v/>
      </c>
      <c r="X174" s="61"/>
      <c r="Y174" s="5">
        <f>Hakulomake!$B$29</f>
        <v>0</v>
      </c>
    </row>
    <row r="175" spans="1:25" x14ac:dyDescent="0.3">
      <c r="A175" s="6" t="s">
        <v>1199</v>
      </c>
      <c r="B175" s="5">
        <f>Hakulomake!$B$17</f>
        <v>0</v>
      </c>
      <c r="C175" s="75">
        <v>1</v>
      </c>
      <c r="D175" s="5" t="s">
        <v>89</v>
      </c>
      <c r="E175" s="74" t="s">
        <v>1405</v>
      </c>
      <c r="F175" s="5" t="s">
        <v>90</v>
      </c>
      <c r="G175" s="5" t="s">
        <v>94</v>
      </c>
      <c r="H175" s="5" t="s">
        <v>95</v>
      </c>
      <c r="I175" s="5" t="s">
        <v>58</v>
      </c>
      <c r="J175" s="75" t="s">
        <v>972</v>
      </c>
      <c r="K175" s="13"/>
      <c r="L175" s="13"/>
      <c r="M175" s="13"/>
      <c r="N175" s="14"/>
      <c r="O175" s="50">
        <f>MIN(Lääkkeet[[#This Row],[Velvoite 1.1.2024 (pakkauksia)]],Lääkkeet[[#This Row],[Suurimman alitusluvan mukainen velvoite 
1.1.-30.6.2024 (pakkauksia)]],Lääkkeet[[#This Row],[Alin saldo 
1.1.-30.6.2024 (pakkauksia)]])*Lääkkeet[[#This Row],[Kirjanpitoarvo / pakkaus 1.1.2024
(EUR  ALV 0 %)]]</f>
        <v>0</v>
      </c>
      <c r="P175" s="16"/>
      <c r="Q175" s="13"/>
      <c r="R175" s="13"/>
      <c r="S175" s="13"/>
      <c r="T175" s="14"/>
      <c r="U175" s="50">
        <f>MIN(Lääkkeet[[#This Row],[Velvoite 1.7.2024 (pakkauksia)]],Lääkkeet[[#This Row],[Suurimman alitusluvan mukainen velvoite
1.7.-31.12.2024 (pakkauksia)]],Lääkkeet[[#This Row],[Alin saldo 
1.7.-31.12.2024 (pakkauksia)]])*Lääkkeet[[#This Row],[Kirjanpitoarvo / pakkaus 1.7.2024
(EUR  ALV 0 %)]]</f>
        <v>0</v>
      </c>
      <c r="W175" s="61" t="str" cm="1">
        <f t="array" ref="W175">IFERROR(_xlfn.IFS(Lääkkeet[[#This Row],[Sitoutunut pääoma 
1.1.-30.6.2024 (EUR)]]&gt;0,"Täytetyt",Lääkkeet[[#This Row],[Sitoutunut pääoma 
1.7.-31.12.2024 (EUR)]]&gt;0,"Täytetyt"),"")</f>
        <v/>
      </c>
      <c r="X175" s="61"/>
      <c r="Y175" s="5">
        <f>Hakulomake!$B$29</f>
        <v>0</v>
      </c>
    </row>
    <row r="176" spans="1:25" x14ac:dyDescent="0.3">
      <c r="A176" s="6" t="s">
        <v>1199</v>
      </c>
      <c r="B176" s="5">
        <f>Hakulomake!$B$17</f>
        <v>0</v>
      </c>
      <c r="C176" s="75">
        <v>1</v>
      </c>
      <c r="D176" s="5" t="s">
        <v>173</v>
      </c>
      <c r="E176" s="74" t="s">
        <v>1406</v>
      </c>
      <c r="F176" s="5" t="s">
        <v>174</v>
      </c>
      <c r="G176" s="5" t="s">
        <v>175</v>
      </c>
      <c r="H176" s="5" t="s">
        <v>177</v>
      </c>
      <c r="I176" s="5" t="s">
        <v>32</v>
      </c>
      <c r="J176" s="75">
        <v>7</v>
      </c>
      <c r="K176" s="13"/>
      <c r="L176" s="13"/>
      <c r="M176" s="13"/>
      <c r="N176" s="14"/>
      <c r="O176" s="50">
        <f>MIN(Lääkkeet[[#This Row],[Velvoite 1.1.2024 (pakkauksia)]],Lääkkeet[[#This Row],[Suurimman alitusluvan mukainen velvoite 
1.1.-30.6.2024 (pakkauksia)]],Lääkkeet[[#This Row],[Alin saldo 
1.1.-30.6.2024 (pakkauksia)]])*Lääkkeet[[#This Row],[Kirjanpitoarvo / pakkaus 1.1.2024
(EUR  ALV 0 %)]]</f>
        <v>0</v>
      </c>
      <c r="P176" s="16"/>
      <c r="Q176" s="13"/>
      <c r="R176" s="13"/>
      <c r="S176" s="13"/>
      <c r="T176" s="14"/>
      <c r="U176" s="50">
        <f>MIN(Lääkkeet[[#This Row],[Velvoite 1.7.2024 (pakkauksia)]],Lääkkeet[[#This Row],[Suurimman alitusluvan mukainen velvoite
1.7.-31.12.2024 (pakkauksia)]],Lääkkeet[[#This Row],[Alin saldo 
1.7.-31.12.2024 (pakkauksia)]])*Lääkkeet[[#This Row],[Kirjanpitoarvo / pakkaus 1.7.2024
(EUR  ALV 0 %)]]</f>
        <v>0</v>
      </c>
      <c r="W176" s="61" t="str" cm="1">
        <f t="array" ref="W176">IFERROR(_xlfn.IFS(Lääkkeet[[#This Row],[Sitoutunut pääoma 
1.1.-30.6.2024 (EUR)]]&gt;0,"Täytetyt",Lääkkeet[[#This Row],[Sitoutunut pääoma 
1.7.-31.12.2024 (EUR)]]&gt;0,"Täytetyt"),"")</f>
        <v/>
      </c>
      <c r="X176" s="61"/>
      <c r="Y176" s="5">
        <f>Hakulomake!$B$29</f>
        <v>0</v>
      </c>
    </row>
    <row r="177" spans="1:25" x14ac:dyDescent="0.3">
      <c r="A177" s="6" t="s">
        <v>1199</v>
      </c>
      <c r="B177" s="5">
        <f>Hakulomake!$B$17</f>
        <v>0</v>
      </c>
      <c r="C177" s="75">
        <v>1</v>
      </c>
      <c r="D177" s="5" t="s">
        <v>173</v>
      </c>
      <c r="E177" s="74" t="s">
        <v>1407</v>
      </c>
      <c r="F177" s="5" t="s">
        <v>174</v>
      </c>
      <c r="G177" s="5" t="s">
        <v>175</v>
      </c>
      <c r="H177" s="5" t="s">
        <v>40</v>
      </c>
      <c r="I177" s="5" t="s">
        <v>32</v>
      </c>
      <c r="J177" s="75">
        <v>1</v>
      </c>
      <c r="K177" s="13"/>
      <c r="L177" s="13"/>
      <c r="M177" s="13"/>
      <c r="N177" s="14"/>
      <c r="O177" s="50">
        <f>MIN(Lääkkeet[[#This Row],[Velvoite 1.1.2024 (pakkauksia)]],Lääkkeet[[#This Row],[Suurimman alitusluvan mukainen velvoite 
1.1.-30.6.2024 (pakkauksia)]],Lääkkeet[[#This Row],[Alin saldo 
1.1.-30.6.2024 (pakkauksia)]])*Lääkkeet[[#This Row],[Kirjanpitoarvo / pakkaus 1.1.2024
(EUR  ALV 0 %)]]</f>
        <v>0</v>
      </c>
      <c r="P177" s="16"/>
      <c r="Q177" s="13"/>
      <c r="R177" s="13"/>
      <c r="S177" s="13"/>
      <c r="T177" s="14"/>
      <c r="U177" s="50">
        <f>MIN(Lääkkeet[[#This Row],[Velvoite 1.7.2024 (pakkauksia)]],Lääkkeet[[#This Row],[Suurimman alitusluvan mukainen velvoite
1.7.-31.12.2024 (pakkauksia)]],Lääkkeet[[#This Row],[Alin saldo 
1.7.-31.12.2024 (pakkauksia)]])*Lääkkeet[[#This Row],[Kirjanpitoarvo / pakkaus 1.7.2024
(EUR  ALV 0 %)]]</f>
        <v>0</v>
      </c>
      <c r="W177" s="61" t="str" cm="1">
        <f t="array" ref="W177">IFERROR(_xlfn.IFS(Lääkkeet[[#This Row],[Sitoutunut pääoma 
1.1.-30.6.2024 (EUR)]]&gt;0,"Täytetyt",Lääkkeet[[#This Row],[Sitoutunut pääoma 
1.7.-31.12.2024 (EUR)]]&gt;0,"Täytetyt"),"")</f>
        <v/>
      </c>
      <c r="X177" s="61"/>
      <c r="Y177" s="5">
        <f>Hakulomake!$B$29</f>
        <v>0</v>
      </c>
    </row>
    <row r="178" spans="1:25" x14ac:dyDescent="0.3">
      <c r="A178" s="6" t="s">
        <v>1199</v>
      </c>
      <c r="B178" s="5">
        <f>Hakulomake!$B$17</f>
        <v>0</v>
      </c>
      <c r="C178" s="75">
        <v>1</v>
      </c>
      <c r="D178" s="5" t="s">
        <v>98</v>
      </c>
      <c r="E178" s="74" t="s">
        <v>1408</v>
      </c>
      <c r="F178" s="5" t="s">
        <v>99</v>
      </c>
      <c r="G178" s="5" t="s">
        <v>102</v>
      </c>
      <c r="H178" s="5" t="s">
        <v>69</v>
      </c>
      <c r="I178" s="5" t="s">
        <v>70</v>
      </c>
      <c r="J178" s="75" t="s">
        <v>977</v>
      </c>
      <c r="K178" s="13"/>
      <c r="L178" s="13"/>
      <c r="M178" s="13"/>
      <c r="N178" s="14"/>
      <c r="O178" s="50">
        <f>MIN(Lääkkeet[[#This Row],[Velvoite 1.1.2024 (pakkauksia)]],Lääkkeet[[#This Row],[Suurimman alitusluvan mukainen velvoite 
1.1.-30.6.2024 (pakkauksia)]],Lääkkeet[[#This Row],[Alin saldo 
1.1.-30.6.2024 (pakkauksia)]])*Lääkkeet[[#This Row],[Kirjanpitoarvo / pakkaus 1.1.2024
(EUR  ALV 0 %)]]</f>
        <v>0</v>
      </c>
      <c r="P178" s="16"/>
      <c r="Q178" s="13"/>
      <c r="R178" s="13"/>
      <c r="S178" s="13"/>
      <c r="T178" s="14"/>
      <c r="U178" s="50">
        <f>MIN(Lääkkeet[[#This Row],[Velvoite 1.7.2024 (pakkauksia)]],Lääkkeet[[#This Row],[Suurimman alitusluvan mukainen velvoite
1.7.-31.12.2024 (pakkauksia)]],Lääkkeet[[#This Row],[Alin saldo 
1.7.-31.12.2024 (pakkauksia)]])*Lääkkeet[[#This Row],[Kirjanpitoarvo / pakkaus 1.7.2024
(EUR  ALV 0 %)]]</f>
        <v>0</v>
      </c>
      <c r="W178" s="61" t="str" cm="1">
        <f t="array" ref="W178">IFERROR(_xlfn.IFS(Lääkkeet[[#This Row],[Sitoutunut pääoma 
1.1.-30.6.2024 (EUR)]]&gt;0,"Täytetyt",Lääkkeet[[#This Row],[Sitoutunut pääoma 
1.7.-31.12.2024 (EUR)]]&gt;0,"Täytetyt"),"")</f>
        <v/>
      </c>
      <c r="X178" s="61"/>
      <c r="Y178" s="5">
        <f>Hakulomake!$B$29</f>
        <v>0</v>
      </c>
    </row>
    <row r="179" spans="1:25" x14ac:dyDescent="0.3">
      <c r="A179" s="6" t="s">
        <v>1199</v>
      </c>
      <c r="B179" s="5">
        <f>Hakulomake!$B$17</f>
        <v>0</v>
      </c>
      <c r="C179" s="75">
        <v>1</v>
      </c>
      <c r="D179" s="5" t="s">
        <v>151</v>
      </c>
      <c r="E179" s="74" t="s">
        <v>1409</v>
      </c>
      <c r="F179" s="5" t="s">
        <v>152</v>
      </c>
      <c r="G179" s="5" t="s">
        <v>153</v>
      </c>
      <c r="H179" s="5" t="s">
        <v>154</v>
      </c>
      <c r="I179" s="5" t="s">
        <v>137</v>
      </c>
      <c r="J179" s="75" t="s">
        <v>984</v>
      </c>
      <c r="K179" s="13"/>
      <c r="L179" s="13"/>
      <c r="M179" s="13"/>
      <c r="N179" s="14"/>
      <c r="O179" s="50">
        <f>MIN(Lääkkeet[[#This Row],[Velvoite 1.1.2024 (pakkauksia)]],Lääkkeet[[#This Row],[Suurimman alitusluvan mukainen velvoite 
1.1.-30.6.2024 (pakkauksia)]],Lääkkeet[[#This Row],[Alin saldo 
1.1.-30.6.2024 (pakkauksia)]])*Lääkkeet[[#This Row],[Kirjanpitoarvo / pakkaus 1.1.2024
(EUR  ALV 0 %)]]</f>
        <v>0</v>
      </c>
      <c r="P179" s="16"/>
      <c r="Q179" s="13"/>
      <c r="R179" s="13"/>
      <c r="S179" s="13"/>
      <c r="T179" s="14"/>
      <c r="U179" s="50">
        <f>MIN(Lääkkeet[[#This Row],[Velvoite 1.7.2024 (pakkauksia)]],Lääkkeet[[#This Row],[Suurimman alitusluvan mukainen velvoite
1.7.-31.12.2024 (pakkauksia)]],Lääkkeet[[#This Row],[Alin saldo 
1.7.-31.12.2024 (pakkauksia)]])*Lääkkeet[[#This Row],[Kirjanpitoarvo / pakkaus 1.7.2024
(EUR  ALV 0 %)]]</f>
        <v>0</v>
      </c>
      <c r="W179" s="61" t="str" cm="1">
        <f t="array" ref="W179">IFERROR(_xlfn.IFS(Lääkkeet[[#This Row],[Sitoutunut pääoma 
1.1.-30.6.2024 (EUR)]]&gt;0,"Täytetyt",Lääkkeet[[#This Row],[Sitoutunut pääoma 
1.7.-31.12.2024 (EUR)]]&gt;0,"Täytetyt"),"")</f>
        <v/>
      </c>
      <c r="X179" s="61"/>
      <c r="Y179" s="5">
        <f>Hakulomake!$B$29</f>
        <v>0</v>
      </c>
    </row>
    <row r="180" spans="1:25" x14ac:dyDescent="0.3">
      <c r="A180" s="6" t="s">
        <v>1199</v>
      </c>
      <c r="B180" s="5">
        <f>Hakulomake!$B$17</f>
        <v>0</v>
      </c>
      <c r="C180" s="75">
        <v>1</v>
      </c>
      <c r="D180" s="5" t="s">
        <v>192</v>
      </c>
      <c r="E180" s="74" t="s">
        <v>1410</v>
      </c>
      <c r="F180" s="5" t="s">
        <v>193</v>
      </c>
      <c r="G180" s="5" t="s">
        <v>200</v>
      </c>
      <c r="H180" s="5" t="s">
        <v>180</v>
      </c>
      <c r="I180" s="5" t="s">
        <v>39</v>
      </c>
      <c r="J180" s="75">
        <v>25</v>
      </c>
      <c r="K180" s="13"/>
      <c r="L180" s="13"/>
      <c r="M180" s="13"/>
      <c r="N180" s="14"/>
      <c r="O180" s="50">
        <f>MIN(Lääkkeet[[#This Row],[Velvoite 1.1.2024 (pakkauksia)]],Lääkkeet[[#This Row],[Suurimman alitusluvan mukainen velvoite 
1.1.-30.6.2024 (pakkauksia)]],Lääkkeet[[#This Row],[Alin saldo 
1.1.-30.6.2024 (pakkauksia)]])*Lääkkeet[[#This Row],[Kirjanpitoarvo / pakkaus 1.1.2024
(EUR  ALV 0 %)]]</f>
        <v>0</v>
      </c>
      <c r="P180" s="16"/>
      <c r="Q180" s="13"/>
      <c r="R180" s="13"/>
      <c r="S180" s="13"/>
      <c r="T180" s="14"/>
      <c r="U180" s="50">
        <f>MIN(Lääkkeet[[#This Row],[Velvoite 1.7.2024 (pakkauksia)]],Lääkkeet[[#This Row],[Suurimman alitusluvan mukainen velvoite
1.7.-31.12.2024 (pakkauksia)]],Lääkkeet[[#This Row],[Alin saldo 
1.7.-31.12.2024 (pakkauksia)]])*Lääkkeet[[#This Row],[Kirjanpitoarvo / pakkaus 1.7.2024
(EUR  ALV 0 %)]]</f>
        <v>0</v>
      </c>
      <c r="W180" s="61" t="str" cm="1">
        <f t="array" ref="W180">IFERROR(_xlfn.IFS(Lääkkeet[[#This Row],[Sitoutunut pääoma 
1.1.-30.6.2024 (EUR)]]&gt;0,"Täytetyt",Lääkkeet[[#This Row],[Sitoutunut pääoma 
1.7.-31.12.2024 (EUR)]]&gt;0,"Täytetyt"),"")</f>
        <v/>
      </c>
      <c r="X180" s="61"/>
      <c r="Y180" s="5">
        <f>Hakulomake!$B$29</f>
        <v>0</v>
      </c>
    </row>
    <row r="181" spans="1:25" x14ac:dyDescent="0.3">
      <c r="A181" s="6" t="s">
        <v>1199</v>
      </c>
      <c r="B181" s="5">
        <f>Hakulomake!$B$17</f>
        <v>0</v>
      </c>
      <c r="C181" s="75">
        <v>1</v>
      </c>
      <c r="D181" s="5" t="s">
        <v>35</v>
      </c>
      <c r="E181" s="74" t="s">
        <v>1411</v>
      </c>
      <c r="F181" s="5" t="s">
        <v>36</v>
      </c>
      <c r="G181" s="5" t="s">
        <v>42</v>
      </c>
      <c r="H181" s="5" t="s">
        <v>40</v>
      </c>
      <c r="I181" s="5" t="s">
        <v>39</v>
      </c>
      <c r="J181" s="75">
        <v>10</v>
      </c>
      <c r="K181" s="13"/>
      <c r="L181" s="13"/>
      <c r="M181" s="13"/>
      <c r="N181" s="14"/>
      <c r="O181" s="50">
        <f>MIN(Lääkkeet[[#This Row],[Velvoite 1.1.2024 (pakkauksia)]],Lääkkeet[[#This Row],[Suurimman alitusluvan mukainen velvoite 
1.1.-30.6.2024 (pakkauksia)]],Lääkkeet[[#This Row],[Alin saldo 
1.1.-30.6.2024 (pakkauksia)]])*Lääkkeet[[#This Row],[Kirjanpitoarvo / pakkaus 1.1.2024
(EUR  ALV 0 %)]]</f>
        <v>0</v>
      </c>
      <c r="P181" s="16"/>
      <c r="Q181" s="13"/>
      <c r="R181" s="13"/>
      <c r="S181" s="13"/>
      <c r="T181" s="14"/>
      <c r="U181" s="50">
        <f>MIN(Lääkkeet[[#This Row],[Velvoite 1.7.2024 (pakkauksia)]],Lääkkeet[[#This Row],[Suurimman alitusluvan mukainen velvoite
1.7.-31.12.2024 (pakkauksia)]],Lääkkeet[[#This Row],[Alin saldo 
1.7.-31.12.2024 (pakkauksia)]])*Lääkkeet[[#This Row],[Kirjanpitoarvo / pakkaus 1.7.2024
(EUR  ALV 0 %)]]</f>
        <v>0</v>
      </c>
      <c r="W181" s="61" t="str" cm="1">
        <f t="array" ref="W181">IFERROR(_xlfn.IFS(Lääkkeet[[#This Row],[Sitoutunut pääoma 
1.1.-30.6.2024 (EUR)]]&gt;0,"Täytetyt",Lääkkeet[[#This Row],[Sitoutunut pääoma 
1.7.-31.12.2024 (EUR)]]&gt;0,"Täytetyt"),"")</f>
        <v/>
      </c>
      <c r="X181" s="61"/>
      <c r="Y181" s="5">
        <f>Hakulomake!$B$29</f>
        <v>0</v>
      </c>
    </row>
    <row r="182" spans="1:25" x14ac:dyDescent="0.3">
      <c r="A182" s="6" t="s">
        <v>1199</v>
      </c>
      <c r="B182" s="5">
        <f>Hakulomake!$B$17</f>
        <v>0</v>
      </c>
      <c r="C182" s="75">
        <v>1</v>
      </c>
      <c r="D182" s="5" t="s">
        <v>55</v>
      </c>
      <c r="E182" s="74" t="s">
        <v>1412</v>
      </c>
      <c r="F182" s="5" t="s">
        <v>1413</v>
      </c>
      <c r="G182" s="5" t="s">
        <v>1414</v>
      </c>
      <c r="H182" s="5" t="s">
        <v>1415</v>
      </c>
      <c r="I182" s="5" t="s">
        <v>58</v>
      </c>
      <c r="J182" s="75" t="s">
        <v>1416</v>
      </c>
      <c r="K182" s="13"/>
      <c r="L182" s="13"/>
      <c r="M182" s="13"/>
      <c r="N182" s="14"/>
      <c r="O182" s="50">
        <f>MIN(Lääkkeet[[#This Row],[Velvoite 1.1.2024 (pakkauksia)]],Lääkkeet[[#This Row],[Suurimman alitusluvan mukainen velvoite 
1.1.-30.6.2024 (pakkauksia)]],Lääkkeet[[#This Row],[Alin saldo 
1.1.-30.6.2024 (pakkauksia)]])*Lääkkeet[[#This Row],[Kirjanpitoarvo / pakkaus 1.1.2024
(EUR  ALV 0 %)]]</f>
        <v>0</v>
      </c>
      <c r="P182" s="16"/>
      <c r="Q182" s="13"/>
      <c r="R182" s="13"/>
      <c r="S182" s="13"/>
      <c r="T182" s="14"/>
      <c r="U182" s="50">
        <f>MIN(Lääkkeet[[#This Row],[Velvoite 1.7.2024 (pakkauksia)]],Lääkkeet[[#This Row],[Suurimman alitusluvan mukainen velvoite
1.7.-31.12.2024 (pakkauksia)]],Lääkkeet[[#This Row],[Alin saldo 
1.7.-31.12.2024 (pakkauksia)]])*Lääkkeet[[#This Row],[Kirjanpitoarvo / pakkaus 1.7.2024
(EUR  ALV 0 %)]]</f>
        <v>0</v>
      </c>
      <c r="W182" s="61" t="str" cm="1">
        <f t="array" ref="W182">IFERROR(_xlfn.IFS(Lääkkeet[[#This Row],[Sitoutunut pääoma 
1.1.-30.6.2024 (EUR)]]&gt;0,"Täytetyt",Lääkkeet[[#This Row],[Sitoutunut pääoma 
1.7.-31.12.2024 (EUR)]]&gt;0,"Täytetyt"),"")</f>
        <v/>
      </c>
      <c r="X182" s="61"/>
      <c r="Y182" s="5">
        <f>Hakulomake!$B$29</f>
        <v>0</v>
      </c>
    </row>
    <row r="183" spans="1:25" x14ac:dyDescent="0.3">
      <c r="A183" s="6" t="s">
        <v>1199</v>
      </c>
      <c r="B183" s="5">
        <f>Hakulomake!$B$17</f>
        <v>0</v>
      </c>
      <c r="C183" s="75">
        <v>1</v>
      </c>
      <c r="D183" s="5" t="s">
        <v>28</v>
      </c>
      <c r="E183" s="74" t="s">
        <v>1417</v>
      </c>
      <c r="F183" s="5" t="s">
        <v>29</v>
      </c>
      <c r="G183" s="5" t="s">
        <v>34</v>
      </c>
      <c r="H183" s="5" t="s">
        <v>31</v>
      </c>
      <c r="I183" s="5" t="s">
        <v>32</v>
      </c>
      <c r="J183" s="75">
        <v>28</v>
      </c>
      <c r="K183" s="13"/>
      <c r="L183" s="13"/>
      <c r="M183" s="13"/>
      <c r="N183" s="14"/>
      <c r="O183" s="50">
        <f>MIN(Lääkkeet[[#This Row],[Velvoite 1.1.2024 (pakkauksia)]],Lääkkeet[[#This Row],[Suurimman alitusluvan mukainen velvoite 
1.1.-30.6.2024 (pakkauksia)]],Lääkkeet[[#This Row],[Alin saldo 
1.1.-30.6.2024 (pakkauksia)]])*Lääkkeet[[#This Row],[Kirjanpitoarvo / pakkaus 1.1.2024
(EUR  ALV 0 %)]]</f>
        <v>0</v>
      </c>
      <c r="P183" s="16"/>
      <c r="Q183" s="13"/>
      <c r="R183" s="13"/>
      <c r="S183" s="13"/>
      <c r="T183" s="14"/>
      <c r="U183" s="50">
        <f>MIN(Lääkkeet[[#This Row],[Velvoite 1.7.2024 (pakkauksia)]],Lääkkeet[[#This Row],[Suurimman alitusluvan mukainen velvoite
1.7.-31.12.2024 (pakkauksia)]],Lääkkeet[[#This Row],[Alin saldo 
1.7.-31.12.2024 (pakkauksia)]])*Lääkkeet[[#This Row],[Kirjanpitoarvo / pakkaus 1.7.2024
(EUR  ALV 0 %)]]</f>
        <v>0</v>
      </c>
      <c r="W183" s="61" t="str" cm="1">
        <f t="array" ref="W183">IFERROR(_xlfn.IFS(Lääkkeet[[#This Row],[Sitoutunut pääoma 
1.1.-30.6.2024 (EUR)]]&gt;0,"Täytetyt",Lääkkeet[[#This Row],[Sitoutunut pääoma 
1.7.-31.12.2024 (EUR)]]&gt;0,"Täytetyt"),"")</f>
        <v/>
      </c>
      <c r="X183" s="61"/>
      <c r="Y183" s="5">
        <f>Hakulomake!$B$29</f>
        <v>0</v>
      </c>
    </row>
    <row r="184" spans="1:25" x14ac:dyDescent="0.3">
      <c r="A184" s="6" t="s">
        <v>1199</v>
      </c>
      <c r="B184" s="5">
        <f>Hakulomake!$B$17</f>
        <v>0</v>
      </c>
      <c r="C184" s="75">
        <v>1</v>
      </c>
      <c r="D184" s="5" t="s">
        <v>35</v>
      </c>
      <c r="E184" s="74" t="s">
        <v>1418</v>
      </c>
      <c r="F184" s="5" t="s">
        <v>36</v>
      </c>
      <c r="G184" s="5" t="s">
        <v>41</v>
      </c>
      <c r="H184" s="5" t="s">
        <v>38</v>
      </c>
      <c r="I184" s="5" t="s">
        <v>39</v>
      </c>
      <c r="J184" s="75">
        <v>10</v>
      </c>
      <c r="K184" s="13"/>
      <c r="L184" s="13"/>
      <c r="M184" s="13"/>
      <c r="N184" s="14"/>
      <c r="O184" s="50">
        <f>MIN(Lääkkeet[[#This Row],[Velvoite 1.1.2024 (pakkauksia)]],Lääkkeet[[#This Row],[Suurimman alitusluvan mukainen velvoite 
1.1.-30.6.2024 (pakkauksia)]],Lääkkeet[[#This Row],[Alin saldo 
1.1.-30.6.2024 (pakkauksia)]])*Lääkkeet[[#This Row],[Kirjanpitoarvo / pakkaus 1.1.2024
(EUR  ALV 0 %)]]</f>
        <v>0</v>
      </c>
      <c r="P184" s="16"/>
      <c r="Q184" s="13"/>
      <c r="R184" s="13"/>
      <c r="S184" s="13"/>
      <c r="T184" s="14"/>
      <c r="U184" s="50">
        <f>MIN(Lääkkeet[[#This Row],[Velvoite 1.7.2024 (pakkauksia)]],Lääkkeet[[#This Row],[Suurimman alitusluvan mukainen velvoite
1.7.-31.12.2024 (pakkauksia)]],Lääkkeet[[#This Row],[Alin saldo 
1.7.-31.12.2024 (pakkauksia)]])*Lääkkeet[[#This Row],[Kirjanpitoarvo / pakkaus 1.7.2024
(EUR  ALV 0 %)]]</f>
        <v>0</v>
      </c>
      <c r="W184" s="61" t="str" cm="1">
        <f t="array" ref="W184">IFERROR(_xlfn.IFS(Lääkkeet[[#This Row],[Sitoutunut pääoma 
1.1.-30.6.2024 (EUR)]]&gt;0,"Täytetyt",Lääkkeet[[#This Row],[Sitoutunut pääoma 
1.7.-31.12.2024 (EUR)]]&gt;0,"Täytetyt"),"")</f>
        <v/>
      </c>
      <c r="X184" s="61"/>
      <c r="Y184" s="5">
        <f>Hakulomake!$B$29</f>
        <v>0</v>
      </c>
    </row>
    <row r="185" spans="1:25" x14ac:dyDescent="0.3">
      <c r="A185" s="6" t="s">
        <v>1199</v>
      </c>
      <c r="B185" s="5">
        <f>Hakulomake!$B$17</f>
        <v>0</v>
      </c>
      <c r="C185" s="75">
        <v>1</v>
      </c>
      <c r="D185" s="5" t="s">
        <v>128</v>
      </c>
      <c r="E185" s="74" t="s">
        <v>1419</v>
      </c>
      <c r="F185" s="5" t="s">
        <v>129</v>
      </c>
      <c r="G185" s="5" t="s">
        <v>140</v>
      </c>
      <c r="H185" s="5" t="s">
        <v>40</v>
      </c>
      <c r="I185" s="5" t="s">
        <v>141</v>
      </c>
      <c r="J185" s="75">
        <v>100</v>
      </c>
      <c r="K185" s="13"/>
      <c r="L185" s="13"/>
      <c r="M185" s="13"/>
      <c r="N185" s="14"/>
      <c r="O185" s="50">
        <f>MIN(Lääkkeet[[#This Row],[Velvoite 1.1.2024 (pakkauksia)]],Lääkkeet[[#This Row],[Suurimman alitusluvan mukainen velvoite 
1.1.-30.6.2024 (pakkauksia)]],Lääkkeet[[#This Row],[Alin saldo 
1.1.-30.6.2024 (pakkauksia)]])*Lääkkeet[[#This Row],[Kirjanpitoarvo / pakkaus 1.1.2024
(EUR  ALV 0 %)]]</f>
        <v>0</v>
      </c>
      <c r="P185" s="16"/>
      <c r="Q185" s="13"/>
      <c r="R185" s="13"/>
      <c r="S185" s="13"/>
      <c r="T185" s="14"/>
      <c r="U185" s="50">
        <f>MIN(Lääkkeet[[#This Row],[Velvoite 1.7.2024 (pakkauksia)]],Lääkkeet[[#This Row],[Suurimman alitusluvan mukainen velvoite
1.7.-31.12.2024 (pakkauksia)]],Lääkkeet[[#This Row],[Alin saldo 
1.7.-31.12.2024 (pakkauksia)]])*Lääkkeet[[#This Row],[Kirjanpitoarvo / pakkaus 1.7.2024
(EUR  ALV 0 %)]]</f>
        <v>0</v>
      </c>
      <c r="W185" s="61" t="str" cm="1">
        <f t="array" ref="W185">IFERROR(_xlfn.IFS(Lääkkeet[[#This Row],[Sitoutunut pääoma 
1.1.-30.6.2024 (EUR)]]&gt;0,"Täytetyt",Lääkkeet[[#This Row],[Sitoutunut pääoma 
1.7.-31.12.2024 (EUR)]]&gt;0,"Täytetyt"),"")</f>
        <v/>
      </c>
      <c r="X185" s="61"/>
      <c r="Y185" s="5">
        <f>Hakulomake!$B$29</f>
        <v>0</v>
      </c>
    </row>
    <row r="186" spans="1:25" x14ac:dyDescent="0.3">
      <c r="A186" s="6" t="s">
        <v>1199</v>
      </c>
      <c r="B186" s="5">
        <f>Hakulomake!$B$17</f>
        <v>0</v>
      </c>
      <c r="C186" s="75">
        <v>1</v>
      </c>
      <c r="D186" s="5" t="s">
        <v>106</v>
      </c>
      <c r="E186" s="74" t="s">
        <v>1420</v>
      </c>
      <c r="F186" s="5" t="s">
        <v>107</v>
      </c>
      <c r="G186" s="5" t="s">
        <v>108</v>
      </c>
      <c r="H186" s="5" t="s">
        <v>49</v>
      </c>
      <c r="I186" s="5" t="s">
        <v>70</v>
      </c>
      <c r="J186" s="75" t="s">
        <v>980</v>
      </c>
      <c r="K186" s="13"/>
      <c r="L186" s="13"/>
      <c r="M186" s="13"/>
      <c r="N186" s="14"/>
      <c r="O186" s="50">
        <f>MIN(Lääkkeet[[#This Row],[Velvoite 1.1.2024 (pakkauksia)]],Lääkkeet[[#This Row],[Suurimman alitusluvan mukainen velvoite 
1.1.-30.6.2024 (pakkauksia)]],Lääkkeet[[#This Row],[Alin saldo 
1.1.-30.6.2024 (pakkauksia)]])*Lääkkeet[[#This Row],[Kirjanpitoarvo / pakkaus 1.1.2024
(EUR  ALV 0 %)]]</f>
        <v>0</v>
      </c>
      <c r="P186" s="16"/>
      <c r="Q186" s="13"/>
      <c r="R186" s="13"/>
      <c r="S186" s="13"/>
      <c r="T186" s="14"/>
      <c r="U186" s="50">
        <f>MIN(Lääkkeet[[#This Row],[Velvoite 1.7.2024 (pakkauksia)]],Lääkkeet[[#This Row],[Suurimman alitusluvan mukainen velvoite
1.7.-31.12.2024 (pakkauksia)]],Lääkkeet[[#This Row],[Alin saldo 
1.7.-31.12.2024 (pakkauksia)]])*Lääkkeet[[#This Row],[Kirjanpitoarvo / pakkaus 1.7.2024
(EUR  ALV 0 %)]]</f>
        <v>0</v>
      </c>
      <c r="W186" s="61" t="str" cm="1">
        <f t="array" ref="W186">IFERROR(_xlfn.IFS(Lääkkeet[[#This Row],[Sitoutunut pääoma 
1.1.-30.6.2024 (EUR)]]&gt;0,"Täytetyt",Lääkkeet[[#This Row],[Sitoutunut pääoma 
1.7.-31.12.2024 (EUR)]]&gt;0,"Täytetyt"),"")</f>
        <v/>
      </c>
      <c r="X186" s="61"/>
      <c r="Y186" s="5">
        <f>Hakulomake!$B$29</f>
        <v>0</v>
      </c>
    </row>
    <row r="187" spans="1:25" x14ac:dyDescent="0.3">
      <c r="A187" s="6" t="s">
        <v>1199</v>
      </c>
      <c r="B187" s="5">
        <f>Hakulomake!$B$17</f>
        <v>0</v>
      </c>
      <c r="C187" s="75">
        <v>1</v>
      </c>
      <c r="D187" s="5" t="s">
        <v>35</v>
      </c>
      <c r="E187" s="74" t="s">
        <v>1421</v>
      </c>
      <c r="F187" s="5" t="s">
        <v>36</v>
      </c>
      <c r="G187" s="5" t="s">
        <v>41</v>
      </c>
      <c r="H187" s="5" t="s">
        <v>38</v>
      </c>
      <c r="I187" s="5" t="s">
        <v>39</v>
      </c>
      <c r="J187" s="75">
        <v>50</v>
      </c>
      <c r="K187" s="13"/>
      <c r="L187" s="13"/>
      <c r="M187" s="13"/>
      <c r="N187" s="14"/>
      <c r="O187" s="50">
        <f>MIN(Lääkkeet[[#This Row],[Velvoite 1.1.2024 (pakkauksia)]],Lääkkeet[[#This Row],[Suurimman alitusluvan mukainen velvoite 
1.1.-30.6.2024 (pakkauksia)]],Lääkkeet[[#This Row],[Alin saldo 
1.1.-30.6.2024 (pakkauksia)]])*Lääkkeet[[#This Row],[Kirjanpitoarvo / pakkaus 1.1.2024
(EUR  ALV 0 %)]]</f>
        <v>0</v>
      </c>
      <c r="P187" s="16"/>
      <c r="Q187" s="13"/>
      <c r="R187" s="13"/>
      <c r="S187" s="13"/>
      <c r="T187" s="14"/>
      <c r="U187" s="50">
        <f>MIN(Lääkkeet[[#This Row],[Velvoite 1.7.2024 (pakkauksia)]],Lääkkeet[[#This Row],[Suurimman alitusluvan mukainen velvoite
1.7.-31.12.2024 (pakkauksia)]],Lääkkeet[[#This Row],[Alin saldo 
1.7.-31.12.2024 (pakkauksia)]])*Lääkkeet[[#This Row],[Kirjanpitoarvo / pakkaus 1.7.2024
(EUR  ALV 0 %)]]</f>
        <v>0</v>
      </c>
      <c r="W187" s="61" t="str" cm="1">
        <f t="array" ref="W187">IFERROR(_xlfn.IFS(Lääkkeet[[#This Row],[Sitoutunut pääoma 
1.1.-30.6.2024 (EUR)]]&gt;0,"Täytetyt",Lääkkeet[[#This Row],[Sitoutunut pääoma 
1.7.-31.12.2024 (EUR)]]&gt;0,"Täytetyt"),"")</f>
        <v/>
      </c>
      <c r="X187" s="61"/>
      <c r="Y187" s="5">
        <f>Hakulomake!$B$29</f>
        <v>0</v>
      </c>
    </row>
    <row r="188" spans="1:25" x14ac:dyDescent="0.3">
      <c r="A188" s="6" t="s">
        <v>1199</v>
      </c>
      <c r="B188" s="5">
        <f>Hakulomake!$B$17</f>
        <v>0</v>
      </c>
      <c r="C188" s="75">
        <v>1</v>
      </c>
      <c r="D188" s="5" t="s">
        <v>111</v>
      </c>
      <c r="E188" s="74" t="s">
        <v>1422</v>
      </c>
      <c r="F188" s="5" t="s">
        <v>112</v>
      </c>
      <c r="G188" s="5" t="s">
        <v>116</v>
      </c>
      <c r="H188" s="5" t="s">
        <v>117</v>
      </c>
      <c r="I188" s="5" t="s">
        <v>118</v>
      </c>
      <c r="J188" s="75" t="s">
        <v>968</v>
      </c>
      <c r="K188" s="13"/>
      <c r="L188" s="13"/>
      <c r="M188" s="13"/>
      <c r="N188" s="14"/>
      <c r="O188" s="50">
        <f>MIN(Lääkkeet[[#This Row],[Velvoite 1.1.2024 (pakkauksia)]],Lääkkeet[[#This Row],[Suurimman alitusluvan mukainen velvoite 
1.1.-30.6.2024 (pakkauksia)]],Lääkkeet[[#This Row],[Alin saldo 
1.1.-30.6.2024 (pakkauksia)]])*Lääkkeet[[#This Row],[Kirjanpitoarvo / pakkaus 1.1.2024
(EUR  ALV 0 %)]]</f>
        <v>0</v>
      </c>
      <c r="P188" s="16"/>
      <c r="Q188" s="13"/>
      <c r="R188" s="13"/>
      <c r="S188" s="13"/>
      <c r="T188" s="14"/>
      <c r="U188" s="50">
        <f>MIN(Lääkkeet[[#This Row],[Velvoite 1.7.2024 (pakkauksia)]],Lääkkeet[[#This Row],[Suurimman alitusluvan mukainen velvoite
1.7.-31.12.2024 (pakkauksia)]],Lääkkeet[[#This Row],[Alin saldo 
1.7.-31.12.2024 (pakkauksia)]])*Lääkkeet[[#This Row],[Kirjanpitoarvo / pakkaus 1.7.2024
(EUR  ALV 0 %)]]</f>
        <v>0</v>
      </c>
      <c r="W188" s="61" t="str" cm="1">
        <f t="array" ref="W188">IFERROR(_xlfn.IFS(Lääkkeet[[#This Row],[Sitoutunut pääoma 
1.1.-30.6.2024 (EUR)]]&gt;0,"Täytetyt",Lääkkeet[[#This Row],[Sitoutunut pääoma 
1.7.-31.12.2024 (EUR)]]&gt;0,"Täytetyt"),"")</f>
        <v/>
      </c>
      <c r="X188" s="61"/>
      <c r="Y188" s="5">
        <f>Hakulomake!$B$29</f>
        <v>0</v>
      </c>
    </row>
    <row r="189" spans="1:25" x14ac:dyDescent="0.3">
      <c r="A189" s="6" t="s">
        <v>1199</v>
      </c>
      <c r="B189" s="5">
        <f>Hakulomake!$B$17</f>
        <v>0</v>
      </c>
      <c r="C189" s="75">
        <v>1</v>
      </c>
      <c r="D189" s="5" t="s">
        <v>151</v>
      </c>
      <c r="E189" s="74" t="s">
        <v>1423</v>
      </c>
      <c r="F189" s="5" t="s">
        <v>152</v>
      </c>
      <c r="G189" s="5" t="s">
        <v>153</v>
      </c>
      <c r="H189" s="5" t="s">
        <v>154</v>
      </c>
      <c r="I189" s="5" t="s">
        <v>137</v>
      </c>
      <c r="J189" s="75" t="s">
        <v>985</v>
      </c>
      <c r="K189" s="13"/>
      <c r="L189" s="13"/>
      <c r="M189" s="13"/>
      <c r="N189" s="14"/>
      <c r="O189" s="50">
        <f>MIN(Lääkkeet[[#This Row],[Velvoite 1.1.2024 (pakkauksia)]],Lääkkeet[[#This Row],[Suurimman alitusluvan mukainen velvoite 
1.1.-30.6.2024 (pakkauksia)]],Lääkkeet[[#This Row],[Alin saldo 
1.1.-30.6.2024 (pakkauksia)]])*Lääkkeet[[#This Row],[Kirjanpitoarvo / pakkaus 1.1.2024
(EUR  ALV 0 %)]]</f>
        <v>0</v>
      </c>
      <c r="P189" s="16"/>
      <c r="Q189" s="13"/>
      <c r="R189" s="13"/>
      <c r="S189" s="13"/>
      <c r="T189" s="14"/>
      <c r="U189" s="50">
        <f>MIN(Lääkkeet[[#This Row],[Velvoite 1.7.2024 (pakkauksia)]],Lääkkeet[[#This Row],[Suurimman alitusluvan mukainen velvoite
1.7.-31.12.2024 (pakkauksia)]],Lääkkeet[[#This Row],[Alin saldo 
1.7.-31.12.2024 (pakkauksia)]])*Lääkkeet[[#This Row],[Kirjanpitoarvo / pakkaus 1.7.2024
(EUR  ALV 0 %)]]</f>
        <v>0</v>
      </c>
      <c r="W189" s="61" t="str" cm="1">
        <f t="array" ref="W189">IFERROR(_xlfn.IFS(Lääkkeet[[#This Row],[Sitoutunut pääoma 
1.1.-30.6.2024 (EUR)]]&gt;0,"Täytetyt",Lääkkeet[[#This Row],[Sitoutunut pääoma 
1.7.-31.12.2024 (EUR)]]&gt;0,"Täytetyt"),"")</f>
        <v/>
      </c>
      <c r="X189" s="61"/>
      <c r="Y189" s="5">
        <f>Hakulomake!$B$29</f>
        <v>0</v>
      </c>
    </row>
    <row r="190" spans="1:25" x14ac:dyDescent="0.3">
      <c r="A190" s="6" t="s">
        <v>1199</v>
      </c>
      <c r="B190" s="5">
        <f>Hakulomake!$B$17</f>
        <v>0</v>
      </c>
      <c r="C190" s="75">
        <v>1</v>
      </c>
      <c r="D190" s="5" t="s">
        <v>73</v>
      </c>
      <c r="E190" s="74" t="s">
        <v>1424</v>
      </c>
      <c r="F190" s="5" t="s">
        <v>74</v>
      </c>
      <c r="G190" s="5" t="s">
        <v>83</v>
      </c>
      <c r="H190" s="5" t="s">
        <v>77</v>
      </c>
      <c r="I190" s="5" t="s">
        <v>50</v>
      </c>
      <c r="J190" s="75">
        <v>30</v>
      </c>
      <c r="K190" s="13"/>
      <c r="L190" s="13"/>
      <c r="M190" s="13"/>
      <c r="N190" s="14"/>
      <c r="O190" s="50">
        <f>MIN(Lääkkeet[[#This Row],[Velvoite 1.1.2024 (pakkauksia)]],Lääkkeet[[#This Row],[Suurimman alitusluvan mukainen velvoite 
1.1.-30.6.2024 (pakkauksia)]],Lääkkeet[[#This Row],[Alin saldo 
1.1.-30.6.2024 (pakkauksia)]])*Lääkkeet[[#This Row],[Kirjanpitoarvo / pakkaus 1.1.2024
(EUR  ALV 0 %)]]</f>
        <v>0</v>
      </c>
      <c r="P190" s="16"/>
      <c r="Q190" s="13"/>
      <c r="R190" s="13"/>
      <c r="S190" s="13"/>
      <c r="T190" s="14"/>
      <c r="U190" s="50">
        <f>MIN(Lääkkeet[[#This Row],[Velvoite 1.7.2024 (pakkauksia)]],Lääkkeet[[#This Row],[Suurimman alitusluvan mukainen velvoite
1.7.-31.12.2024 (pakkauksia)]],Lääkkeet[[#This Row],[Alin saldo 
1.7.-31.12.2024 (pakkauksia)]])*Lääkkeet[[#This Row],[Kirjanpitoarvo / pakkaus 1.7.2024
(EUR  ALV 0 %)]]</f>
        <v>0</v>
      </c>
      <c r="W190" s="61" t="str" cm="1">
        <f t="array" ref="W190">IFERROR(_xlfn.IFS(Lääkkeet[[#This Row],[Sitoutunut pääoma 
1.1.-30.6.2024 (EUR)]]&gt;0,"Täytetyt",Lääkkeet[[#This Row],[Sitoutunut pääoma 
1.7.-31.12.2024 (EUR)]]&gt;0,"Täytetyt"),"")</f>
        <v/>
      </c>
      <c r="X190" s="61"/>
      <c r="Y190" s="5">
        <f>Hakulomake!$B$29</f>
        <v>0</v>
      </c>
    </row>
    <row r="191" spans="1:25" x14ac:dyDescent="0.3">
      <c r="A191" s="6" t="s">
        <v>1199</v>
      </c>
      <c r="B191" s="5">
        <f>Hakulomake!$B$17</f>
        <v>0</v>
      </c>
      <c r="C191" s="75">
        <v>1</v>
      </c>
      <c r="D191" s="5" t="s">
        <v>205</v>
      </c>
      <c r="E191" s="74" t="s">
        <v>1425</v>
      </c>
      <c r="F191" s="5" t="s">
        <v>206</v>
      </c>
      <c r="G191" s="5" t="s">
        <v>210</v>
      </c>
      <c r="H191" s="5" t="s">
        <v>209</v>
      </c>
      <c r="I191" s="5" t="s">
        <v>32</v>
      </c>
      <c r="J191" s="75">
        <v>10</v>
      </c>
      <c r="K191" s="13"/>
      <c r="L191" s="13"/>
      <c r="M191" s="13"/>
      <c r="N191" s="14"/>
      <c r="O191" s="50">
        <f>MIN(Lääkkeet[[#This Row],[Velvoite 1.1.2024 (pakkauksia)]],Lääkkeet[[#This Row],[Suurimman alitusluvan mukainen velvoite 
1.1.-30.6.2024 (pakkauksia)]],Lääkkeet[[#This Row],[Alin saldo 
1.1.-30.6.2024 (pakkauksia)]])*Lääkkeet[[#This Row],[Kirjanpitoarvo / pakkaus 1.1.2024
(EUR  ALV 0 %)]]</f>
        <v>0</v>
      </c>
      <c r="P191" s="16"/>
      <c r="Q191" s="13"/>
      <c r="R191" s="13"/>
      <c r="S191" s="13"/>
      <c r="T191" s="14"/>
      <c r="U191" s="50">
        <f>MIN(Lääkkeet[[#This Row],[Velvoite 1.7.2024 (pakkauksia)]],Lääkkeet[[#This Row],[Suurimman alitusluvan mukainen velvoite
1.7.-31.12.2024 (pakkauksia)]],Lääkkeet[[#This Row],[Alin saldo 
1.7.-31.12.2024 (pakkauksia)]])*Lääkkeet[[#This Row],[Kirjanpitoarvo / pakkaus 1.7.2024
(EUR  ALV 0 %)]]</f>
        <v>0</v>
      </c>
      <c r="W191" s="61" t="str" cm="1">
        <f t="array" ref="W191">IFERROR(_xlfn.IFS(Lääkkeet[[#This Row],[Sitoutunut pääoma 
1.1.-30.6.2024 (EUR)]]&gt;0,"Täytetyt",Lääkkeet[[#This Row],[Sitoutunut pääoma 
1.7.-31.12.2024 (EUR)]]&gt;0,"Täytetyt"),"")</f>
        <v/>
      </c>
      <c r="X191" s="61"/>
      <c r="Y191" s="5">
        <f>Hakulomake!$B$29</f>
        <v>0</v>
      </c>
    </row>
    <row r="192" spans="1:25" x14ac:dyDescent="0.3">
      <c r="A192" s="6" t="s">
        <v>1199</v>
      </c>
      <c r="B192" s="5">
        <f>Hakulomake!$B$17</f>
        <v>0</v>
      </c>
      <c r="C192" s="75">
        <v>1</v>
      </c>
      <c r="D192" s="5" t="s">
        <v>192</v>
      </c>
      <c r="E192" s="74" t="s">
        <v>1426</v>
      </c>
      <c r="F192" s="5" t="s">
        <v>193</v>
      </c>
      <c r="G192" s="5" t="s">
        <v>203</v>
      </c>
      <c r="H192" s="5" t="s">
        <v>199</v>
      </c>
      <c r="I192" s="5" t="s">
        <v>39</v>
      </c>
      <c r="J192" s="75">
        <v>35</v>
      </c>
      <c r="K192" s="13"/>
      <c r="L192" s="13"/>
      <c r="M192" s="13"/>
      <c r="N192" s="14"/>
      <c r="O192" s="50">
        <f>MIN(Lääkkeet[[#This Row],[Velvoite 1.1.2024 (pakkauksia)]],Lääkkeet[[#This Row],[Suurimman alitusluvan mukainen velvoite 
1.1.-30.6.2024 (pakkauksia)]],Lääkkeet[[#This Row],[Alin saldo 
1.1.-30.6.2024 (pakkauksia)]])*Lääkkeet[[#This Row],[Kirjanpitoarvo / pakkaus 1.1.2024
(EUR  ALV 0 %)]]</f>
        <v>0</v>
      </c>
      <c r="P192" s="16"/>
      <c r="Q192" s="13"/>
      <c r="R192" s="13"/>
      <c r="S192" s="13"/>
      <c r="T192" s="14"/>
      <c r="U192" s="50">
        <f>MIN(Lääkkeet[[#This Row],[Velvoite 1.7.2024 (pakkauksia)]],Lääkkeet[[#This Row],[Suurimman alitusluvan mukainen velvoite
1.7.-31.12.2024 (pakkauksia)]],Lääkkeet[[#This Row],[Alin saldo 
1.7.-31.12.2024 (pakkauksia)]])*Lääkkeet[[#This Row],[Kirjanpitoarvo / pakkaus 1.7.2024
(EUR  ALV 0 %)]]</f>
        <v>0</v>
      </c>
      <c r="W192" s="61" t="str" cm="1">
        <f t="array" ref="W192">IFERROR(_xlfn.IFS(Lääkkeet[[#This Row],[Sitoutunut pääoma 
1.1.-30.6.2024 (EUR)]]&gt;0,"Täytetyt",Lääkkeet[[#This Row],[Sitoutunut pääoma 
1.7.-31.12.2024 (EUR)]]&gt;0,"Täytetyt"),"")</f>
        <v/>
      </c>
      <c r="X192" s="61"/>
      <c r="Y192" s="5">
        <f>Hakulomake!$B$29</f>
        <v>0</v>
      </c>
    </row>
    <row r="193" spans="1:25" x14ac:dyDescent="0.3">
      <c r="A193" s="6" t="s">
        <v>1199</v>
      </c>
      <c r="B193" s="5">
        <f>Hakulomake!$B$17</f>
        <v>0</v>
      </c>
      <c r="C193" s="75">
        <v>1</v>
      </c>
      <c r="D193" s="5" t="s">
        <v>128</v>
      </c>
      <c r="E193" s="74" t="s">
        <v>1427</v>
      </c>
      <c r="F193" s="5" t="s">
        <v>129</v>
      </c>
      <c r="G193" s="5" t="s">
        <v>1280</v>
      </c>
      <c r="H193" s="5" t="s">
        <v>130</v>
      </c>
      <c r="I193" s="5" t="s">
        <v>131</v>
      </c>
      <c r="J193" s="75" t="s">
        <v>995</v>
      </c>
      <c r="K193" s="13"/>
      <c r="L193" s="13"/>
      <c r="M193" s="13"/>
      <c r="N193" s="14"/>
      <c r="O193" s="50">
        <f>MIN(Lääkkeet[[#This Row],[Velvoite 1.1.2024 (pakkauksia)]],Lääkkeet[[#This Row],[Suurimman alitusluvan mukainen velvoite 
1.1.-30.6.2024 (pakkauksia)]],Lääkkeet[[#This Row],[Alin saldo 
1.1.-30.6.2024 (pakkauksia)]])*Lääkkeet[[#This Row],[Kirjanpitoarvo / pakkaus 1.1.2024
(EUR  ALV 0 %)]]</f>
        <v>0</v>
      </c>
      <c r="P193" s="16"/>
      <c r="Q193" s="13"/>
      <c r="R193" s="13"/>
      <c r="S193" s="13"/>
      <c r="T193" s="14"/>
      <c r="U193" s="50">
        <f>MIN(Lääkkeet[[#This Row],[Velvoite 1.7.2024 (pakkauksia)]],Lääkkeet[[#This Row],[Suurimman alitusluvan mukainen velvoite
1.7.-31.12.2024 (pakkauksia)]],Lääkkeet[[#This Row],[Alin saldo 
1.7.-31.12.2024 (pakkauksia)]])*Lääkkeet[[#This Row],[Kirjanpitoarvo / pakkaus 1.7.2024
(EUR  ALV 0 %)]]</f>
        <v>0</v>
      </c>
      <c r="W193" s="61" t="str" cm="1">
        <f t="array" ref="W193">IFERROR(_xlfn.IFS(Lääkkeet[[#This Row],[Sitoutunut pääoma 
1.1.-30.6.2024 (EUR)]]&gt;0,"Täytetyt",Lääkkeet[[#This Row],[Sitoutunut pääoma 
1.7.-31.12.2024 (EUR)]]&gt;0,"Täytetyt"),"")</f>
        <v/>
      </c>
      <c r="X193" s="61"/>
      <c r="Y193" s="5">
        <f>Hakulomake!$B$29</f>
        <v>0</v>
      </c>
    </row>
    <row r="194" spans="1:25" x14ac:dyDescent="0.3">
      <c r="A194" s="6" t="s">
        <v>1199</v>
      </c>
      <c r="B194" s="5">
        <f>Hakulomake!$B$17</f>
        <v>0</v>
      </c>
      <c r="C194" s="75">
        <v>1</v>
      </c>
      <c r="D194" s="5" t="s">
        <v>183</v>
      </c>
      <c r="E194" s="74" t="s">
        <v>1428</v>
      </c>
      <c r="F194" s="5" t="s">
        <v>184</v>
      </c>
      <c r="G194" s="5" t="s">
        <v>185</v>
      </c>
      <c r="H194" s="5" t="s">
        <v>136</v>
      </c>
      <c r="I194" s="5" t="s">
        <v>50</v>
      </c>
      <c r="J194" s="75">
        <v>30</v>
      </c>
      <c r="K194" s="13"/>
      <c r="L194" s="13"/>
      <c r="M194" s="13"/>
      <c r="N194" s="14"/>
      <c r="O194" s="50">
        <f>MIN(Lääkkeet[[#This Row],[Velvoite 1.1.2024 (pakkauksia)]],Lääkkeet[[#This Row],[Suurimman alitusluvan mukainen velvoite 
1.1.-30.6.2024 (pakkauksia)]],Lääkkeet[[#This Row],[Alin saldo 
1.1.-30.6.2024 (pakkauksia)]])*Lääkkeet[[#This Row],[Kirjanpitoarvo / pakkaus 1.1.2024
(EUR  ALV 0 %)]]</f>
        <v>0</v>
      </c>
      <c r="P194" s="16"/>
      <c r="Q194" s="13"/>
      <c r="R194" s="13"/>
      <c r="S194" s="13"/>
      <c r="T194" s="14"/>
      <c r="U194" s="50">
        <f>MIN(Lääkkeet[[#This Row],[Velvoite 1.7.2024 (pakkauksia)]],Lääkkeet[[#This Row],[Suurimman alitusluvan mukainen velvoite
1.7.-31.12.2024 (pakkauksia)]],Lääkkeet[[#This Row],[Alin saldo 
1.7.-31.12.2024 (pakkauksia)]])*Lääkkeet[[#This Row],[Kirjanpitoarvo / pakkaus 1.7.2024
(EUR  ALV 0 %)]]</f>
        <v>0</v>
      </c>
      <c r="W194" s="61" t="str" cm="1">
        <f t="array" ref="W194">IFERROR(_xlfn.IFS(Lääkkeet[[#This Row],[Sitoutunut pääoma 
1.1.-30.6.2024 (EUR)]]&gt;0,"Täytetyt",Lääkkeet[[#This Row],[Sitoutunut pääoma 
1.7.-31.12.2024 (EUR)]]&gt;0,"Täytetyt"),"")</f>
        <v/>
      </c>
      <c r="X194" s="61"/>
      <c r="Y194" s="5">
        <f>Hakulomake!$B$29</f>
        <v>0</v>
      </c>
    </row>
    <row r="195" spans="1:25" x14ac:dyDescent="0.3">
      <c r="A195" s="6" t="s">
        <v>1199</v>
      </c>
      <c r="B195" s="5">
        <f>Hakulomake!$B$17</f>
        <v>0</v>
      </c>
      <c r="C195" s="75">
        <v>1</v>
      </c>
      <c r="D195" s="5" t="s">
        <v>183</v>
      </c>
      <c r="E195" s="74" t="s">
        <v>1429</v>
      </c>
      <c r="F195" s="5" t="s">
        <v>184</v>
      </c>
      <c r="G195" s="5" t="s">
        <v>185</v>
      </c>
      <c r="H195" s="5" t="s">
        <v>136</v>
      </c>
      <c r="I195" s="5" t="s">
        <v>50</v>
      </c>
      <c r="J195" s="75">
        <v>100</v>
      </c>
      <c r="K195" s="13"/>
      <c r="L195" s="13"/>
      <c r="M195" s="13"/>
      <c r="N195" s="14"/>
      <c r="O195" s="50">
        <f>MIN(Lääkkeet[[#This Row],[Velvoite 1.1.2024 (pakkauksia)]],Lääkkeet[[#This Row],[Suurimman alitusluvan mukainen velvoite 
1.1.-30.6.2024 (pakkauksia)]],Lääkkeet[[#This Row],[Alin saldo 
1.1.-30.6.2024 (pakkauksia)]])*Lääkkeet[[#This Row],[Kirjanpitoarvo / pakkaus 1.1.2024
(EUR  ALV 0 %)]]</f>
        <v>0</v>
      </c>
      <c r="P195" s="16"/>
      <c r="Q195" s="13"/>
      <c r="R195" s="13"/>
      <c r="S195" s="13"/>
      <c r="T195" s="14"/>
      <c r="U195" s="50">
        <f>MIN(Lääkkeet[[#This Row],[Velvoite 1.7.2024 (pakkauksia)]],Lääkkeet[[#This Row],[Suurimman alitusluvan mukainen velvoite
1.7.-31.12.2024 (pakkauksia)]],Lääkkeet[[#This Row],[Alin saldo 
1.7.-31.12.2024 (pakkauksia)]])*Lääkkeet[[#This Row],[Kirjanpitoarvo / pakkaus 1.7.2024
(EUR  ALV 0 %)]]</f>
        <v>0</v>
      </c>
      <c r="W195" s="61" t="str" cm="1">
        <f t="array" ref="W195">IFERROR(_xlfn.IFS(Lääkkeet[[#This Row],[Sitoutunut pääoma 
1.1.-30.6.2024 (EUR)]]&gt;0,"Täytetyt",Lääkkeet[[#This Row],[Sitoutunut pääoma 
1.7.-31.12.2024 (EUR)]]&gt;0,"Täytetyt"),"")</f>
        <v/>
      </c>
      <c r="X195" s="61"/>
      <c r="Y195" s="5">
        <f>Hakulomake!$B$29</f>
        <v>0</v>
      </c>
    </row>
    <row r="196" spans="1:25" x14ac:dyDescent="0.3">
      <c r="A196" s="6" t="s">
        <v>1199</v>
      </c>
      <c r="B196" s="5">
        <f>Hakulomake!$B$17</f>
        <v>0</v>
      </c>
      <c r="C196" s="75">
        <v>1</v>
      </c>
      <c r="D196" s="5" t="s">
        <v>119</v>
      </c>
      <c r="E196" s="74" t="s">
        <v>1430</v>
      </c>
      <c r="F196" s="5" t="s">
        <v>120</v>
      </c>
      <c r="G196" s="5" t="s">
        <v>124</v>
      </c>
      <c r="H196" s="5" t="s">
        <v>49</v>
      </c>
      <c r="I196" s="5" t="s">
        <v>125</v>
      </c>
      <c r="J196" s="75">
        <v>7</v>
      </c>
      <c r="K196" s="13"/>
      <c r="L196" s="13"/>
      <c r="M196" s="13"/>
      <c r="N196" s="14"/>
      <c r="O196" s="50">
        <f>MIN(Lääkkeet[[#This Row],[Velvoite 1.1.2024 (pakkauksia)]],Lääkkeet[[#This Row],[Suurimman alitusluvan mukainen velvoite 
1.1.-30.6.2024 (pakkauksia)]],Lääkkeet[[#This Row],[Alin saldo 
1.1.-30.6.2024 (pakkauksia)]])*Lääkkeet[[#This Row],[Kirjanpitoarvo / pakkaus 1.1.2024
(EUR  ALV 0 %)]]</f>
        <v>0</v>
      </c>
      <c r="P196" s="16"/>
      <c r="Q196" s="13"/>
      <c r="R196" s="13"/>
      <c r="S196" s="13"/>
      <c r="T196" s="14"/>
      <c r="U196" s="50">
        <f>MIN(Lääkkeet[[#This Row],[Velvoite 1.7.2024 (pakkauksia)]],Lääkkeet[[#This Row],[Suurimman alitusluvan mukainen velvoite
1.7.-31.12.2024 (pakkauksia)]],Lääkkeet[[#This Row],[Alin saldo 
1.7.-31.12.2024 (pakkauksia)]])*Lääkkeet[[#This Row],[Kirjanpitoarvo / pakkaus 1.7.2024
(EUR  ALV 0 %)]]</f>
        <v>0</v>
      </c>
      <c r="W196" s="61" t="str" cm="1">
        <f t="array" ref="W196">IFERROR(_xlfn.IFS(Lääkkeet[[#This Row],[Sitoutunut pääoma 
1.1.-30.6.2024 (EUR)]]&gt;0,"Täytetyt",Lääkkeet[[#This Row],[Sitoutunut pääoma 
1.7.-31.12.2024 (EUR)]]&gt;0,"Täytetyt"),"")</f>
        <v/>
      </c>
      <c r="X196" s="61"/>
      <c r="Y196" s="5">
        <f>Hakulomake!$B$29</f>
        <v>0</v>
      </c>
    </row>
    <row r="197" spans="1:25" x14ac:dyDescent="0.3">
      <c r="A197" s="6" t="s">
        <v>1199</v>
      </c>
      <c r="B197" s="5">
        <f>Hakulomake!$B$17</f>
        <v>0</v>
      </c>
      <c r="C197" s="75">
        <v>1</v>
      </c>
      <c r="D197" s="5" t="s">
        <v>128</v>
      </c>
      <c r="E197" s="74" t="s">
        <v>1431</v>
      </c>
      <c r="F197" s="5" t="s">
        <v>129</v>
      </c>
      <c r="G197" s="5" t="s">
        <v>132</v>
      </c>
      <c r="H197" s="5" t="s">
        <v>130</v>
      </c>
      <c r="I197" s="5" t="s">
        <v>133</v>
      </c>
      <c r="J197" s="75" t="s">
        <v>995</v>
      </c>
      <c r="K197" s="13"/>
      <c r="L197" s="13"/>
      <c r="M197" s="13"/>
      <c r="N197" s="14"/>
      <c r="O197" s="50">
        <f>MIN(Lääkkeet[[#This Row],[Velvoite 1.1.2024 (pakkauksia)]],Lääkkeet[[#This Row],[Suurimman alitusluvan mukainen velvoite 
1.1.-30.6.2024 (pakkauksia)]],Lääkkeet[[#This Row],[Alin saldo 
1.1.-30.6.2024 (pakkauksia)]])*Lääkkeet[[#This Row],[Kirjanpitoarvo / pakkaus 1.1.2024
(EUR  ALV 0 %)]]</f>
        <v>0</v>
      </c>
      <c r="P197" s="16"/>
      <c r="Q197" s="13"/>
      <c r="R197" s="13"/>
      <c r="S197" s="13"/>
      <c r="T197" s="14"/>
      <c r="U197" s="50">
        <f>MIN(Lääkkeet[[#This Row],[Velvoite 1.7.2024 (pakkauksia)]],Lääkkeet[[#This Row],[Suurimman alitusluvan mukainen velvoite
1.7.-31.12.2024 (pakkauksia)]],Lääkkeet[[#This Row],[Alin saldo 
1.7.-31.12.2024 (pakkauksia)]])*Lääkkeet[[#This Row],[Kirjanpitoarvo / pakkaus 1.7.2024
(EUR  ALV 0 %)]]</f>
        <v>0</v>
      </c>
      <c r="W197" s="61" t="str" cm="1">
        <f t="array" ref="W197">IFERROR(_xlfn.IFS(Lääkkeet[[#This Row],[Sitoutunut pääoma 
1.1.-30.6.2024 (EUR)]]&gt;0,"Täytetyt",Lääkkeet[[#This Row],[Sitoutunut pääoma 
1.7.-31.12.2024 (EUR)]]&gt;0,"Täytetyt"),"")</f>
        <v/>
      </c>
      <c r="X197" s="61"/>
      <c r="Y197" s="5">
        <f>Hakulomake!$B$29</f>
        <v>0</v>
      </c>
    </row>
    <row r="198" spans="1:25" x14ac:dyDescent="0.3">
      <c r="A198" s="6" t="s">
        <v>1199</v>
      </c>
      <c r="B198" s="5">
        <f>Hakulomake!$B$17</f>
        <v>0</v>
      </c>
      <c r="C198" s="75">
        <v>1</v>
      </c>
      <c r="D198" s="5" t="s">
        <v>98</v>
      </c>
      <c r="E198" s="74" t="s">
        <v>1432</v>
      </c>
      <c r="F198" s="5" t="s">
        <v>99</v>
      </c>
      <c r="G198" s="5" t="s">
        <v>103</v>
      </c>
      <c r="H198" s="5" t="s">
        <v>71</v>
      </c>
      <c r="I198" s="5" t="s">
        <v>101</v>
      </c>
      <c r="J198" s="75" t="s">
        <v>986</v>
      </c>
      <c r="K198" s="13"/>
      <c r="L198" s="13"/>
      <c r="M198" s="13"/>
      <c r="N198" s="14"/>
      <c r="O198" s="50">
        <f>MIN(Lääkkeet[[#This Row],[Velvoite 1.1.2024 (pakkauksia)]],Lääkkeet[[#This Row],[Suurimman alitusluvan mukainen velvoite 
1.1.-30.6.2024 (pakkauksia)]],Lääkkeet[[#This Row],[Alin saldo 
1.1.-30.6.2024 (pakkauksia)]])*Lääkkeet[[#This Row],[Kirjanpitoarvo / pakkaus 1.1.2024
(EUR  ALV 0 %)]]</f>
        <v>0</v>
      </c>
      <c r="P198" s="16"/>
      <c r="Q198" s="13"/>
      <c r="R198" s="13"/>
      <c r="S198" s="13"/>
      <c r="T198" s="14"/>
      <c r="U198" s="50">
        <f>MIN(Lääkkeet[[#This Row],[Velvoite 1.7.2024 (pakkauksia)]],Lääkkeet[[#This Row],[Suurimman alitusluvan mukainen velvoite
1.7.-31.12.2024 (pakkauksia)]],Lääkkeet[[#This Row],[Alin saldo 
1.7.-31.12.2024 (pakkauksia)]])*Lääkkeet[[#This Row],[Kirjanpitoarvo / pakkaus 1.7.2024
(EUR  ALV 0 %)]]</f>
        <v>0</v>
      </c>
      <c r="W198" s="61" t="str" cm="1">
        <f t="array" ref="W198">IFERROR(_xlfn.IFS(Lääkkeet[[#This Row],[Sitoutunut pääoma 
1.1.-30.6.2024 (EUR)]]&gt;0,"Täytetyt",Lääkkeet[[#This Row],[Sitoutunut pääoma 
1.7.-31.12.2024 (EUR)]]&gt;0,"Täytetyt"),"")</f>
        <v/>
      </c>
      <c r="X198" s="61"/>
      <c r="Y198" s="5">
        <f>Hakulomake!$B$29</f>
        <v>0</v>
      </c>
    </row>
    <row r="199" spans="1:25" x14ac:dyDescent="0.3">
      <c r="A199" s="6" t="s">
        <v>1199</v>
      </c>
      <c r="B199" s="5">
        <f>Hakulomake!$B$17</f>
        <v>0</v>
      </c>
      <c r="C199" s="75">
        <v>1</v>
      </c>
      <c r="D199" s="5" t="s">
        <v>43</v>
      </c>
      <c r="E199" s="74" t="s">
        <v>1433</v>
      </c>
      <c r="F199" s="5" t="s">
        <v>44</v>
      </c>
      <c r="G199" s="5" t="s">
        <v>54</v>
      </c>
      <c r="H199" s="5" t="s">
        <v>46</v>
      </c>
      <c r="I199" s="5" t="s">
        <v>47</v>
      </c>
      <c r="J199" s="75" t="s">
        <v>996</v>
      </c>
      <c r="K199" s="13"/>
      <c r="L199" s="13"/>
      <c r="M199" s="13"/>
      <c r="N199" s="14"/>
      <c r="O199" s="50">
        <f>MIN(Lääkkeet[[#This Row],[Velvoite 1.1.2024 (pakkauksia)]],Lääkkeet[[#This Row],[Suurimman alitusluvan mukainen velvoite 
1.1.-30.6.2024 (pakkauksia)]],Lääkkeet[[#This Row],[Alin saldo 
1.1.-30.6.2024 (pakkauksia)]])*Lääkkeet[[#This Row],[Kirjanpitoarvo / pakkaus 1.1.2024
(EUR  ALV 0 %)]]</f>
        <v>0</v>
      </c>
      <c r="P199" s="16"/>
      <c r="Q199" s="13"/>
      <c r="R199" s="13"/>
      <c r="S199" s="13"/>
      <c r="T199" s="14"/>
      <c r="U199" s="50">
        <f>MIN(Lääkkeet[[#This Row],[Velvoite 1.7.2024 (pakkauksia)]],Lääkkeet[[#This Row],[Suurimman alitusluvan mukainen velvoite
1.7.-31.12.2024 (pakkauksia)]],Lääkkeet[[#This Row],[Alin saldo 
1.7.-31.12.2024 (pakkauksia)]])*Lääkkeet[[#This Row],[Kirjanpitoarvo / pakkaus 1.7.2024
(EUR  ALV 0 %)]]</f>
        <v>0</v>
      </c>
      <c r="W199" s="61" t="str" cm="1">
        <f t="array" ref="W199">IFERROR(_xlfn.IFS(Lääkkeet[[#This Row],[Sitoutunut pääoma 
1.1.-30.6.2024 (EUR)]]&gt;0,"Täytetyt",Lääkkeet[[#This Row],[Sitoutunut pääoma 
1.7.-31.12.2024 (EUR)]]&gt;0,"Täytetyt"),"")</f>
        <v/>
      </c>
      <c r="X199" s="61"/>
      <c r="Y199" s="5">
        <f>Hakulomake!$B$29</f>
        <v>0</v>
      </c>
    </row>
    <row r="200" spans="1:25" x14ac:dyDescent="0.3">
      <c r="A200" s="6" t="s">
        <v>1199</v>
      </c>
      <c r="B200" s="5">
        <f>Hakulomake!$B$17</f>
        <v>0</v>
      </c>
      <c r="C200" s="75">
        <v>1</v>
      </c>
      <c r="D200" s="5" t="s">
        <v>160</v>
      </c>
      <c r="E200" s="74" t="s">
        <v>1434</v>
      </c>
      <c r="F200" s="5" t="s">
        <v>161</v>
      </c>
      <c r="G200" s="5" t="s">
        <v>162</v>
      </c>
      <c r="H200" s="5" t="s">
        <v>163</v>
      </c>
      <c r="I200" s="5" t="s">
        <v>137</v>
      </c>
      <c r="J200" s="75" t="s">
        <v>985</v>
      </c>
      <c r="K200" s="13"/>
      <c r="L200" s="13"/>
      <c r="M200" s="13"/>
      <c r="N200" s="14"/>
      <c r="O200" s="50">
        <f>MIN(Lääkkeet[[#This Row],[Velvoite 1.1.2024 (pakkauksia)]],Lääkkeet[[#This Row],[Suurimman alitusluvan mukainen velvoite 
1.1.-30.6.2024 (pakkauksia)]],Lääkkeet[[#This Row],[Alin saldo 
1.1.-30.6.2024 (pakkauksia)]])*Lääkkeet[[#This Row],[Kirjanpitoarvo / pakkaus 1.1.2024
(EUR  ALV 0 %)]]</f>
        <v>0</v>
      </c>
      <c r="P200" s="16"/>
      <c r="Q200" s="13"/>
      <c r="R200" s="13"/>
      <c r="S200" s="13"/>
      <c r="T200" s="14"/>
      <c r="U200" s="50">
        <f>MIN(Lääkkeet[[#This Row],[Velvoite 1.7.2024 (pakkauksia)]],Lääkkeet[[#This Row],[Suurimman alitusluvan mukainen velvoite
1.7.-31.12.2024 (pakkauksia)]],Lääkkeet[[#This Row],[Alin saldo 
1.7.-31.12.2024 (pakkauksia)]])*Lääkkeet[[#This Row],[Kirjanpitoarvo / pakkaus 1.7.2024
(EUR  ALV 0 %)]]</f>
        <v>0</v>
      </c>
      <c r="W200" s="61" t="str" cm="1">
        <f t="array" ref="W200">IFERROR(_xlfn.IFS(Lääkkeet[[#This Row],[Sitoutunut pääoma 
1.1.-30.6.2024 (EUR)]]&gt;0,"Täytetyt",Lääkkeet[[#This Row],[Sitoutunut pääoma 
1.7.-31.12.2024 (EUR)]]&gt;0,"Täytetyt"),"")</f>
        <v/>
      </c>
      <c r="X200" s="61"/>
      <c r="Y200" s="5">
        <f>Hakulomake!$B$29</f>
        <v>0</v>
      </c>
    </row>
    <row r="201" spans="1:25" x14ac:dyDescent="0.3">
      <c r="A201" s="6" t="s">
        <v>1199</v>
      </c>
      <c r="B201" s="5">
        <f>Hakulomake!$B$17</f>
        <v>0</v>
      </c>
      <c r="C201" s="75">
        <v>1</v>
      </c>
      <c r="D201" s="5" t="s">
        <v>167</v>
      </c>
      <c r="E201" s="74" t="s">
        <v>1435</v>
      </c>
      <c r="F201" s="5" t="s">
        <v>29</v>
      </c>
      <c r="G201" s="5" t="s">
        <v>168</v>
      </c>
      <c r="H201" s="5" t="s">
        <v>49</v>
      </c>
      <c r="I201" s="5" t="s">
        <v>101</v>
      </c>
      <c r="J201" s="75">
        <v>5</v>
      </c>
      <c r="K201" s="13"/>
      <c r="L201" s="13"/>
      <c r="M201" s="13"/>
      <c r="N201" s="14"/>
      <c r="O201" s="50">
        <f>MIN(Lääkkeet[[#This Row],[Velvoite 1.1.2024 (pakkauksia)]],Lääkkeet[[#This Row],[Suurimman alitusluvan mukainen velvoite 
1.1.-30.6.2024 (pakkauksia)]],Lääkkeet[[#This Row],[Alin saldo 
1.1.-30.6.2024 (pakkauksia)]])*Lääkkeet[[#This Row],[Kirjanpitoarvo / pakkaus 1.1.2024
(EUR  ALV 0 %)]]</f>
        <v>0</v>
      </c>
      <c r="P201" s="16"/>
      <c r="Q201" s="13"/>
      <c r="R201" s="13"/>
      <c r="S201" s="13"/>
      <c r="T201" s="14"/>
      <c r="U201" s="50">
        <f>MIN(Lääkkeet[[#This Row],[Velvoite 1.7.2024 (pakkauksia)]],Lääkkeet[[#This Row],[Suurimman alitusluvan mukainen velvoite
1.7.-31.12.2024 (pakkauksia)]],Lääkkeet[[#This Row],[Alin saldo 
1.7.-31.12.2024 (pakkauksia)]])*Lääkkeet[[#This Row],[Kirjanpitoarvo / pakkaus 1.7.2024
(EUR  ALV 0 %)]]</f>
        <v>0</v>
      </c>
      <c r="W201" s="61" t="str" cm="1">
        <f t="array" ref="W201">IFERROR(_xlfn.IFS(Lääkkeet[[#This Row],[Sitoutunut pääoma 
1.1.-30.6.2024 (EUR)]]&gt;0,"Täytetyt",Lääkkeet[[#This Row],[Sitoutunut pääoma 
1.7.-31.12.2024 (EUR)]]&gt;0,"Täytetyt"),"")</f>
        <v/>
      </c>
      <c r="X201" s="61"/>
      <c r="Y201" s="5">
        <f>Hakulomake!$B$29</f>
        <v>0</v>
      </c>
    </row>
    <row r="202" spans="1:25" x14ac:dyDescent="0.3">
      <c r="A202" s="6" t="s">
        <v>1199</v>
      </c>
      <c r="B202" s="5">
        <f>Hakulomake!$B$17</f>
        <v>0</v>
      </c>
      <c r="C202" s="75">
        <v>1</v>
      </c>
      <c r="D202" s="5" t="s">
        <v>89</v>
      </c>
      <c r="E202" s="74" t="s">
        <v>1436</v>
      </c>
      <c r="F202" s="5" t="s">
        <v>90</v>
      </c>
      <c r="G202" s="5" t="s">
        <v>91</v>
      </c>
      <c r="H202" s="5" t="s">
        <v>92</v>
      </c>
      <c r="I202" s="5" t="s">
        <v>70</v>
      </c>
      <c r="J202" s="75" t="s">
        <v>997</v>
      </c>
      <c r="K202" s="13"/>
      <c r="L202" s="13"/>
      <c r="M202" s="13"/>
      <c r="N202" s="14"/>
      <c r="O202" s="50">
        <f>MIN(Lääkkeet[[#This Row],[Velvoite 1.1.2024 (pakkauksia)]],Lääkkeet[[#This Row],[Suurimman alitusluvan mukainen velvoite 
1.1.-30.6.2024 (pakkauksia)]],Lääkkeet[[#This Row],[Alin saldo 
1.1.-30.6.2024 (pakkauksia)]])*Lääkkeet[[#This Row],[Kirjanpitoarvo / pakkaus 1.1.2024
(EUR  ALV 0 %)]]</f>
        <v>0</v>
      </c>
      <c r="P202" s="16"/>
      <c r="Q202" s="13"/>
      <c r="R202" s="13"/>
      <c r="S202" s="13"/>
      <c r="T202" s="14"/>
      <c r="U202" s="50">
        <f>MIN(Lääkkeet[[#This Row],[Velvoite 1.7.2024 (pakkauksia)]],Lääkkeet[[#This Row],[Suurimman alitusluvan mukainen velvoite
1.7.-31.12.2024 (pakkauksia)]],Lääkkeet[[#This Row],[Alin saldo 
1.7.-31.12.2024 (pakkauksia)]])*Lääkkeet[[#This Row],[Kirjanpitoarvo / pakkaus 1.7.2024
(EUR  ALV 0 %)]]</f>
        <v>0</v>
      </c>
      <c r="W202" s="61" t="str" cm="1">
        <f t="array" ref="W202">IFERROR(_xlfn.IFS(Lääkkeet[[#This Row],[Sitoutunut pääoma 
1.1.-30.6.2024 (EUR)]]&gt;0,"Täytetyt",Lääkkeet[[#This Row],[Sitoutunut pääoma 
1.7.-31.12.2024 (EUR)]]&gt;0,"Täytetyt"),"")</f>
        <v/>
      </c>
      <c r="X202" s="61"/>
      <c r="Y202" s="5">
        <f>Hakulomake!$B$29</f>
        <v>0</v>
      </c>
    </row>
    <row r="203" spans="1:25" x14ac:dyDescent="0.3">
      <c r="A203" s="6" t="s">
        <v>1199</v>
      </c>
      <c r="B203" s="5">
        <f>Hakulomake!$B$17</f>
        <v>0</v>
      </c>
      <c r="C203" s="75">
        <v>1</v>
      </c>
      <c r="D203" s="5" t="s">
        <v>55</v>
      </c>
      <c r="E203" s="74" t="s">
        <v>1437</v>
      </c>
      <c r="F203" s="5" t="s">
        <v>1413</v>
      </c>
      <c r="G203" s="5" t="s">
        <v>56</v>
      </c>
      <c r="H203" s="5" t="s">
        <v>60</v>
      </c>
      <c r="I203" s="5" t="s">
        <v>58</v>
      </c>
      <c r="J203" s="75" t="s">
        <v>998</v>
      </c>
      <c r="K203" s="13"/>
      <c r="L203" s="13"/>
      <c r="M203" s="13"/>
      <c r="N203" s="14"/>
      <c r="O203" s="50">
        <f>MIN(Lääkkeet[[#This Row],[Velvoite 1.1.2024 (pakkauksia)]],Lääkkeet[[#This Row],[Suurimman alitusluvan mukainen velvoite 
1.1.-30.6.2024 (pakkauksia)]],Lääkkeet[[#This Row],[Alin saldo 
1.1.-30.6.2024 (pakkauksia)]])*Lääkkeet[[#This Row],[Kirjanpitoarvo / pakkaus 1.1.2024
(EUR  ALV 0 %)]]</f>
        <v>0</v>
      </c>
      <c r="P203" s="16"/>
      <c r="Q203" s="13"/>
      <c r="R203" s="13"/>
      <c r="S203" s="13"/>
      <c r="T203" s="14"/>
      <c r="U203" s="50">
        <f>MIN(Lääkkeet[[#This Row],[Velvoite 1.7.2024 (pakkauksia)]],Lääkkeet[[#This Row],[Suurimman alitusluvan mukainen velvoite
1.7.-31.12.2024 (pakkauksia)]],Lääkkeet[[#This Row],[Alin saldo 
1.7.-31.12.2024 (pakkauksia)]])*Lääkkeet[[#This Row],[Kirjanpitoarvo / pakkaus 1.7.2024
(EUR  ALV 0 %)]]</f>
        <v>0</v>
      </c>
      <c r="W203" s="61" t="str" cm="1">
        <f t="array" ref="W203">IFERROR(_xlfn.IFS(Lääkkeet[[#This Row],[Sitoutunut pääoma 
1.1.-30.6.2024 (EUR)]]&gt;0,"Täytetyt",Lääkkeet[[#This Row],[Sitoutunut pääoma 
1.7.-31.12.2024 (EUR)]]&gt;0,"Täytetyt"),"")</f>
        <v/>
      </c>
      <c r="X203" s="61"/>
      <c r="Y203" s="5">
        <f>Hakulomake!$B$29</f>
        <v>0</v>
      </c>
    </row>
    <row r="204" spans="1:25" x14ac:dyDescent="0.3">
      <c r="A204" s="6" t="s">
        <v>1199</v>
      </c>
      <c r="B204" s="5">
        <f>Hakulomake!$B$17</f>
        <v>0</v>
      </c>
      <c r="C204" s="75">
        <v>1</v>
      </c>
      <c r="D204" s="5" t="s">
        <v>55</v>
      </c>
      <c r="E204" s="74" t="s">
        <v>1438</v>
      </c>
      <c r="F204" s="5" t="s">
        <v>1413</v>
      </c>
      <c r="G204" s="5" t="s">
        <v>56</v>
      </c>
      <c r="H204" s="5" t="s">
        <v>57</v>
      </c>
      <c r="I204" s="5" t="s">
        <v>58</v>
      </c>
      <c r="J204" s="75" t="s">
        <v>999</v>
      </c>
      <c r="K204" s="13"/>
      <c r="L204" s="13"/>
      <c r="M204" s="13"/>
      <c r="N204" s="14"/>
      <c r="O204" s="50">
        <f>MIN(Lääkkeet[[#This Row],[Velvoite 1.1.2024 (pakkauksia)]],Lääkkeet[[#This Row],[Suurimman alitusluvan mukainen velvoite 
1.1.-30.6.2024 (pakkauksia)]],Lääkkeet[[#This Row],[Alin saldo 
1.1.-30.6.2024 (pakkauksia)]])*Lääkkeet[[#This Row],[Kirjanpitoarvo / pakkaus 1.1.2024
(EUR  ALV 0 %)]]</f>
        <v>0</v>
      </c>
      <c r="P204" s="16"/>
      <c r="Q204" s="13"/>
      <c r="R204" s="13"/>
      <c r="S204" s="13"/>
      <c r="T204" s="14"/>
      <c r="U204" s="50">
        <f>MIN(Lääkkeet[[#This Row],[Velvoite 1.7.2024 (pakkauksia)]],Lääkkeet[[#This Row],[Suurimman alitusluvan mukainen velvoite
1.7.-31.12.2024 (pakkauksia)]],Lääkkeet[[#This Row],[Alin saldo 
1.7.-31.12.2024 (pakkauksia)]])*Lääkkeet[[#This Row],[Kirjanpitoarvo / pakkaus 1.7.2024
(EUR  ALV 0 %)]]</f>
        <v>0</v>
      </c>
      <c r="W204" s="61" t="str" cm="1">
        <f t="array" ref="W204">IFERROR(_xlfn.IFS(Lääkkeet[[#This Row],[Sitoutunut pääoma 
1.1.-30.6.2024 (EUR)]]&gt;0,"Täytetyt",Lääkkeet[[#This Row],[Sitoutunut pääoma 
1.7.-31.12.2024 (EUR)]]&gt;0,"Täytetyt"),"")</f>
        <v/>
      </c>
      <c r="X204" s="61"/>
      <c r="Y204" s="5">
        <f>Hakulomake!$B$29</f>
        <v>0</v>
      </c>
    </row>
    <row r="205" spans="1:25" x14ac:dyDescent="0.3">
      <c r="A205" s="6" t="s">
        <v>1199</v>
      </c>
      <c r="B205" s="5">
        <f>Hakulomake!$B$17</f>
        <v>0</v>
      </c>
      <c r="C205" s="75">
        <v>1</v>
      </c>
      <c r="D205" s="5" t="s">
        <v>151</v>
      </c>
      <c r="E205" s="74" t="s">
        <v>1439</v>
      </c>
      <c r="F205" s="5" t="s">
        <v>152</v>
      </c>
      <c r="G205" s="5" t="s">
        <v>156</v>
      </c>
      <c r="H205" s="5" t="s">
        <v>154</v>
      </c>
      <c r="I205" s="5" t="s">
        <v>137</v>
      </c>
      <c r="J205" s="75" t="s">
        <v>984</v>
      </c>
      <c r="K205" s="13"/>
      <c r="L205" s="13"/>
      <c r="M205" s="13"/>
      <c r="N205" s="14"/>
      <c r="O205" s="50">
        <f>MIN(Lääkkeet[[#This Row],[Velvoite 1.1.2024 (pakkauksia)]],Lääkkeet[[#This Row],[Suurimman alitusluvan mukainen velvoite 
1.1.-30.6.2024 (pakkauksia)]],Lääkkeet[[#This Row],[Alin saldo 
1.1.-30.6.2024 (pakkauksia)]])*Lääkkeet[[#This Row],[Kirjanpitoarvo / pakkaus 1.1.2024
(EUR  ALV 0 %)]]</f>
        <v>0</v>
      </c>
      <c r="P205" s="16"/>
      <c r="Q205" s="13"/>
      <c r="R205" s="13"/>
      <c r="S205" s="13"/>
      <c r="T205" s="14"/>
      <c r="U205" s="50">
        <f>MIN(Lääkkeet[[#This Row],[Velvoite 1.7.2024 (pakkauksia)]],Lääkkeet[[#This Row],[Suurimman alitusluvan mukainen velvoite
1.7.-31.12.2024 (pakkauksia)]],Lääkkeet[[#This Row],[Alin saldo 
1.7.-31.12.2024 (pakkauksia)]])*Lääkkeet[[#This Row],[Kirjanpitoarvo / pakkaus 1.7.2024
(EUR  ALV 0 %)]]</f>
        <v>0</v>
      </c>
      <c r="W205" s="61" t="str" cm="1">
        <f t="array" ref="W205">IFERROR(_xlfn.IFS(Lääkkeet[[#This Row],[Sitoutunut pääoma 
1.1.-30.6.2024 (EUR)]]&gt;0,"Täytetyt",Lääkkeet[[#This Row],[Sitoutunut pääoma 
1.7.-31.12.2024 (EUR)]]&gt;0,"Täytetyt"),"")</f>
        <v/>
      </c>
      <c r="X205" s="61"/>
      <c r="Y205" s="5">
        <f>Hakulomake!$B$29</f>
        <v>0</v>
      </c>
    </row>
    <row r="206" spans="1:25" x14ac:dyDescent="0.3">
      <c r="A206" s="6" t="s">
        <v>1199</v>
      </c>
      <c r="B206" s="5">
        <f>Hakulomake!$B$17</f>
        <v>0</v>
      </c>
      <c r="C206" s="75">
        <v>1</v>
      </c>
      <c r="D206" s="5" t="s">
        <v>67</v>
      </c>
      <c r="E206" s="74" t="s">
        <v>1440</v>
      </c>
      <c r="F206" s="5" t="s">
        <v>68</v>
      </c>
      <c r="G206" s="5" t="s">
        <v>72</v>
      </c>
      <c r="H206" s="5" t="s">
        <v>71</v>
      </c>
      <c r="I206" s="5" t="s">
        <v>58</v>
      </c>
      <c r="J206" s="75" t="s">
        <v>986</v>
      </c>
      <c r="K206" s="13"/>
      <c r="L206" s="13"/>
      <c r="M206" s="13"/>
      <c r="N206" s="14"/>
      <c r="O206" s="50">
        <f>MIN(Lääkkeet[[#This Row],[Velvoite 1.1.2024 (pakkauksia)]],Lääkkeet[[#This Row],[Suurimman alitusluvan mukainen velvoite 
1.1.-30.6.2024 (pakkauksia)]],Lääkkeet[[#This Row],[Alin saldo 
1.1.-30.6.2024 (pakkauksia)]])*Lääkkeet[[#This Row],[Kirjanpitoarvo / pakkaus 1.1.2024
(EUR  ALV 0 %)]]</f>
        <v>0</v>
      </c>
      <c r="P206" s="16"/>
      <c r="Q206" s="13"/>
      <c r="R206" s="13"/>
      <c r="S206" s="13"/>
      <c r="T206" s="14"/>
      <c r="U206" s="50">
        <f>MIN(Lääkkeet[[#This Row],[Velvoite 1.7.2024 (pakkauksia)]],Lääkkeet[[#This Row],[Suurimman alitusluvan mukainen velvoite
1.7.-31.12.2024 (pakkauksia)]],Lääkkeet[[#This Row],[Alin saldo 
1.7.-31.12.2024 (pakkauksia)]])*Lääkkeet[[#This Row],[Kirjanpitoarvo / pakkaus 1.7.2024
(EUR  ALV 0 %)]]</f>
        <v>0</v>
      </c>
      <c r="W206" s="61" t="str" cm="1">
        <f t="array" ref="W206">IFERROR(_xlfn.IFS(Lääkkeet[[#This Row],[Sitoutunut pääoma 
1.1.-30.6.2024 (EUR)]]&gt;0,"Täytetyt",Lääkkeet[[#This Row],[Sitoutunut pääoma 
1.7.-31.12.2024 (EUR)]]&gt;0,"Täytetyt"),"")</f>
        <v/>
      </c>
      <c r="X206" s="61"/>
      <c r="Y206" s="5">
        <f>Hakulomake!$B$29</f>
        <v>0</v>
      </c>
    </row>
    <row r="207" spans="1:25" x14ac:dyDescent="0.3">
      <c r="A207" s="6" t="s">
        <v>1199</v>
      </c>
      <c r="B207" s="5">
        <f>Hakulomake!$B$17</f>
        <v>0</v>
      </c>
      <c r="C207" s="75">
        <v>1</v>
      </c>
      <c r="D207" s="5" t="s">
        <v>160</v>
      </c>
      <c r="E207" s="74" t="s">
        <v>1441</v>
      </c>
      <c r="F207" s="5" t="s">
        <v>161</v>
      </c>
      <c r="G207" s="5" t="s">
        <v>166</v>
      </c>
      <c r="H207" s="5" t="s">
        <v>49</v>
      </c>
      <c r="I207" s="5" t="s">
        <v>50</v>
      </c>
      <c r="J207" s="75">
        <v>7</v>
      </c>
      <c r="K207" s="13"/>
      <c r="L207" s="13"/>
      <c r="M207" s="13"/>
      <c r="N207" s="14"/>
      <c r="O207" s="50">
        <f>MIN(Lääkkeet[[#This Row],[Velvoite 1.1.2024 (pakkauksia)]],Lääkkeet[[#This Row],[Suurimman alitusluvan mukainen velvoite 
1.1.-30.6.2024 (pakkauksia)]],Lääkkeet[[#This Row],[Alin saldo 
1.1.-30.6.2024 (pakkauksia)]])*Lääkkeet[[#This Row],[Kirjanpitoarvo / pakkaus 1.1.2024
(EUR  ALV 0 %)]]</f>
        <v>0</v>
      </c>
      <c r="P207" s="16"/>
      <c r="Q207" s="13"/>
      <c r="R207" s="13"/>
      <c r="S207" s="13"/>
      <c r="T207" s="14"/>
      <c r="U207" s="50">
        <f>MIN(Lääkkeet[[#This Row],[Velvoite 1.7.2024 (pakkauksia)]],Lääkkeet[[#This Row],[Suurimman alitusluvan mukainen velvoite
1.7.-31.12.2024 (pakkauksia)]],Lääkkeet[[#This Row],[Alin saldo 
1.7.-31.12.2024 (pakkauksia)]])*Lääkkeet[[#This Row],[Kirjanpitoarvo / pakkaus 1.7.2024
(EUR  ALV 0 %)]]</f>
        <v>0</v>
      </c>
      <c r="W207" s="61" t="str" cm="1">
        <f t="array" ref="W207">IFERROR(_xlfn.IFS(Lääkkeet[[#This Row],[Sitoutunut pääoma 
1.1.-30.6.2024 (EUR)]]&gt;0,"Täytetyt",Lääkkeet[[#This Row],[Sitoutunut pääoma 
1.7.-31.12.2024 (EUR)]]&gt;0,"Täytetyt"),"")</f>
        <v/>
      </c>
      <c r="X207" s="61"/>
      <c r="Y207" s="5">
        <f>Hakulomake!$B$29</f>
        <v>0</v>
      </c>
    </row>
    <row r="208" spans="1:25" x14ac:dyDescent="0.3">
      <c r="A208" s="6" t="s">
        <v>1199</v>
      </c>
      <c r="B208" s="5">
        <f>Hakulomake!$B$17</f>
        <v>0</v>
      </c>
      <c r="C208" s="75">
        <v>1</v>
      </c>
      <c r="D208" s="5" t="s">
        <v>173</v>
      </c>
      <c r="E208" s="74" t="s">
        <v>1442</v>
      </c>
      <c r="F208" s="5" t="s">
        <v>174</v>
      </c>
      <c r="G208" s="5" t="s">
        <v>1394</v>
      </c>
      <c r="H208" s="5" t="s">
        <v>40</v>
      </c>
      <c r="I208" s="5" t="s">
        <v>39</v>
      </c>
      <c r="J208" s="75">
        <v>1</v>
      </c>
      <c r="K208" s="13"/>
      <c r="L208" s="13"/>
      <c r="M208" s="13"/>
      <c r="N208" s="14"/>
      <c r="O208" s="50">
        <f>MIN(Lääkkeet[[#This Row],[Velvoite 1.1.2024 (pakkauksia)]],Lääkkeet[[#This Row],[Suurimman alitusluvan mukainen velvoite 
1.1.-30.6.2024 (pakkauksia)]],Lääkkeet[[#This Row],[Alin saldo 
1.1.-30.6.2024 (pakkauksia)]])*Lääkkeet[[#This Row],[Kirjanpitoarvo / pakkaus 1.1.2024
(EUR  ALV 0 %)]]</f>
        <v>0</v>
      </c>
      <c r="P208" s="16"/>
      <c r="Q208" s="13"/>
      <c r="R208" s="13"/>
      <c r="S208" s="13"/>
      <c r="T208" s="14"/>
      <c r="U208" s="50">
        <f>MIN(Lääkkeet[[#This Row],[Velvoite 1.7.2024 (pakkauksia)]],Lääkkeet[[#This Row],[Suurimman alitusluvan mukainen velvoite
1.7.-31.12.2024 (pakkauksia)]],Lääkkeet[[#This Row],[Alin saldo 
1.7.-31.12.2024 (pakkauksia)]])*Lääkkeet[[#This Row],[Kirjanpitoarvo / pakkaus 1.7.2024
(EUR  ALV 0 %)]]</f>
        <v>0</v>
      </c>
      <c r="W208" s="61" t="str" cm="1">
        <f t="array" ref="W208">IFERROR(_xlfn.IFS(Lääkkeet[[#This Row],[Sitoutunut pääoma 
1.1.-30.6.2024 (EUR)]]&gt;0,"Täytetyt",Lääkkeet[[#This Row],[Sitoutunut pääoma 
1.7.-31.12.2024 (EUR)]]&gt;0,"Täytetyt"),"")</f>
        <v/>
      </c>
      <c r="X208" s="61"/>
      <c r="Y208" s="5">
        <f>Hakulomake!$B$29</f>
        <v>0</v>
      </c>
    </row>
    <row r="209" spans="1:25" x14ac:dyDescent="0.3">
      <c r="A209" s="6" t="s">
        <v>1199</v>
      </c>
      <c r="B209" s="5">
        <f>Hakulomake!$B$17</f>
        <v>0</v>
      </c>
      <c r="C209" s="75">
        <v>1</v>
      </c>
      <c r="D209" s="5" t="s">
        <v>143</v>
      </c>
      <c r="E209" s="74" t="s">
        <v>1443</v>
      </c>
      <c r="F209" s="5" t="s">
        <v>144</v>
      </c>
      <c r="G209" s="5" t="s">
        <v>1358</v>
      </c>
      <c r="H209" s="5" t="s">
        <v>148</v>
      </c>
      <c r="I209" s="5" t="s">
        <v>149</v>
      </c>
      <c r="J209" s="75" t="s">
        <v>1359</v>
      </c>
      <c r="K209" s="13"/>
      <c r="L209" s="13"/>
      <c r="M209" s="13"/>
      <c r="N209" s="14"/>
      <c r="O209" s="50">
        <f>MIN(Lääkkeet[[#This Row],[Velvoite 1.1.2024 (pakkauksia)]],Lääkkeet[[#This Row],[Suurimman alitusluvan mukainen velvoite 
1.1.-30.6.2024 (pakkauksia)]],Lääkkeet[[#This Row],[Alin saldo 
1.1.-30.6.2024 (pakkauksia)]])*Lääkkeet[[#This Row],[Kirjanpitoarvo / pakkaus 1.1.2024
(EUR  ALV 0 %)]]</f>
        <v>0</v>
      </c>
      <c r="P209" s="16"/>
      <c r="Q209" s="13"/>
      <c r="R209" s="13"/>
      <c r="S209" s="13"/>
      <c r="T209" s="14"/>
      <c r="U209" s="50">
        <f>MIN(Lääkkeet[[#This Row],[Velvoite 1.7.2024 (pakkauksia)]],Lääkkeet[[#This Row],[Suurimman alitusluvan mukainen velvoite
1.7.-31.12.2024 (pakkauksia)]],Lääkkeet[[#This Row],[Alin saldo 
1.7.-31.12.2024 (pakkauksia)]])*Lääkkeet[[#This Row],[Kirjanpitoarvo / pakkaus 1.7.2024
(EUR  ALV 0 %)]]</f>
        <v>0</v>
      </c>
      <c r="W209" s="61" t="str" cm="1">
        <f t="array" ref="W209">IFERROR(_xlfn.IFS(Lääkkeet[[#This Row],[Sitoutunut pääoma 
1.1.-30.6.2024 (EUR)]]&gt;0,"Täytetyt",Lääkkeet[[#This Row],[Sitoutunut pääoma 
1.7.-31.12.2024 (EUR)]]&gt;0,"Täytetyt"),"")</f>
        <v/>
      </c>
      <c r="X209" s="61"/>
      <c r="Y209" s="5">
        <f>Hakulomake!$B$29</f>
        <v>0</v>
      </c>
    </row>
    <row r="210" spans="1:25" x14ac:dyDescent="0.3">
      <c r="A210" s="6" t="s">
        <v>1199</v>
      </c>
      <c r="B210" s="5">
        <f>Hakulomake!$B$17</f>
        <v>0</v>
      </c>
      <c r="C210" s="75">
        <v>1</v>
      </c>
      <c r="D210" s="5" t="s">
        <v>28</v>
      </c>
      <c r="E210" s="74" t="s">
        <v>1444</v>
      </c>
      <c r="F210" s="5" t="s">
        <v>29</v>
      </c>
      <c r="G210" s="5" t="s">
        <v>30</v>
      </c>
      <c r="H210" s="5" t="s">
        <v>31</v>
      </c>
      <c r="I210" s="5" t="s">
        <v>32</v>
      </c>
      <c r="J210" s="75">
        <v>28</v>
      </c>
      <c r="N210" s="14"/>
      <c r="O210" s="50">
        <f>MIN(Lääkkeet[[#This Row],[Velvoite 1.1.2024 (pakkauksia)]],Lääkkeet[[#This Row],[Suurimman alitusluvan mukainen velvoite 
1.1.-30.6.2024 (pakkauksia)]],Lääkkeet[[#This Row],[Alin saldo 
1.1.-30.6.2024 (pakkauksia)]])*Lääkkeet[[#This Row],[Kirjanpitoarvo / pakkaus 1.1.2024
(EUR  ALV 0 %)]]</f>
        <v>0</v>
      </c>
      <c r="P210" s="16"/>
      <c r="Q210" s="13"/>
      <c r="R210" s="13"/>
      <c r="S210" s="13"/>
      <c r="T210" s="14"/>
      <c r="U210" s="50">
        <f>MIN(Lääkkeet[[#This Row],[Velvoite 1.7.2024 (pakkauksia)]],Lääkkeet[[#This Row],[Suurimman alitusluvan mukainen velvoite
1.7.-31.12.2024 (pakkauksia)]],Lääkkeet[[#This Row],[Alin saldo 
1.7.-31.12.2024 (pakkauksia)]])*Lääkkeet[[#This Row],[Kirjanpitoarvo / pakkaus 1.7.2024
(EUR  ALV 0 %)]]</f>
        <v>0</v>
      </c>
      <c r="W210" s="61" t="str" cm="1">
        <f t="array" ref="W210">IFERROR(_xlfn.IFS(Lääkkeet[[#This Row],[Sitoutunut pääoma 
1.1.-30.6.2024 (EUR)]]&gt;0,"Täytetyt",Lääkkeet[[#This Row],[Sitoutunut pääoma 
1.7.-31.12.2024 (EUR)]]&gt;0,"Täytetyt"),"")</f>
        <v/>
      </c>
      <c r="X210" s="61"/>
      <c r="Y210" s="5">
        <f>Hakulomake!$B$29</f>
        <v>0</v>
      </c>
    </row>
    <row r="211" spans="1:25" x14ac:dyDescent="0.3">
      <c r="A211" s="6" t="s">
        <v>1199</v>
      </c>
      <c r="B211" s="5">
        <f>Hakulomake!$B$17</f>
        <v>0</v>
      </c>
      <c r="C211" s="75">
        <v>1</v>
      </c>
      <c r="D211" s="5" t="s">
        <v>128</v>
      </c>
      <c r="E211" s="74" t="s">
        <v>1445</v>
      </c>
      <c r="F211" s="5" t="s">
        <v>129</v>
      </c>
      <c r="G211" s="5" t="s">
        <v>138</v>
      </c>
      <c r="H211" s="5" t="s">
        <v>115</v>
      </c>
      <c r="I211" s="5" t="s">
        <v>32</v>
      </c>
      <c r="J211" s="75">
        <v>32</v>
      </c>
      <c r="N211" s="14"/>
      <c r="O211" s="50">
        <f>MIN(Lääkkeet[[#This Row],[Velvoite 1.1.2024 (pakkauksia)]],Lääkkeet[[#This Row],[Suurimman alitusluvan mukainen velvoite 
1.1.-30.6.2024 (pakkauksia)]],Lääkkeet[[#This Row],[Alin saldo 
1.1.-30.6.2024 (pakkauksia)]])*Lääkkeet[[#This Row],[Kirjanpitoarvo / pakkaus 1.1.2024
(EUR  ALV 0 %)]]</f>
        <v>0</v>
      </c>
      <c r="P211" s="16"/>
      <c r="Q211" s="13"/>
      <c r="R211" s="13"/>
      <c r="S211" s="13"/>
      <c r="T211" s="14"/>
      <c r="U211" s="50">
        <f>MIN(Lääkkeet[[#This Row],[Velvoite 1.7.2024 (pakkauksia)]],Lääkkeet[[#This Row],[Suurimman alitusluvan mukainen velvoite
1.7.-31.12.2024 (pakkauksia)]],Lääkkeet[[#This Row],[Alin saldo 
1.7.-31.12.2024 (pakkauksia)]])*Lääkkeet[[#This Row],[Kirjanpitoarvo / pakkaus 1.7.2024
(EUR  ALV 0 %)]]</f>
        <v>0</v>
      </c>
      <c r="W211" s="61" t="str" cm="1">
        <f t="array" ref="W211">IFERROR(_xlfn.IFS(Lääkkeet[[#This Row],[Sitoutunut pääoma 
1.1.-30.6.2024 (EUR)]]&gt;0,"Täytetyt",Lääkkeet[[#This Row],[Sitoutunut pääoma 
1.7.-31.12.2024 (EUR)]]&gt;0,"Täytetyt"),"")</f>
        <v/>
      </c>
      <c r="X211" s="61"/>
      <c r="Y211" s="5">
        <f>Hakulomake!$B$29</f>
        <v>0</v>
      </c>
    </row>
    <row r="212" spans="1:25" x14ac:dyDescent="0.3">
      <c r="A212" s="6" t="s">
        <v>1199</v>
      </c>
      <c r="B212" s="5">
        <f>Hakulomake!$B$17</f>
        <v>0</v>
      </c>
      <c r="C212" s="75">
        <v>1</v>
      </c>
      <c r="D212" s="5" t="s">
        <v>169</v>
      </c>
      <c r="E212" s="74" t="s">
        <v>1446</v>
      </c>
      <c r="F212" s="5" t="s">
        <v>170</v>
      </c>
      <c r="G212" s="5" t="s">
        <v>172</v>
      </c>
      <c r="H212" s="5" t="s">
        <v>163</v>
      </c>
      <c r="I212" s="5" t="s">
        <v>137</v>
      </c>
      <c r="J212" s="75" t="s">
        <v>985</v>
      </c>
      <c r="N212" s="14"/>
      <c r="O212" s="50">
        <f>MIN(Lääkkeet[[#This Row],[Velvoite 1.1.2024 (pakkauksia)]],Lääkkeet[[#This Row],[Suurimman alitusluvan mukainen velvoite 
1.1.-30.6.2024 (pakkauksia)]],Lääkkeet[[#This Row],[Alin saldo 
1.1.-30.6.2024 (pakkauksia)]])*Lääkkeet[[#This Row],[Kirjanpitoarvo / pakkaus 1.1.2024
(EUR  ALV 0 %)]]</f>
        <v>0</v>
      </c>
      <c r="P212" s="16"/>
      <c r="Q212" s="13"/>
      <c r="R212" s="13"/>
      <c r="S212" s="13"/>
      <c r="T212" s="14"/>
      <c r="U212" s="50">
        <f>MIN(Lääkkeet[[#This Row],[Velvoite 1.7.2024 (pakkauksia)]],Lääkkeet[[#This Row],[Suurimman alitusluvan mukainen velvoite
1.7.-31.12.2024 (pakkauksia)]],Lääkkeet[[#This Row],[Alin saldo 
1.7.-31.12.2024 (pakkauksia)]])*Lääkkeet[[#This Row],[Kirjanpitoarvo / pakkaus 1.7.2024
(EUR  ALV 0 %)]]</f>
        <v>0</v>
      </c>
      <c r="W212" s="61" t="str" cm="1">
        <f t="array" ref="W212">IFERROR(_xlfn.IFS(Lääkkeet[[#This Row],[Sitoutunut pääoma 
1.1.-30.6.2024 (EUR)]]&gt;0,"Täytetyt",Lääkkeet[[#This Row],[Sitoutunut pääoma 
1.7.-31.12.2024 (EUR)]]&gt;0,"Täytetyt"),"")</f>
        <v/>
      </c>
      <c r="X212" s="61"/>
      <c r="Y212" s="5">
        <f>Hakulomake!$B$29</f>
        <v>0</v>
      </c>
    </row>
    <row r="213" spans="1:25" x14ac:dyDescent="0.3">
      <c r="A213" s="6" t="s">
        <v>1199</v>
      </c>
      <c r="B213" s="5">
        <f>Hakulomake!$B$17</f>
        <v>0</v>
      </c>
      <c r="C213" s="75">
        <v>1</v>
      </c>
      <c r="D213" s="5" t="s">
        <v>73</v>
      </c>
      <c r="E213" s="74" t="s">
        <v>1447</v>
      </c>
      <c r="F213" s="5" t="s">
        <v>74</v>
      </c>
      <c r="G213" s="5" t="s">
        <v>75</v>
      </c>
      <c r="H213" s="5" t="s">
        <v>77</v>
      </c>
      <c r="I213" s="5" t="s">
        <v>50</v>
      </c>
      <c r="J213" s="75">
        <v>20</v>
      </c>
      <c r="N213" s="14"/>
      <c r="O213" s="50">
        <f>MIN(Lääkkeet[[#This Row],[Velvoite 1.1.2024 (pakkauksia)]],Lääkkeet[[#This Row],[Suurimman alitusluvan mukainen velvoite 
1.1.-30.6.2024 (pakkauksia)]],Lääkkeet[[#This Row],[Alin saldo 
1.1.-30.6.2024 (pakkauksia)]])*Lääkkeet[[#This Row],[Kirjanpitoarvo / pakkaus 1.1.2024
(EUR  ALV 0 %)]]</f>
        <v>0</v>
      </c>
      <c r="P213" s="16"/>
      <c r="Q213" s="13"/>
      <c r="R213" s="13"/>
      <c r="S213" s="13"/>
      <c r="T213" s="14"/>
      <c r="U213" s="50">
        <f>MIN(Lääkkeet[[#This Row],[Velvoite 1.7.2024 (pakkauksia)]],Lääkkeet[[#This Row],[Suurimman alitusluvan mukainen velvoite
1.7.-31.12.2024 (pakkauksia)]],Lääkkeet[[#This Row],[Alin saldo 
1.7.-31.12.2024 (pakkauksia)]])*Lääkkeet[[#This Row],[Kirjanpitoarvo / pakkaus 1.7.2024
(EUR  ALV 0 %)]]</f>
        <v>0</v>
      </c>
      <c r="W213" s="61" t="str" cm="1">
        <f t="array" ref="W213">IFERROR(_xlfn.IFS(Lääkkeet[[#This Row],[Sitoutunut pääoma 
1.1.-30.6.2024 (EUR)]]&gt;0,"Täytetyt",Lääkkeet[[#This Row],[Sitoutunut pääoma 
1.7.-31.12.2024 (EUR)]]&gt;0,"Täytetyt"),"")</f>
        <v/>
      </c>
      <c r="X213" s="61"/>
      <c r="Y213" s="5">
        <f>Hakulomake!$B$29</f>
        <v>0</v>
      </c>
    </row>
    <row r="214" spans="1:25" x14ac:dyDescent="0.3">
      <c r="A214" s="6" t="s">
        <v>1199</v>
      </c>
      <c r="B214" s="5">
        <f>Hakulomake!$B$17</f>
        <v>0</v>
      </c>
      <c r="C214" s="75">
        <v>1</v>
      </c>
      <c r="D214" s="5" t="s">
        <v>160</v>
      </c>
      <c r="E214" s="74" t="s">
        <v>1448</v>
      </c>
      <c r="F214" s="5" t="s">
        <v>161</v>
      </c>
      <c r="G214" s="5" t="s">
        <v>164</v>
      </c>
      <c r="H214" s="5" t="s">
        <v>49</v>
      </c>
      <c r="I214" s="5" t="s">
        <v>50</v>
      </c>
      <c r="J214" s="75">
        <v>5</v>
      </c>
      <c r="N214" s="14"/>
      <c r="O214" s="50">
        <f>MIN(Lääkkeet[[#This Row],[Velvoite 1.1.2024 (pakkauksia)]],Lääkkeet[[#This Row],[Suurimman alitusluvan mukainen velvoite 
1.1.-30.6.2024 (pakkauksia)]],Lääkkeet[[#This Row],[Alin saldo 
1.1.-30.6.2024 (pakkauksia)]])*Lääkkeet[[#This Row],[Kirjanpitoarvo / pakkaus 1.1.2024
(EUR  ALV 0 %)]]</f>
        <v>0</v>
      </c>
      <c r="P214" s="16"/>
      <c r="Q214" s="13"/>
      <c r="R214" s="13"/>
      <c r="S214" s="13"/>
      <c r="T214" s="14"/>
      <c r="U214" s="50">
        <f>MIN(Lääkkeet[[#This Row],[Velvoite 1.7.2024 (pakkauksia)]],Lääkkeet[[#This Row],[Suurimman alitusluvan mukainen velvoite
1.7.-31.12.2024 (pakkauksia)]],Lääkkeet[[#This Row],[Alin saldo 
1.7.-31.12.2024 (pakkauksia)]])*Lääkkeet[[#This Row],[Kirjanpitoarvo / pakkaus 1.7.2024
(EUR  ALV 0 %)]]</f>
        <v>0</v>
      </c>
      <c r="W214" s="61" t="str" cm="1">
        <f t="array" ref="W214">IFERROR(_xlfn.IFS(Lääkkeet[[#This Row],[Sitoutunut pääoma 
1.1.-30.6.2024 (EUR)]]&gt;0,"Täytetyt",Lääkkeet[[#This Row],[Sitoutunut pääoma 
1.7.-31.12.2024 (EUR)]]&gt;0,"Täytetyt"),"")</f>
        <v/>
      </c>
      <c r="X214" s="61"/>
      <c r="Y214" s="5">
        <f>Hakulomake!$B$29</f>
        <v>0</v>
      </c>
    </row>
    <row r="215" spans="1:25" x14ac:dyDescent="0.3">
      <c r="A215" s="6" t="s">
        <v>1199</v>
      </c>
      <c r="B215" s="5">
        <f>Hakulomake!$B$17</f>
        <v>0</v>
      </c>
      <c r="C215" s="75">
        <v>1</v>
      </c>
      <c r="D215" s="5" t="s">
        <v>128</v>
      </c>
      <c r="E215" s="74" t="s">
        <v>1449</v>
      </c>
      <c r="F215" s="5" t="s">
        <v>129</v>
      </c>
      <c r="G215" s="5" t="s">
        <v>1450</v>
      </c>
      <c r="H215" s="5" t="s">
        <v>115</v>
      </c>
      <c r="I215" s="5" t="s">
        <v>137</v>
      </c>
      <c r="J215" s="75" t="s">
        <v>994</v>
      </c>
      <c r="N215" s="14"/>
      <c r="O215" s="50">
        <f>MIN(Lääkkeet[[#This Row],[Velvoite 1.1.2024 (pakkauksia)]],Lääkkeet[[#This Row],[Suurimman alitusluvan mukainen velvoite 
1.1.-30.6.2024 (pakkauksia)]],Lääkkeet[[#This Row],[Alin saldo 
1.1.-30.6.2024 (pakkauksia)]])*Lääkkeet[[#This Row],[Kirjanpitoarvo / pakkaus 1.1.2024
(EUR  ALV 0 %)]]</f>
        <v>0</v>
      </c>
      <c r="P215" s="16"/>
      <c r="Q215" s="13"/>
      <c r="R215" s="13"/>
      <c r="S215" s="13"/>
      <c r="T215" s="14"/>
      <c r="U215" s="50">
        <f>MIN(Lääkkeet[[#This Row],[Velvoite 1.7.2024 (pakkauksia)]],Lääkkeet[[#This Row],[Suurimman alitusluvan mukainen velvoite
1.7.-31.12.2024 (pakkauksia)]],Lääkkeet[[#This Row],[Alin saldo 
1.7.-31.12.2024 (pakkauksia)]])*Lääkkeet[[#This Row],[Kirjanpitoarvo / pakkaus 1.7.2024
(EUR  ALV 0 %)]]</f>
        <v>0</v>
      </c>
      <c r="W215" s="61" t="str" cm="1">
        <f t="array" ref="W215">IFERROR(_xlfn.IFS(Lääkkeet[[#This Row],[Sitoutunut pääoma 
1.1.-30.6.2024 (EUR)]]&gt;0,"Täytetyt",Lääkkeet[[#This Row],[Sitoutunut pääoma 
1.7.-31.12.2024 (EUR)]]&gt;0,"Täytetyt"),"")</f>
        <v/>
      </c>
      <c r="X215" s="61"/>
      <c r="Y215" s="5">
        <f>Hakulomake!$B$29</f>
        <v>0</v>
      </c>
    </row>
    <row r="216" spans="1:25" x14ac:dyDescent="0.3">
      <c r="A216" s="6" t="s">
        <v>1199</v>
      </c>
      <c r="B216" s="5">
        <f>Hakulomake!$B$17</f>
        <v>0</v>
      </c>
      <c r="C216" s="75">
        <v>1</v>
      </c>
      <c r="D216" s="5" t="s">
        <v>167</v>
      </c>
      <c r="E216" s="74" t="s">
        <v>1451</v>
      </c>
      <c r="F216" s="5" t="s">
        <v>29</v>
      </c>
      <c r="G216" s="5" t="s">
        <v>168</v>
      </c>
      <c r="H216" s="5" t="s">
        <v>49</v>
      </c>
      <c r="I216" s="5" t="s">
        <v>101</v>
      </c>
      <c r="J216" s="75">
        <v>1</v>
      </c>
      <c r="N216" s="14"/>
      <c r="O216" s="50">
        <f>MIN(Lääkkeet[[#This Row],[Velvoite 1.1.2024 (pakkauksia)]],Lääkkeet[[#This Row],[Suurimman alitusluvan mukainen velvoite 
1.1.-30.6.2024 (pakkauksia)]],Lääkkeet[[#This Row],[Alin saldo 
1.1.-30.6.2024 (pakkauksia)]])*Lääkkeet[[#This Row],[Kirjanpitoarvo / pakkaus 1.1.2024
(EUR  ALV 0 %)]]</f>
        <v>0</v>
      </c>
      <c r="P216" s="16"/>
      <c r="Q216" s="13"/>
      <c r="R216" s="13"/>
      <c r="S216" s="13"/>
      <c r="T216" s="14"/>
      <c r="U216" s="50">
        <f>MIN(Lääkkeet[[#This Row],[Velvoite 1.7.2024 (pakkauksia)]],Lääkkeet[[#This Row],[Suurimman alitusluvan mukainen velvoite
1.7.-31.12.2024 (pakkauksia)]],Lääkkeet[[#This Row],[Alin saldo 
1.7.-31.12.2024 (pakkauksia)]])*Lääkkeet[[#This Row],[Kirjanpitoarvo / pakkaus 1.7.2024
(EUR  ALV 0 %)]]</f>
        <v>0</v>
      </c>
      <c r="W216" s="61" t="str" cm="1">
        <f t="array" ref="W216">IFERROR(_xlfn.IFS(Lääkkeet[[#This Row],[Sitoutunut pääoma 
1.1.-30.6.2024 (EUR)]]&gt;0,"Täytetyt",Lääkkeet[[#This Row],[Sitoutunut pääoma 
1.7.-31.12.2024 (EUR)]]&gt;0,"Täytetyt"),"")</f>
        <v/>
      </c>
      <c r="X216" s="61"/>
      <c r="Y216" s="5">
        <f>Hakulomake!$B$29</f>
        <v>0</v>
      </c>
    </row>
    <row r="217" spans="1:25" x14ac:dyDescent="0.3">
      <c r="A217" s="6" t="s">
        <v>1199</v>
      </c>
      <c r="B217" s="5">
        <f>Hakulomake!$B$17</f>
        <v>0</v>
      </c>
      <c r="C217" s="75">
        <v>1</v>
      </c>
      <c r="D217" s="5" t="s">
        <v>192</v>
      </c>
      <c r="E217" s="74" t="s">
        <v>1452</v>
      </c>
      <c r="F217" s="5" t="s">
        <v>193</v>
      </c>
      <c r="G217" s="5" t="s">
        <v>202</v>
      </c>
      <c r="H217" s="5" t="s">
        <v>199</v>
      </c>
      <c r="I217" s="5" t="s">
        <v>39</v>
      </c>
      <c r="J217" s="75">
        <v>35</v>
      </c>
      <c r="N217" s="14"/>
      <c r="O217" s="50">
        <f>MIN(Lääkkeet[[#This Row],[Velvoite 1.1.2024 (pakkauksia)]],Lääkkeet[[#This Row],[Suurimman alitusluvan mukainen velvoite 
1.1.-30.6.2024 (pakkauksia)]],Lääkkeet[[#This Row],[Alin saldo 
1.1.-30.6.2024 (pakkauksia)]])*Lääkkeet[[#This Row],[Kirjanpitoarvo / pakkaus 1.1.2024
(EUR  ALV 0 %)]]</f>
        <v>0</v>
      </c>
      <c r="P217" s="16"/>
      <c r="Q217" s="13"/>
      <c r="R217" s="13"/>
      <c r="S217" s="13"/>
      <c r="T217" s="14"/>
      <c r="U217" s="50">
        <f>MIN(Lääkkeet[[#This Row],[Velvoite 1.7.2024 (pakkauksia)]],Lääkkeet[[#This Row],[Suurimman alitusluvan mukainen velvoite
1.7.-31.12.2024 (pakkauksia)]],Lääkkeet[[#This Row],[Alin saldo 
1.7.-31.12.2024 (pakkauksia)]])*Lääkkeet[[#This Row],[Kirjanpitoarvo / pakkaus 1.7.2024
(EUR  ALV 0 %)]]</f>
        <v>0</v>
      </c>
      <c r="W217" s="61" t="str" cm="1">
        <f t="array" ref="W217">IFERROR(_xlfn.IFS(Lääkkeet[[#This Row],[Sitoutunut pääoma 
1.1.-30.6.2024 (EUR)]]&gt;0,"Täytetyt",Lääkkeet[[#This Row],[Sitoutunut pääoma 
1.7.-31.12.2024 (EUR)]]&gt;0,"Täytetyt"),"")</f>
        <v/>
      </c>
      <c r="X217" s="61"/>
      <c r="Y217" s="5">
        <f>Hakulomake!$B$29</f>
        <v>0</v>
      </c>
    </row>
    <row r="218" spans="1:25" x14ac:dyDescent="0.3">
      <c r="A218" s="6" t="s">
        <v>1199</v>
      </c>
      <c r="B218" s="5">
        <f>Hakulomake!$B$17</f>
        <v>0</v>
      </c>
      <c r="C218" s="75">
        <v>1</v>
      </c>
      <c r="D218" s="5" t="s">
        <v>35</v>
      </c>
      <c r="E218" s="74" t="s">
        <v>1453</v>
      </c>
      <c r="F218" s="5" t="s">
        <v>36</v>
      </c>
      <c r="G218" s="5" t="s">
        <v>42</v>
      </c>
      <c r="H218" s="5" t="s">
        <v>38</v>
      </c>
      <c r="I218" s="5" t="s">
        <v>39</v>
      </c>
      <c r="J218" s="75">
        <v>10</v>
      </c>
      <c r="N218" s="14"/>
      <c r="O218" s="50">
        <f>MIN(Lääkkeet[[#This Row],[Velvoite 1.1.2024 (pakkauksia)]],Lääkkeet[[#This Row],[Suurimman alitusluvan mukainen velvoite 
1.1.-30.6.2024 (pakkauksia)]],Lääkkeet[[#This Row],[Alin saldo 
1.1.-30.6.2024 (pakkauksia)]])*Lääkkeet[[#This Row],[Kirjanpitoarvo / pakkaus 1.1.2024
(EUR  ALV 0 %)]]</f>
        <v>0</v>
      </c>
      <c r="P218" s="16"/>
      <c r="Q218" s="13"/>
      <c r="R218" s="13"/>
      <c r="S218" s="13"/>
      <c r="T218" s="14"/>
      <c r="U218" s="50">
        <f>MIN(Lääkkeet[[#This Row],[Velvoite 1.7.2024 (pakkauksia)]],Lääkkeet[[#This Row],[Suurimman alitusluvan mukainen velvoite
1.7.-31.12.2024 (pakkauksia)]],Lääkkeet[[#This Row],[Alin saldo 
1.7.-31.12.2024 (pakkauksia)]])*Lääkkeet[[#This Row],[Kirjanpitoarvo / pakkaus 1.7.2024
(EUR  ALV 0 %)]]</f>
        <v>0</v>
      </c>
      <c r="W218" s="61" t="str" cm="1">
        <f t="array" ref="W218">IFERROR(_xlfn.IFS(Lääkkeet[[#This Row],[Sitoutunut pääoma 
1.1.-30.6.2024 (EUR)]]&gt;0,"Täytetyt",Lääkkeet[[#This Row],[Sitoutunut pääoma 
1.7.-31.12.2024 (EUR)]]&gt;0,"Täytetyt"),"")</f>
        <v/>
      </c>
      <c r="X218" s="61"/>
      <c r="Y218" s="5">
        <f>Hakulomake!$B$29</f>
        <v>0</v>
      </c>
    </row>
    <row r="219" spans="1:25" x14ac:dyDescent="0.3">
      <c r="A219" s="6" t="s">
        <v>1199</v>
      </c>
      <c r="B219" s="5">
        <f>Hakulomake!$B$17</f>
        <v>0</v>
      </c>
      <c r="C219" s="75">
        <v>1</v>
      </c>
      <c r="D219" s="5" t="s">
        <v>73</v>
      </c>
      <c r="E219" s="74" t="s">
        <v>1454</v>
      </c>
      <c r="F219" s="5" t="s">
        <v>74</v>
      </c>
      <c r="G219" s="5" t="s">
        <v>82</v>
      </c>
      <c r="H219" s="5" t="s">
        <v>77</v>
      </c>
      <c r="I219" s="5" t="s">
        <v>50</v>
      </c>
      <c r="J219" s="75">
        <v>30</v>
      </c>
      <c r="N219" s="14"/>
      <c r="O219" s="50">
        <f>MIN(Lääkkeet[[#This Row],[Velvoite 1.1.2024 (pakkauksia)]],Lääkkeet[[#This Row],[Suurimman alitusluvan mukainen velvoite 
1.1.-30.6.2024 (pakkauksia)]],Lääkkeet[[#This Row],[Alin saldo 
1.1.-30.6.2024 (pakkauksia)]])*Lääkkeet[[#This Row],[Kirjanpitoarvo / pakkaus 1.1.2024
(EUR  ALV 0 %)]]</f>
        <v>0</v>
      </c>
      <c r="P219" s="16"/>
      <c r="Q219" s="13"/>
      <c r="R219" s="13"/>
      <c r="S219" s="13"/>
      <c r="T219" s="14"/>
      <c r="U219" s="50">
        <f>MIN(Lääkkeet[[#This Row],[Velvoite 1.7.2024 (pakkauksia)]],Lääkkeet[[#This Row],[Suurimman alitusluvan mukainen velvoite
1.7.-31.12.2024 (pakkauksia)]],Lääkkeet[[#This Row],[Alin saldo 
1.7.-31.12.2024 (pakkauksia)]])*Lääkkeet[[#This Row],[Kirjanpitoarvo / pakkaus 1.7.2024
(EUR  ALV 0 %)]]</f>
        <v>0</v>
      </c>
      <c r="W219" s="61" t="str" cm="1">
        <f t="array" ref="W219">IFERROR(_xlfn.IFS(Lääkkeet[[#This Row],[Sitoutunut pääoma 
1.1.-30.6.2024 (EUR)]]&gt;0,"Täytetyt",Lääkkeet[[#This Row],[Sitoutunut pääoma 
1.7.-31.12.2024 (EUR)]]&gt;0,"Täytetyt"),"")</f>
        <v/>
      </c>
      <c r="X219" s="61"/>
      <c r="Y219" s="5">
        <f>Hakulomake!$B$29</f>
        <v>0</v>
      </c>
    </row>
    <row r="220" spans="1:25" x14ac:dyDescent="0.3">
      <c r="A220" s="6" t="s">
        <v>1199</v>
      </c>
      <c r="B220" s="5">
        <f>Hakulomake!$B$17</f>
        <v>0</v>
      </c>
      <c r="C220" s="75">
        <v>1</v>
      </c>
      <c r="D220" s="5" t="s">
        <v>212</v>
      </c>
      <c r="E220" s="74" t="s">
        <v>1455</v>
      </c>
      <c r="F220" s="5" t="s">
        <v>170</v>
      </c>
      <c r="G220" s="5" t="s">
        <v>214</v>
      </c>
      <c r="H220" s="5" t="s">
        <v>198</v>
      </c>
      <c r="I220" s="5" t="s">
        <v>39</v>
      </c>
      <c r="J220" s="75">
        <v>10</v>
      </c>
      <c r="N220" s="14"/>
      <c r="O220" s="50">
        <f>MIN(Lääkkeet[[#This Row],[Velvoite 1.1.2024 (pakkauksia)]],Lääkkeet[[#This Row],[Suurimman alitusluvan mukainen velvoite 
1.1.-30.6.2024 (pakkauksia)]],Lääkkeet[[#This Row],[Alin saldo 
1.1.-30.6.2024 (pakkauksia)]])*Lääkkeet[[#This Row],[Kirjanpitoarvo / pakkaus 1.1.2024
(EUR  ALV 0 %)]]</f>
        <v>0</v>
      </c>
      <c r="P220" s="16"/>
      <c r="Q220" s="13"/>
      <c r="R220" s="13"/>
      <c r="S220" s="13"/>
      <c r="T220" s="14"/>
      <c r="U220" s="50">
        <f>MIN(Lääkkeet[[#This Row],[Velvoite 1.7.2024 (pakkauksia)]],Lääkkeet[[#This Row],[Suurimman alitusluvan mukainen velvoite
1.7.-31.12.2024 (pakkauksia)]],Lääkkeet[[#This Row],[Alin saldo 
1.7.-31.12.2024 (pakkauksia)]])*Lääkkeet[[#This Row],[Kirjanpitoarvo / pakkaus 1.7.2024
(EUR  ALV 0 %)]]</f>
        <v>0</v>
      </c>
      <c r="W220" s="61" t="str" cm="1">
        <f t="array" ref="W220">IFERROR(_xlfn.IFS(Lääkkeet[[#This Row],[Sitoutunut pääoma 
1.1.-30.6.2024 (EUR)]]&gt;0,"Täytetyt",Lääkkeet[[#This Row],[Sitoutunut pääoma 
1.7.-31.12.2024 (EUR)]]&gt;0,"Täytetyt"),"")</f>
        <v/>
      </c>
      <c r="X220" s="61"/>
      <c r="Y220" s="5">
        <f>Hakulomake!$B$29</f>
        <v>0</v>
      </c>
    </row>
    <row r="221" spans="1:25" x14ac:dyDescent="0.3">
      <c r="A221" s="6" t="s">
        <v>1199</v>
      </c>
      <c r="B221" s="5">
        <f>Hakulomake!$B$17</f>
        <v>0</v>
      </c>
      <c r="C221" s="75">
        <v>1</v>
      </c>
      <c r="D221" s="5" t="s">
        <v>212</v>
      </c>
      <c r="E221" s="74" t="s">
        <v>1456</v>
      </c>
      <c r="F221" s="5" t="s">
        <v>170</v>
      </c>
      <c r="G221" s="5" t="s">
        <v>214</v>
      </c>
      <c r="H221" s="5" t="s">
        <v>198</v>
      </c>
      <c r="I221" s="5" t="s">
        <v>39</v>
      </c>
      <c r="J221" s="75">
        <v>30</v>
      </c>
      <c r="N221" s="14"/>
      <c r="O221" s="50">
        <f>MIN(Lääkkeet[[#This Row],[Velvoite 1.1.2024 (pakkauksia)]],Lääkkeet[[#This Row],[Suurimman alitusluvan mukainen velvoite 
1.1.-30.6.2024 (pakkauksia)]],Lääkkeet[[#This Row],[Alin saldo 
1.1.-30.6.2024 (pakkauksia)]])*Lääkkeet[[#This Row],[Kirjanpitoarvo / pakkaus 1.1.2024
(EUR  ALV 0 %)]]</f>
        <v>0</v>
      </c>
      <c r="P221" s="16"/>
      <c r="Q221" s="13"/>
      <c r="R221" s="13"/>
      <c r="S221" s="13"/>
      <c r="T221" s="14"/>
      <c r="U221" s="50">
        <f>MIN(Lääkkeet[[#This Row],[Velvoite 1.7.2024 (pakkauksia)]],Lääkkeet[[#This Row],[Suurimman alitusluvan mukainen velvoite
1.7.-31.12.2024 (pakkauksia)]],Lääkkeet[[#This Row],[Alin saldo 
1.7.-31.12.2024 (pakkauksia)]])*Lääkkeet[[#This Row],[Kirjanpitoarvo / pakkaus 1.7.2024
(EUR  ALV 0 %)]]</f>
        <v>0</v>
      </c>
      <c r="W221" s="61" t="str" cm="1">
        <f t="array" ref="W221">IFERROR(_xlfn.IFS(Lääkkeet[[#This Row],[Sitoutunut pääoma 
1.1.-30.6.2024 (EUR)]]&gt;0,"Täytetyt",Lääkkeet[[#This Row],[Sitoutunut pääoma 
1.7.-31.12.2024 (EUR)]]&gt;0,"Täytetyt"),"")</f>
        <v/>
      </c>
      <c r="X221" s="61"/>
      <c r="Y221" s="5">
        <f>Hakulomake!$B$29</f>
        <v>0</v>
      </c>
    </row>
    <row r="222" spans="1:25" x14ac:dyDescent="0.3">
      <c r="A222" s="6" t="s">
        <v>1199</v>
      </c>
      <c r="B222" s="5">
        <f>Hakulomake!$B$17</f>
        <v>0</v>
      </c>
      <c r="C222" s="75">
        <v>1</v>
      </c>
      <c r="D222" s="5" t="s">
        <v>212</v>
      </c>
      <c r="E222" s="74" t="s">
        <v>1457</v>
      </c>
      <c r="F222" s="5" t="s">
        <v>170</v>
      </c>
      <c r="G222" s="5" t="s">
        <v>214</v>
      </c>
      <c r="H222" s="5" t="s">
        <v>198</v>
      </c>
      <c r="I222" s="5" t="s">
        <v>39</v>
      </c>
      <c r="J222" s="75">
        <v>100</v>
      </c>
      <c r="N222" s="14"/>
      <c r="O222" s="50">
        <f>MIN(Lääkkeet[[#This Row],[Velvoite 1.1.2024 (pakkauksia)]],Lääkkeet[[#This Row],[Suurimman alitusluvan mukainen velvoite 
1.1.-30.6.2024 (pakkauksia)]],Lääkkeet[[#This Row],[Alin saldo 
1.1.-30.6.2024 (pakkauksia)]])*Lääkkeet[[#This Row],[Kirjanpitoarvo / pakkaus 1.1.2024
(EUR  ALV 0 %)]]</f>
        <v>0</v>
      </c>
      <c r="P222" s="16"/>
      <c r="Q222" s="13"/>
      <c r="R222" s="13"/>
      <c r="S222" s="13"/>
      <c r="T222" s="14"/>
      <c r="U222" s="50">
        <f>MIN(Lääkkeet[[#This Row],[Velvoite 1.7.2024 (pakkauksia)]],Lääkkeet[[#This Row],[Suurimman alitusluvan mukainen velvoite
1.7.-31.12.2024 (pakkauksia)]],Lääkkeet[[#This Row],[Alin saldo 
1.7.-31.12.2024 (pakkauksia)]])*Lääkkeet[[#This Row],[Kirjanpitoarvo / pakkaus 1.7.2024
(EUR  ALV 0 %)]]</f>
        <v>0</v>
      </c>
      <c r="W222" s="61" t="str" cm="1">
        <f t="array" ref="W222">IFERROR(_xlfn.IFS(Lääkkeet[[#This Row],[Sitoutunut pääoma 
1.1.-30.6.2024 (EUR)]]&gt;0,"Täytetyt",Lääkkeet[[#This Row],[Sitoutunut pääoma 
1.7.-31.12.2024 (EUR)]]&gt;0,"Täytetyt"),"")</f>
        <v/>
      </c>
      <c r="X222" s="61"/>
      <c r="Y222" s="5">
        <f>Hakulomake!$B$29</f>
        <v>0</v>
      </c>
    </row>
    <row r="223" spans="1:25" x14ac:dyDescent="0.3">
      <c r="A223" s="6" t="s">
        <v>1199</v>
      </c>
      <c r="B223" s="5">
        <f>Hakulomake!$B$17</f>
        <v>0</v>
      </c>
      <c r="C223" s="75">
        <v>1</v>
      </c>
      <c r="D223" s="5" t="s">
        <v>35</v>
      </c>
      <c r="E223" s="74" t="s">
        <v>1458</v>
      </c>
      <c r="F223" s="5" t="s">
        <v>36</v>
      </c>
      <c r="G223" s="5" t="s">
        <v>41</v>
      </c>
      <c r="H223" s="5" t="s">
        <v>40</v>
      </c>
      <c r="I223" s="5" t="s">
        <v>39</v>
      </c>
      <c r="J223" s="75">
        <v>8</v>
      </c>
      <c r="N223" s="14"/>
      <c r="O223" s="50">
        <f>MIN(Lääkkeet[[#This Row],[Velvoite 1.1.2024 (pakkauksia)]],Lääkkeet[[#This Row],[Suurimman alitusluvan mukainen velvoite 
1.1.-30.6.2024 (pakkauksia)]],Lääkkeet[[#This Row],[Alin saldo 
1.1.-30.6.2024 (pakkauksia)]])*Lääkkeet[[#This Row],[Kirjanpitoarvo / pakkaus 1.1.2024
(EUR  ALV 0 %)]]</f>
        <v>0</v>
      </c>
      <c r="P223" s="16"/>
      <c r="Q223" s="13"/>
      <c r="R223" s="13"/>
      <c r="S223" s="13"/>
      <c r="T223" s="14"/>
      <c r="U223" s="50">
        <f>MIN(Lääkkeet[[#This Row],[Velvoite 1.7.2024 (pakkauksia)]],Lääkkeet[[#This Row],[Suurimman alitusluvan mukainen velvoite
1.7.-31.12.2024 (pakkauksia)]],Lääkkeet[[#This Row],[Alin saldo 
1.7.-31.12.2024 (pakkauksia)]])*Lääkkeet[[#This Row],[Kirjanpitoarvo / pakkaus 1.7.2024
(EUR  ALV 0 %)]]</f>
        <v>0</v>
      </c>
      <c r="W223" s="61" t="str" cm="1">
        <f t="array" ref="W223">IFERROR(_xlfn.IFS(Lääkkeet[[#This Row],[Sitoutunut pääoma 
1.1.-30.6.2024 (EUR)]]&gt;0,"Täytetyt",Lääkkeet[[#This Row],[Sitoutunut pääoma 
1.7.-31.12.2024 (EUR)]]&gt;0,"Täytetyt"),"")</f>
        <v/>
      </c>
      <c r="X223" s="61"/>
      <c r="Y223" s="5">
        <f>Hakulomake!$B$29</f>
        <v>0</v>
      </c>
    </row>
    <row r="224" spans="1:25" x14ac:dyDescent="0.3">
      <c r="A224" s="6" t="s">
        <v>1199</v>
      </c>
      <c r="B224" s="5">
        <f>Hakulomake!$B$17</f>
        <v>0</v>
      </c>
      <c r="C224" s="75">
        <v>1</v>
      </c>
      <c r="D224" s="5" t="s">
        <v>35</v>
      </c>
      <c r="E224" s="74" t="s">
        <v>1459</v>
      </c>
      <c r="F224" s="5" t="s">
        <v>36</v>
      </c>
      <c r="G224" s="5" t="s">
        <v>41</v>
      </c>
      <c r="H224" s="5" t="s">
        <v>40</v>
      </c>
      <c r="I224" s="5" t="s">
        <v>39</v>
      </c>
      <c r="J224" s="75">
        <v>10</v>
      </c>
      <c r="N224" s="14"/>
      <c r="O224" s="50">
        <f>MIN(Lääkkeet[[#This Row],[Velvoite 1.1.2024 (pakkauksia)]],Lääkkeet[[#This Row],[Suurimman alitusluvan mukainen velvoite 
1.1.-30.6.2024 (pakkauksia)]],Lääkkeet[[#This Row],[Alin saldo 
1.1.-30.6.2024 (pakkauksia)]])*Lääkkeet[[#This Row],[Kirjanpitoarvo / pakkaus 1.1.2024
(EUR  ALV 0 %)]]</f>
        <v>0</v>
      </c>
      <c r="P224" s="16"/>
      <c r="Q224" s="13"/>
      <c r="R224" s="13"/>
      <c r="S224" s="13"/>
      <c r="T224" s="14"/>
      <c r="U224" s="50">
        <f>MIN(Lääkkeet[[#This Row],[Velvoite 1.7.2024 (pakkauksia)]],Lääkkeet[[#This Row],[Suurimman alitusluvan mukainen velvoite
1.7.-31.12.2024 (pakkauksia)]],Lääkkeet[[#This Row],[Alin saldo 
1.7.-31.12.2024 (pakkauksia)]])*Lääkkeet[[#This Row],[Kirjanpitoarvo / pakkaus 1.7.2024
(EUR  ALV 0 %)]]</f>
        <v>0</v>
      </c>
      <c r="W224" s="61" t="str" cm="1">
        <f t="array" ref="W224">IFERROR(_xlfn.IFS(Lääkkeet[[#This Row],[Sitoutunut pääoma 
1.1.-30.6.2024 (EUR)]]&gt;0,"Täytetyt",Lääkkeet[[#This Row],[Sitoutunut pääoma 
1.7.-31.12.2024 (EUR)]]&gt;0,"Täytetyt"),"")</f>
        <v/>
      </c>
      <c r="X224" s="61"/>
      <c r="Y224" s="5">
        <f>Hakulomake!$B$29</f>
        <v>0</v>
      </c>
    </row>
    <row r="225" spans="1:25" x14ac:dyDescent="0.3">
      <c r="A225" s="6" t="s">
        <v>1199</v>
      </c>
      <c r="B225" s="5">
        <f>Hakulomake!$B$17</f>
        <v>0</v>
      </c>
      <c r="C225" s="75">
        <v>1</v>
      </c>
      <c r="D225" s="5" t="s">
        <v>35</v>
      </c>
      <c r="E225" s="74" t="s">
        <v>1460</v>
      </c>
      <c r="F225" s="5" t="s">
        <v>36</v>
      </c>
      <c r="G225" s="5" t="s">
        <v>41</v>
      </c>
      <c r="H225" s="5" t="s">
        <v>40</v>
      </c>
      <c r="I225" s="5" t="s">
        <v>39</v>
      </c>
      <c r="J225" s="75">
        <v>100</v>
      </c>
      <c r="N225" s="14"/>
      <c r="O225" s="50">
        <f>MIN(Lääkkeet[[#This Row],[Velvoite 1.1.2024 (pakkauksia)]],Lääkkeet[[#This Row],[Suurimman alitusluvan mukainen velvoite 
1.1.-30.6.2024 (pakkauksia)]],Lääkkeet[[#This Row],[Alin saldo 
1.1.-30.6.2024 (pakkauksia)]])*Lääkkeet[[#This Row],[Kirjanpitoarvo / pakkaus 1.1.2024
(EUR  ALV 0 %)]]</f>
        <v>0</v>
      </c>
      <c r="P225" s="16"/>
      <c r="Q225" s="13"/>
      <c r="R225" s="13"/>
      <c r="S225" s="13"/>
      <c r="T225" s="14"/>
      <c r="U225" s="50">
        <f>MIN(Lääkkeet[[#This Row],[Velvoite 1.7.2024 (pakkauksia)]],Lääkkeet[[#This Row],[Suurimman alitusluvan mukainen velvoite
1.7.-31.12.2024 (pakkauksia)]],Lääkkeet[[#This Row],[Alin saldo 
1.7.-31.12.2024 (pakkauksia)]])*Lääkkeet[[#This Row],[Kirjanpitoarvo / pakkaus 1.7.2024
(EUR  ALV 0 %)]]</f>
        <v>0</v>
      </c>
      <c r="W225" s="61" t="str" cm="1">
        <f t="array" ref="W225">IFERROR(_xlfn.IFS(Lääkkeet[[#This Row],[Sitoutunut pääoma 
1.1.-30.6.2024 (EUR)]]&gt;0,"Täytetyt",Lääkkeet[[#This Row],[Sitoutunut pääoma 
1.7.-31.12.2024 (EUR)]]&gt;0,"Täytetyt"),"")</f>
        <v/>
      </c>
      <c r="X225" s="61"/>
      <c r="Y225" s="5">
        <f>Hakulomake!$B$29</f>
        <v>0</v>
      </c>
    </row>
    <row r="226" spans="1:25" x14ac:dyDescent="0.3">
      <c r="A226" s="6" t="s">
        <v>1199</v>
      </c>
      <c r="B226" s="5">
        <f>Hakulomake!$B$17</f>
        <v>0</v>
      </c>
      <c r="C226" s="75">
        <v>1</v>
      </c>
      <c r="D226" s="5" t="s">
        <v>119</v>
      </c>
      <c r="E226" s="74" t="s">
        <v>1461</v>
      </c>
      <c r="F226" s="5" t="s">
        <v>120</v>
      </c>
      <c r="G226" s="5" t="s">
        <v>126</v>
      </c>
      <c r="H226" s="5" t="s">
        <v>48</v>
      </c>
      <c r="I226" s="5" t="s">
        <v>88</v>
      </c>
      <c r="J226" s="75" t="s">
        <v>970</v>
      </c>
      <c r="N226" s="14"/>
      <c r="O226" s="50">
        <f>MIN(Lääkkeet[[#This Row],[Velvoite 1.1.2024 (pakkauksia)]],Lääkkeet[[#This Row],[Suurimman alitusluvan mukainen velvoite 
1.1.-30.6.2024 (pakkauksia)]],Lääkkeet[[#This Row],[Alin saldo 
1.1.-30.6.2024 (pakkauksia)]])*Lääkkeet[[#This Row],[Kirjanpitoarvo / pakkaus 1.1.2024
(EUR  ALV 0 %)]]</f>
        <v>0</v>
      </c>
      <c r="P226" s="16"/>
      <c r="Q226" s="13"/>
      <c r="R226" s="13"/>
      <c r="S226" s="13"/>
      <c r="T226" s="14"/>
      <c r="U226" s="50">
        <f>MIN(Lääkkeet[[#This Row],[Velvoite 1.7.2024 (pakkauksia)]],Lääkkeet[[#This Row],[Suurimman alitusluvan mukainen velvoite
1.7.-31.12.2024 (pakkauksia)]],Lääkkeet[[#This Row],[Alin saldo 
1.7.-31.12.2024 (pakkauksia)]])*Lääkkeet[[#This Row],[Kirjanpitoarvo / pakkaus 1.7.2024
(EUR  ALV 0 %)]]</f>
        <v>0</v>
      </c>
      <c r="W226" s="61" t="str" cm="1">
        <f t="array" ref="W226">IFERROR(_xlfn.IFS(Lääkkeet[[#This Row],[Sitoutunut pääoma 
1.1.-30.6.2024 (EUR)]]&gt;0,"Täytetyt",Lääkkeet[[#This Row],[Sitoutunut pääoma 
1.7.-31.12.2024 (EUR)]]&gt;0,"Täytetyt"),"")</f>
        <v/>
      </c>
      <c r="X226" s="61"/>
      <c r="Y226" s="5">
        <f>Hakulomake!$B$29</f>
        <v>0</v>
      </c>
    </row>
    <row r="227" spans="1:25" x14ac:dyDescent="0.3">
      <c r="A227" s="6" t="s">
        <v>1199</v>
      </c>
      <c r="B227" s="5">
        <f>Hakulomake!$B$17</f>
        <v>0</v>
      </c>
      <c r="C227" s="75">
        <v>1</v>
      </c>
      <c r="D227" s="5" t="s">
        <v>192</v>
      </c>
      <c r="E227" s="74" t="s">
        <v>1462</v>
      </c>
      <c r="F227" s="5" t="s">
        <v>193</v>
      </c>
      <c r="G227" s="5" t="s">
        <v>196</v>
      </c>
      <c r="H227" s="5" t="s">
        <v>194</v>
      </c>
      <c r="I227" s="5" t="s">
        <v>195</v>
      </c>
      <c r="J227" s="75" t="s">
        <v>1000</v>
      </c>
      <c r="N227" s="14"/>
      <c r="O227" s="50">
        <f>MIN(Lääkkeet[[#This Row],[Velvoite 1.1.2024 (pakkauksia)]],Lääkkeet[[#This Row],[Suurimman alitusluvan mukainen velvoite 
1.1.-30.6.2024 (pakkauksia)]],Lääkkeet[[#This Row],[Alin saldo 
1.1.-30.6.2024 (pakkauksia)]])*Lääkkeet[[#This Row],[Kirjanpitoarvo / pakkaus 1.1.2024
(EUR  ALV 0 %)]]</f>
        <v>0</v>
      </c>
      <c r="P227" s="16"/>
      <c r="Q227" s="13"/>
      <c r="R227" s="13"/>
      <c r="S227" s="13"/>
      <c r="T227" s="14"/>
      <c r="U227" s="50">
        <f>MIN(Lääkkeet[[#This Row],[Velvoite 1.7.2024 (pakkauksia)]],Lääkkeet[[#This Row],[Suurimman alitusluvan mukainen velvoite
1.7.-31.12.2024 (pakkauksia)]],Lääkkeet[[#This Row],[Alin saldo 
1.7.-31.12.2024 (pakkauksia)]])*Lääkkeet[[#This Row],[Kirjanpitoarvo / pakkaus 1.7.2024
(EUR  ALV 0 %)]]</f>
        <v>0</v>
      </c>
      <c r="W227" s="61" t="str" cm="1">
        <f t="array" ref="W227">IFERROR(_xlfn.IFS(Lääkkeet[[#This Row],[Sitoutunut pääoma 
1.1.-30.6.2024 (EUR)]]&gt;0,"Täytetyt",Lääkkeet[[#This Row],[Sitoutunut pääoma 
1.7.-31.12.2024 (EUR)]]&gt;0,"Täytetyt"),"")</f>
        <v/>
      </c>
      <c r="X227" s="61"/>
      <c r="Y227" s="5">
        <f>Hakulomake!$B$29</f>
        <v>0</v>
      </c>
    </row>
    <row r="228" spans="1:25" x14ac:dyDescent="0.3">
      <c r="A228" s="6" t="s">
        <v>1199</v>
      </c>
      <c r="B228" s="5">
        <f>Hakulomake!$B$17</f>
        <v>0</v>
      </c>
      <c r="C228" s="75">
        <v>1</v>
      </c>
      <c r="D228" s="5" t="s">
        <v>186</v>
      </c>
      <c r="E228" s="74" t="s">
        <v>1463</v>
      </c>
      <c r="F228" s="5" t="s">
        <v>187</v>
      </c>
      <c r="G228" s="5" t="s">
        <v>188</v>
      </c>
      <c r="H228" s="5" t="s">
        <v>115</v>
      </c>
      <c r="I228" s="5" t="s">
        <v>39</v>
      </c>
      <c r="J228" s="75">
        <v>30</v>
      </c>
      <c r="N228" s="14"/>
      <c r="O228" s="50">
        <f>MIN(Lääkkeet[[#This Row],[Velvoite 1.1.2024 (pakkauksia)]],Lääkkeet[[#This Row],[Suurimman alitusluvan mukainen velvoite 
1.1.-30.6.2024 (pakkauksia)]],Lääkkeet[[#This Row],[Alin saldo 
1.1.-30.6.2024 (pakkauksia)]])*Lääkkeet[[#This Row],[Kirjanpitoarvo / pakkaus 1.1.2024
(EUR  ALV 0 %)]]</f>
        <v>0</v>
      </c>
      <c r="P228" s="16"/>
      <c r="Q228" s="13"/>
      <c r="R228" s="13"/>
      <c r="S228" s="13"/>
      <c r="T228" s="14"/>
      <c r="U228" s="50">
        <f>MIN(Lääkkeet[[#This Row],[Velvoite 1.7.2024 (pakkauksia)]],Lääkkeet[[#This Row],[Suurimman alitusluvan mukainen velvoite
1.7.-31.12.2024 (pakkauksia)]],Lääkkeet[[#This Row],[Alin saldo 
1.7.-31.12.2024 (pakkauksia)]])*Lääkkeet[[#This Row],[Kirjanpitoarvo / pakkaus 1.7.2024
(EUR  ALV 0 %)]]</f>
        <v>0</v>
      </c>
      <c r="W228" s="61" t="str" cm="1">
        <f t="array" ref="W228">IFERROR(_xlfn.IFS(Lääkkeet[[#This Row],[Sitoutunut pääoma 
1.1.-30.6.2024 (EUR)]]&gt;0,"Täytetyt",Lääkkeet[[#This Row],[Sitoutunut pääoma 
1.7.-31.12.2024 (EUR)]]&gt;0,"Täytetyt"),"")</f>
        <v/>
      </c>
      <c r="X228" s="61"/>
      <c r="Y228" s="5">
        <f>Hakulomake!$B$29</f>
        <v>0</v>
      </c>
    </row>
    <row r="229" spans="1:25" x14ac:dyDescent="0.3">
      <c r="A229" s="6" t="s">
        <v>1199</v>
      </c>
      <c r="B229" s="5">
        <f>Hakulomake!$B$17</f>
        <v>0</v>
      </c>
      <c r="C229" s="75">
        <v>1</v>
      </c>
      <c r="D229" s="5" t="s">
        <v>98</v>
      </c>
      <c r="E229" s="74" t="s">
        <v>1464</v>
      </c>
      <c r="F229" s="5" t="s">
        <v>99</v>
      </c>
      <c r="G229" s="5" t="s">
        <v>1331</v>
      </c>
      <c r="H229" s="5" t="s">
        <v>71</v>
      </c>
      <c r="I229" s="5" t="s">
        <v>70</v>
      </c>
      <c r="J229" s="75" t="s">
        <v>986</v>
      </c>
      <c r="N229" s="14"/>
      <c r="O229" s="50">
        <f>MIN(Lääkkeet[[#This Row],[Velvoite 1.1.2024 (pakkauksia)]],Lääkkeet[[#This Row],[Suurimman alitusluvan mukainen velvoite 
1.1.-30.6.2024 (pakkauksia)]],Lääkkeet[[#This Row],[Alin saldo 
1.1.-30.6.2024 (pakkauksia)]])*Lääkkeet[[#This Row],[Kirjanpitoarvo / pakkaus 1.1.2024
(EUR  ALV 0 %)]]</f>
        <v>0</v>
      </c>
      <c r="P229" s="16"/>
      <c r="Q229" s="13"/>
      <c r="R229" s="13"/>
      <c r="S229" s="13"/>
      <c r="T229" s="14"/>
      <c r="U229" s="50">
        <f>MIN(Lääkkeet[[#This Row],[Velvoite 1.7.2024 (pakkauksia)]],Lääkkeet[[#This Row],[Suurimman alitusluvan mukainen velvoite
1.7.-31.12.2024 (pakkauksia)]],Lääkkeet[[#This Row],[Alin saldo 
1.7.-31.12.2024 (pakkauksia)]])*Lääkkeet[[#This Row],[Kirjanpitoarvo / pakkaus 1.7.2024
(EUR  ALV 0 %)]]</f>
        <v>0</v>
      </c>
      <c r="W229" s="61" t="str" cm="1">
        <f t="array" ref="W229">IFERROR(_xlfn.IFS(Lääkkeet[[#This Row],[Sitoutunut pääoma 
1.1.-30.6.2024 (EUR)]]&gt;0,"Täytetyt",Lääkkeet[[#This Row],[Sitoutunut pääoma 
1.7.-31.12.2024 (EUR)]]&gt;0,"Täytetyt"),"")</f>
        <v/>
      </c>
      <c r="X229" s="61"/>
      <c r="Y229" s="5">
        <f>Hakulomake!$B$29</f>
        <v>0</v>
      </c>
    </row>
    <row r="230" spans="1:25" x14ac:dyDescent="0.3">
      <c r="A230" s="6" t="s">
        <v>1199</v>
      </c>
      <c r="B230" s="5">
        <f>Hakulomake!$B$17</f>
        <v>0</v>
      </c>
      <c r="C230" s="75">
        <v>1</v>
      </c>
      <c r="D230" s="5" t="s">
        <v>55</v>
      </c>
      <c r="E230" s="74" t="s">
        <v>1465</v>
      </c>
      <c r="F230" s="5" t="s">
        <v>1413</v>
      </c>
      <c r="G230" s="5" t="s">
        <v>56</v>
      </c>
      <c r="H230" s="5" t="s">
        <v>59</v>
      </c>
      <c r="I230" s="5" t="s">
        <v>58</v>
      </c>
      <c r="J230" s="75" t="s">
        <v>1001</v>
      </c>
      <c r="N230" s="14"/>
      <c r="O230" s="50">
        <f>MIN(Lääkkeet[[#This Row],[Velvoite 1.1.2024 (pakkauksia)]],Lääkkeet[[#This Row],[Suurimman alitusluvan mukainen velvoite 
1.1.-30.6.2024 (pakkauksia)]],Lääkkeet[[#This Row],[Alin saldo 
1.1.-30.6.2024 (pakkauksia)]])*Lääkkeet[[#This Row],[Kirjanpitoarvo / pakkaus 1.1.2024
(EUR  ALV 0 %)]]</f>
        <v>0</v>
      </c>
      <c r="P230" s="16"/>
      <c r="Q230" s="13"/>
      <c r="R230" s="13"/>
      <c r="S230" s="13"/>
      <c r="T230" s="14"/>
      <c r="U230" s="50">
        <f>MIN(Lääkkeet[[#This Row],[Velvoite 1.7.2024 (pakkauksia)]],Lääkkeet[[#This Row],[Suurimman alitusluvan mukainen velvoite
1.7.-31.12.2024 (pakkauksia)]],Lääkkeet[[#This Row],[Alin saldo 
1.7.-31.12.2024 (pakkauksia)]])*Lääkkeet[[#This Row],[Kirjanpitoarvo / pakkaus 1.7.2024
(EUR  ALV 0 %)]]</f>
        <v>0</v>
      </c>
      <c r="W230" s="61" t="str" cm="1">
        <f t="array" ref="W230">IFERROR(_xlfn.IFS(Lääkkeet[[#This Row],[Sitoutunut pääoma 
1.1.-30.6.2024 (EUR)]]&gt;0,"Täytetyt",Lääkkeet[[#This Row],[Sitoutunut pääoma 
1.7.-31.12.2024 (EUR)]]&gt;0,"Täytetyt"),"")</f>
        <v/>
      </c>
      <c r="X230" s="61"/>
      <c r="Y230" s="5">
        <f>Hakulomake!$B$29</f>
        <v>0</v>
      </c>
    </row>
    <row r="231" spans="1:25" x14ac:dyDescent="0.3">
      <c r="A231" s="6" t="s">
        <v>1199</v>
      </c>
      <c r="B231" s="5">
        <f>Hakulomake!$B$17</f>
        <v>0</v>
      </c>
      <c r="C231" s="75">
        <v>1</v>
      </c>
      <c r="D231" s="5" t="s">
        <v>106</v>
      </c>
      <c r="E231" s="74" t="s">
        <v>1466</v>
      </c>
      <c r="F231" s="5" t="s">
        <v>107</v>
      </c>
      <c r="G231" s="5" t="s">
        <v>1377</v>
      </c>
      <c r="H231" s="5" t="s">
        <v>69</v>
      </c>
      <c r="I231" s="5" t="s">
        <v>70</v>
      </c>
      <c r="J231" s="75" t="s">
        <v>977</v>
      </c>
      <c r="N231" s="14"/>
      <c r="O231" s="50">
        <f>MIN(Lääkkeet[[#This Row],[Velvoite 1.1.2024 (pakkauksia)]],Lääkkeet[[#This Row],[Suurimman alitusluvan mukainen velvoite 
1.1.-30.6.2024 (pakkauksia)]],Lääkkeet[[#This Row],[Alin saldo 
1.1.-30.6.2024 (pakkauksia)]])*Lääkkeet[[#This Row],[Kirjanpitoarvo / pakkaus 1.1.2024
(EUR  ALV 0 %)]]</f>
        <v>0</v>
      </c>
      <c r="P231" s="16"/>
      <c r="Q231" s="13"/>
      <c r="R231" s="13"/>
      <c r="S231" s="13"/>
      <c r="T231" s="14"/>
      <c r="U231" s="50">
        <f>MIN(Lääkkeet[[#This Row],[Velvoite 1.7.2024 (pakkauksia)]],Lääkkeet[[#This Row],[Suurimman alitusluvan mukainen velvoite
1.7.-31.12.2024 (pakkauksia)]],Lääkkeet[[#This Row],[Alin saldo 
1.7.-31.12.2024 (pakkauksia)]])*Lääkkeet[[#This Row],[Kirjanpitoarvo / pakkaus 1.7.2024
(EUR  ALV 0 %)]]</f>
        <v>0</v>
      </c>
      <c r="W231" s="61" t="str" cm="1">
        <f t="array" ref="W231">IFERROR(_xlfn.IFS(Lääkkeet[[#This Row],[Sitoutunut pääoma 
1.1.-30.6.2024 (EUR)]]&gt;0,"Täytetyt",Lääkkeet[[#This Row],[Sitoutunut pääoma 
1.7.-31.12.2024 (EUR)]]&gt;0,"Täytetyt"),"")</f>
        <v/>
      </c>
      <c r="X231" s="61"/>
      <c r="Y231" s="5">
        <f>Hakulomake!$B$29</f>
        <v>0</v>
      </c>
    </row>
    <row r="232" spans="1:25" x14ac:dyDescent="0.3">
      <c r="A232" s="6" t="s">
        <v>1199</v>
      </c>
      <c r="B232" s="5">
        <f>Hakulomake!$B$17</f>
        <v>0</v>
      </c>
      <c r="C232" s="75">
        <v>1</v>
      </c>
      <c r="D232" s="5" t="s">
        <v>106</v>
      </c>
      <c r="E232" s="74" t="s">
        <v>1467</v>
      </c>
      <c r="F232" s="5" t="s">
        <v>107</v>
      </c>
      <c r="G232" s="5" t="s">
        <v>108</v>
      </c>
      <c r="H232" s="5" t="s">
        <v>69</v>
      </c>
      <c r="I232" s="5" t="s">
        <v>70</v>
      </c>
      <c r="J232" s="75" t="s">
        <v>977</v>
      </c>
      <c r="N232" s="14"/>
      <c r="O232" s="50">
        <f>MIN(Lääkkeet[[#This Row],[Velvoite 1.1.2024 (pakkauksia)]],Lääkkeet[[#This Row],[Suurimman alitusluvan mukainen velvoite 
1.1.-30.6.2024 (pakkauksia)]],Lääkkeet[[#This Row],[Alin saldo 
1.1.-30.6.2024 (pakkauksia)]])*Lääkkeet[[#This Row],[Kirjanpitoarvo / pakkaus 1.1.2024
(EUR  ALV 0 %)]]</f>
        <v>0</v>
      </c>
      <c r="P232" s="16"/>
      <c r="Q232" s="13"/>
      <c r="R232" s="13"/>
      <c r="S232" s="13"/>
      <c r="T232" s="14"/>
      <c r="U232" s="50">
        <f>MIN(Lääkkeet[[#This Row],[Velvoite 1.7.2024 (pakkauksia)]],Lääkkeet[[#This Row],[Suurimman alitusluvan mukainen velvoite
1.7.-31.12.2024 (pakkauksia)]],Lääkkeet[[#This Row],[Alin saldo 
1.7.-31.12.2024 (pakkauksia)]])*Lääkkeet[[#This Row],[Kirjanpitoarvo / pakkaus 1.7.2024
(EUR  ALV 0 %)]]</f>
        <v>0</v>
      </c>
      <c r="W232" s="61" t="str" cm="1">
        <f t="array" ref="W232">IFERROR(_xlfn.IFS(Lääkkeet[[#This Row],[Sitoutunut pääoma 
1.1.-30.6.2024 (EUR)]]&gt;0,"Täytetyt",Lääkkeet[[#This Row],[Sitoutunut pääoma 
1.7.-31.12.2024 (EUR)]]&gt;0,"Täytetyt"),"")</f>
        <v/>
      </c>
      <c r="X232" s="61"/>
      <c r="Y232" s="5">
        <f>Hakulomake!$B$29</f>
        <v>0</v>
      </c>
    </row>
    <row r="233" spans="1:25" x14ac:dyDescent="0.3">
      <c r="A233" s="6" t="s">
        <v>1199</v>
      </c>
      <c r="B233" s="5">
        <f>Hakulomake!$B$17</f>
        <v>0</v>
      </c>
      <c r="C233" s="75">
        <v>1</v>
      </c>
      <c r="D233" s="5" t="s">
        <v>84</v>
      </c>
      <c r="E233" s="74" t="s">
        <v>1468</v>
      </c>
      <c r="F233" s="5" t="s">
        <v>85</v>
      </c>
      <c r="G233" s="5" t="s">
        <v>86</v>
      </c>
      <c r="H233" s="5" t="s">
        <v>51</v>
      </c>
      <c r="I233" s="5" t="s">
        <v>50</v>
      </c>
      <c r="J233" s="75">
        <v>14</v>
      </c>
      <c r="N233" s="14"/>
      <c r="O233" s="50">
        <f>MIN(Lääkkeet[[#This Row],[Velvoite 1.1.2024 (pakkauksia)]],Lääkkeet[[#This Row],[Suurimman alitusluvan mukainen velvoite 
1.1.-30.6.2024 (pakkauksia)]],Lääkkeet[[#This Row],[Alin saldo 
1.1.-30.6.2024 (pakkauksia)]])*Lääkkeet[[#This Row],[Kirjanpitoarvo / pakkaus 1.1.2024
(EUR  ALV 0 %)]]</f>
        <v>0</v>
      </c>
      <c r="P233" s="16"/>
      <c r="Q233" s="13"/>
      <c r="R233" s="13"/>
      <c r="S233" s="13"/>
      <c r="T233" s="14"/>
      <c r="U233" s="50">
        <f>MIN(Lääkkeet[[#This Row],[Velvoite 1.7.2024 (pakkauksia)]],Lääkkeet[[#This Row],[Suurimman alitusluvan mukainen velvoite
1.7.-31.12.2024 (pakkauksia)]],Lääkkeet[[#This Row],[Alin saldo 
1.7.-31.12.2024 (pakkauksia)]])*Lääkkeet[[#This Row],[Kirjanpitoarvo / pakkaus 1.7.2024
(EUR  ALV 0 %)]]</f>
        <v>0</v>
      </c>
      <c r="W233" s="61" t="str" cm="1">
        <f t="array" ref="W233">IFERROR(_xlfn.IFS(Lääkkeet[[#This Row],[Sitoutunut pääoma 
1.1.-30.6.2024 (EUR)]]&gt;0,"Täytetyt",Lääkkeet[[#This Row],[Sitoutunut pääoma 
1.7.-31.12.2024 (EUR)]]&gt;0,"Täytetyt"),"")</f>
        <v/>
      </c>
      <c r="X233" s="61"/>
      <c r="Y233" s="5">
        <f>Hakulomake!$B$29</f>
        <v>0</v>
      </c>
    </row>
    <row r="234" spans="1:25" x14ac:dyDescent="0.3">
      <c r="A234" s="6" t="s">
        <v>1199</v>
      </c>
      <c r="B234" s="5">
        <f>Hakulomake!$B$17</f>
        <v>0</v>
      </c>
      <c r="C234" s="75">
        <v>1</v>
      </c>
      <c r="D234" s="5" t="s">
        <v>84</v>
      </c>
      <c r="E234" s="74" t="s">
        <v>1469</v>
      </c>
      <c r="F234" s="5" t="s">
        <v>85</v>
      </c>
      <c r="G234" s="5" t="s">
        <v>86</v>
      </c>
      <c r="H234" s="5" t="s">
        <v>51</v>
      </c>
      <c r="I234" s="5" t="s">
        <v>50</v>
      </c>
      <c r="J234" s="75">
        <v>20</v>
      </c>
      <c r="N234" s="14"/>
      <c r="O234" s="50">
        <f>MIN(Lääkkeet[[#This Row],[Velvoite 1.1.2024 (pakkauksia)]],Lääkkeet[[#This Row],[Suurimman alitusluvan mukainen velvoite 
1.1.-30.6.2024 (pakkauksia)]],Lääkkeet[[#This Row],[Alin saldo 
1.1.-30.6.2024 (pakkauksia)]])*Lääkkeet[[#This Row],[Kirjanpitoarvo / pakkaus 1.1.2024
(EUR  ALV 0 %)]]</f>
        <v>0</v>
      </c>
      <c r="P234" s="16"/>
      <c r="Q234" s="13"/>
      <c r="R234" s="13"/>
      <c r="S234" s="13"/>
      <c r="T234" s="14"/>
      <c r="U234" s="50">
        <f>MIN(Lääkkeet[[#This Row],[Velvoite 1.7.2024 (pakkauksia)]],Lääkkeet[[#This Row],[Suurimman alitusluvan mukainen velvoite
1.7.-31.12.2024 (pakkauksia)]],Lääkkeet[[#This Row],[Alin saldo 
1.7.-31.12.2024 (pakkauksia)]])*Lääkkeet[[#This Row],[Kirjanpitoarvo / pakkaus 1.7.2024
(EUR  ALV 0 %)]]</f>
        <v>0</v>
      </c>
      <c r="W234" s="61" t="str" cm="1">
        <f t="array" ref="W234">IFERROR(_xlfn.IFS(Lääkkeet[[#This Row],[Sitoutunut pääoma 
1.1.-30.6.2024 (EUR)]]&gt;0,"Täytetyt",Lääkkeet[[#This Row],[Sitoutunut pääoma 
1.7.-31.12.2024 (EUR)]]&gt;0,"Täytetyt"),"")</f>
        <v/>
      </c>
      <c r="X234" s="61"/>
      <c r="Y234" s="5">
        <f>Hakulomake!$B$29</f>
        <v>0</v>
      </c>
    </row>
    <row r="235" spans="1:25" x14ac:dyDescent="0.3">
      <c r="A235" s="6" t="s">
        <v>1199</v>
      </c>
      <c r="B235" s="5">
        <f>Hakulomake!$B$17</f>
        <v>0</v>
      </c>
      <c r="C235" s="75">
        <v>1</v>
      </c>
      <c r="D235" s="5" t="s">
        <v>151</v>
      </c>
      <c r="E235" s="74" t="s">
        <v>1470</v>
      </c>
      <c r="F235" s="5" t="s">
        <v>152</v>
      </c>
      <c r="G235" s="5" t="s">
        <v>157</v>
      </c>
      <c r="H235" s="5" t="s">
        <v>33</v>
      </c>
      <c r="I235" s="5" t="s">
        <v>50</v>
      </c>
      <c r="J235" s="75">
        <v>20</v>
      </c>
      <c r="N235" s="14"/>
      <c r="O235" s="50">
        <f>MIN(Lääkkeet[[#This Row],[Velvoite 1.1.2024 (pakkauksia)]],Lääkkeet[[#This Row],[Suurimman alitusluvan mukainen velvoite 
1.1.-30.6.2024 (pakkauksia)]],Lääkkeet[[#This Row],[Alin saldo 
1.1.-30.6.2024 (pakkauksia)]])*Lääkkeet[[#This Row],[Kirjanpitoarvo / pakkaus 1.1.2024
(EUR  ALV 0 %)]]</f>
        <v>0</v>
      </c>
      <c r="P235" s="16"/>
      <c r="Q235" s="13"/>
      <c r="R235" s="13"/>
      <c r="S235" s="13"/>
      <c r="T235" s="14"/>
      <c r="U235" s="50">
        <f>MIN(Lääkkeet[[#This Row],[Velvoite 1.7.2024 (pakkauksia)]],Lääkkeet[[#This Row],[Suurimman alitusluvan mukainen velvoite
1.7.-31.12.2024 (pakkauksia)]],Lääkkeet[[#This Row],[Alin saldo 
1.7.-31.12.2024 (pakkauksia)]])*Lääkkeet[[#This Row],[Kirjanpitoarvo / pakkaus 1.7.2024
(EUR  ALV 0 %)]]</f>
        <v>0</v>
      </c>
      <c r="W235" s="61" t="str" cm="1">
        <f t="array" ref="W235">IFERROR(_xlfn.IFS(Lääkkeet[[#This Row],[Sitoutunut pääoma 
1.1.-30.6.2024 (EUR)]]&gt;0,"Täytetyt",Lääkkeet[[#This Row],[Sitoutunut pääoma 
1.7.-31.12.2024 (EUR)]]&gt;0,"Täytetyt"),"")</f>
        <v/>
      </c>
      <c r="X235" s="61"/>
      <c r="Y235" s="5">
        <f>Hakulomake!$B$29</f>
        <v>0</v>
      </c>
    </row>
    <row r="236" spans="1:25" x14ac:dyDescent="0.3">
      <c r="A236" s="6" t="s">
        <v>1199</v>
      </c>
      <c r="B236" s="5">
        <f>Hakulomake!$B$17</f>
        <v>0</v>
      </c>
      <c r="C236" s="75">
        <v>1</v>
      </c>
      <c r="D236" s="5" t="s">
        <v>173</v>
      </c>
      <c r="E236" s="74" t="s">
        <v>1471</v>
      </c>
      <c r="F236" s="5" t="s">
        <v>174</v>
      </c>
      <c r="G236" s="5" t="s">
        <v>175</v>
      </c>
      <c r="H236" s="5" t="s">
        <v>40</v>
      </c>
      <c r="I236" s="5" t="s">
        <v>32</v>
      </c>
      <c r="J236" s="75">
        <v>4</v>
      </c>
      <c r="N236" s="14"/>
      <c r="O236" s="50">
        <f>MIN(Lääkkeet[[#This Row],[Velvoite 1.1.2024 (pakkauksia)]],Lääkkeet[[#This Row],[Suurimman alitusluvan mukainen velvoite 
1.1.-30.6.2024 (pakkauksia)]],Lääkkeet[[#This Row],[Alin saldo 
1.1.-30.6.2024 (pakkauksia)]])*Lääkkeet[[#This Row],[Kirjanpitoarvo / pakkaus 1.1.2024
(EUR  ALV 0 %)]]</f>
        <v>0</v>
      </c>
      <c r="P236" s="16"/>
      <c r="Q236" s="13"/>
      <c r="R236" s="13"/>
      <c r="S236" s="13"/>
      <c r="T236" s="14"/>
      <c r="U236" s="50">
        <f>MIN(Lääkkeet[[#This Row],[Velvoite 1.7.2024 (pakkauksia)]],Lääkkeet[[#This Row],[Suurimman alitusluvan mukainen velvoite
1.7.-31.12.2024 (pakkauksia)]],Lääkkeet[[#This Row],[Alin saldo 
1.7.-31.12.2024 (pakkauksia)]])*Lääkkeet[[#This Row],[Kirjanpitoarvo / pakkaus 1.7.2024
(EUR  ALV 0 %)]]</f>
        <v>0</v>
      </c>
      <c r="W236" s="61" t="str" cm="1">
        <f t="array" ref="W236">IFERROR(_xlfn.IFS(Lääkkeet[[#This Row],[Sitoutunut pääoma 
1.1.-30.6.2024 (EUR)]]&gt;0,"Täytetyt",Lääkkeet[[#This Row],[Sitoutunut pääoma 
1.7.-31.12.2024 (EUR)]]&gt;0,"Täytetyt"),"")</f>
        <v/>
      </c>
      <c r="X236" s="61"/>
      <c r="Y236" s="5">
        <f>Hakulomake!$B$29</f>
        <v>0</v>
      </c>
    </row>
    <row r="237" spans="1:25" x14ac:dyDescent="0.3">
      <c r="A237" s="6" t="s">
        <v>1199</v>
      </c>
      <c r="B237" s="5">
        <f>Hakulomake!$B$17</f>
        <v>0</v>
      </c>
      <c r="C237" s="75">
        <v>1</v>
      </c>
      <c r="D237" s="5" t="s">
        <v>98</v>
      </c>
      <c r="E237" s="74" t="s">
        <v>1472</v>
      </c>
      <c r="F237" s="5" t="s">
        <v>99</v>
      </c>
      <c r="G237" s="5" t="s">
        <v>102</v>
      </c>
      <c r="H237" s="5" t="s">
        <v>71</v>
      </c>
      <c r="I237" s="5" t="s">
        <v>101</v>
      </c>
      <c r="J237" s="75" t="s">
        <v>986</v>
      </c>
      <c r="N237" s="14"/>
      <c r="O237" s="50">
        <f>MIN(Lääkkeet[[#This Row],[Velvoite 1.1.2024 (pakkauksia)]],Lääkkeet[[#This Row],[Suurimman alitusluvan mukainen velvoite 
1.1.-30.6.2024 (pakkauksia)]],Lääkkeet[[#This Row],[Alin saldo 
1.1.-30.6.2024 (pakkauksia)]])*Lääkkeet[[#This Row],[Kirjanpitoarvo / pakkaus 1.1.2024
(EUR  ALV 0 %)]]</f>
        <v>0</v>
      </c>
      <c r="P237" s="16"/>
      <c r="Q237" s="13"/>
      <c r="R237" s="13"/>
      <c r="S237" s="13"/>
      <c r="T237" s="14"/>
      <c r="U237" s="50">
        <f>MIN(Lääkkeet[[#This Row],[Velvoite 1.7.2024 (pakkauksia)]],Lääkkeet[[#This Row],[Suurimman alitusluvan mukainen velvoite
1.7.-31.12.2024 (pakkauksia)]],Lääkkeet[[#This Row],[Alin saldo 
1.7.-31.12.2024 (pakkauksia)]])*Lääkkeet[[#This Row],[Kirjanpitoarvo / pakkaus 1.7.2024
(EUR  ALV 0 %)]]</f>
        <v>0</v>
      </c>
      <c r="W237" s="61" t="str" cm="1">
        <f t="array" ref="W237">IFERROR(_xlfn.IFS(Lääkkeet[[#This Row],[Sitoutunut pääoma 
1.1.-30.6.2024 (EUR)]]&gt;0,"Täytetyt",Lääkkeet[[#This Row],[Sitoutunut pääoma 
1.7.-31.12.2024 (EUR)]]&gt;0,"Täytetyt"),"")</f>
        <v/>
      </c>
      <c r="X237" s="61"/>
      <c r="Y237" s="5">
        <f>Hakulomake!$B$29</f>
        <v>0</v>
      </c>
    </row>
    <row r="238" spans="1:25" x14ac:dyDescent="0.3">
      <c r="A238" s="6" t="s">
        <v>1199</v>
      </c>
      <c r="B238" s="5">
        <f>Hakulomake!$B$17</f>
        <v>0</v>
      </c>
      <c r="C238" s="75">
        <v>1</v>
      </c>
      <c r="D238" s="5" t="s">
        <v>189</v>
      </c>
      <c r="E238" s="74" t="s">
        <v>1473</v>
      </c>
      <c r="F238" s="5" t="s">
        <v>190</v>
      </c>
      <c r="G238" s="5" t="s">
        <v>191</v>
      </c>
      <c r="H238" s="5" t="s">
        <v>49</v>
      </c>
      <c r="I238" s="5" t="s">
        <v>39</v>
      </c>
      <c r="J238" s="75">
        <v>100</v>
      </c>
      <c r="N238" s="14"/>
      <c r="O238" s="50">
        <f>MIN(Lääkkeet[[#This Row],[Velvoite 1.1.2024 (pakkauksia)]],Lääkkeet[[#This Row],[Suurimman alitusluvan mukainen velvoite 
1.1.-30.6.2024 (pakkauksia)]],Lääkkeet[[#This Row],[Alin saldo 
1.1.-30.6.2024 (pakkauksia)]])*Lääkkeet[[#This Row],[Kirjanpitoarvo / pakkaus 1.1.2024
(EUR  ALV 0 %)]]</f>
        <v>0</v>
      </c>
      <c r="P238" s="16"/>
      <c r="Q238" s="13"/>
      <c r="R238" s="13"/>
      <c r="S238" s="13"/>
      <c r="T238" s="14"/>
      <c r="U238" s="50">
        <f>MIN(Lääkkeet[[#This Row],[Velvoite 1.7.2024 (pakkauksia)]],Lääkkeet[[#This Row],[Suurimman alitusluvan mukainen velvoite
1.7.-31.12.2024 (pakkauksia)]],Lääkkeet[[#This Row],[Alin saldo 
1.7.-31.12.2024 (pakkauksia)]])*Lääkkeet[[#This Row],[Kirjanpitoarvo / pakkaus 1.7.2024
(EUR  ALV 0 %)]]</f>
        <v>0</v>
      </c>
      <c r="W238" s="61" t="str" cm="1">
        <f t="array" ref="W238">IFERROR(_xlfn.IFS(Lääkkeet[[#This Row],[Sitoutunut pääoma 
1.1.-30.6.2024 (EUR)]]&gt;0,"Täytetyt",Lääkkeet[[#This Row],[Sitoutunut pääoma 
1.7.-31.12.2024 (EUR)]]&gt;0,"Täytetyt"),"")</f>
        <v/>
      </c>
      <c r="X238" s="61"/>
      <c r="Y238" s="5">
        <f>Hakulomake!$B$29</f>
        <v>0</v>
      </c>
    </row>
    <row r="239" spans="1:25" x14ac:dyDescent="0.3">
      <c r="A239" s="6" t="s">
        <v>1199</v>
      </c>
      <c r="B239" s="5">
        <f>Hakulomake!$B$17</f>
        <v>0</v>
      </c>
      <c r="C239" s="75">
        <v>1</v>
      </c>
      <c r="D239" s="5" t="s">
        <v>192</v>
      </c>
      <c r="E239" s="74" t="s">
        <v>1474</v>
      </c>
      <c r="F239" s="5" t="s">
        <v>193</v>
      </c>
      <c r="G239" s="5" t="s">
        <v>197</v>
      </c>
      <c r="H239" s="5" t="s">
        <v>198</v>
      </c>
      <c r="I239" s="5" t="s">
        <v>39</v>
      </c>
      <c r="J239" s="75">
        <v>70</v>
      </c>
      <c r="N239" s="14"/>
      <c r="O239" s="50">
        <f>MIN(Lääkkeet[[#This Row],[Velvoite 1.1.2024 (pakkauksia)]],Lääkkeet[[#This Row],[Suurimman alitusluvan mukainen velvoite 
1.1.-30.6.2024 (pakkauksia)]],Lääkkeet[[#This Row],[Alin saldo 
1.1.-30.6.2024 (pakkauksia)]])*Lääkkeet[[#This Row],[Kirjanpitoarvo / pakkaus 1.1.2024
(EUR  ALV 0 %)]]</f>
        <v>0</v>
      </c>
      <c r="P239" s="16"/>
      <c r="Q239" s="13"/>
      <c r="R239" s="13"/>
      <c r="S239" s="13"/>
      <c r="T239" s="14"/>
      <c r="U239" s="50">
        <f>MIN(Lääkkeet[[#This Row],[Velvoite 1.7.2024 (pakkauksia)]],Lääkkeet[[#This Row],[Suurimman alitusluvan mukainen velvoite
1.7.-31.12.2024 (pakkauksia)]],Lääkkeet[[#This Row],[Alin saldo 
1.7.-31.12.2024 (pakkauksia)]])*Lääkkeet[[#This Row],[Kirjanpitoarvo / pakkaus 1.7.2024
(EUR  ALV 0 %)]]</f>
        <v>0</v>
      </c>
      <c r="W239" s="61" t="str" cm="1">
        <f t="array" ref="W239">IFERROR(_xlfn.IFS(Lääkkeet[[#This Row],[Sitoutunut pääoma 
1.1.-30.6.2024 (EUR)]]&gt;0,"Täytetyt",Lääkkeet[[#This Row],[Sitoutunut pääoma 
1.7.-31.12.2024 (EUR)]]&gt;0,"Täytetyt"),"")</f>
        <v/>
      </c>
      <c r="X239" s="61"/>
      <c r="Y239" s="5">
        <f>Hakulomake!$B$29</f>
        <v>0</v>
      </c>
    </row>
    <row r="240" spans="1:25" x14ac:dyDescent="0.3">
      <c r="A240" s="6" t="s">
        <v>1199</v>
      </c>
      <c r="B240" s="5">
        <f>Hakulomake!$B$17</f>
        <v>0</v>
      </c>
      <c r="C240" s="75">
        <v>1</v>
      </c>
      <c r="D240" s="5" t="s">
        <v>173</v>
      </c>
      <c r="E240" s="74" t="s">
        <v>1475</v>
      </c>
      <c r="F240" s="5" t="s">
        <v>174</v>
      </c>
      <c r="G240" s="5" t="s">
        <v>175</v>
      </c>
      <c r="H240" s="5" t="s">
        <v>176</v>
      </c>
      <c r="I240" s="5" t="s">
        <v>47</v>
      </c>
      <c r="J240" s="75" t="s">
        <v>987</v>
      </c>
      <c r="N240" s="14"/>
      <c r="O240" s="50">
        <f>MIN(Lääkkeet[[#This Row],[Velvoite 1.1.2024 (pakkauksia)]],Lääkkeet[[#This Row],[Suurimman alitusluvan mukainen velvoite 
1.1.-30.6.2024 (pakkauksia)]],Lääkkeet[[#This Row],[Alin saldo 
1.1.-30.6.2024 (pakkauksia)]])*Lääkkeet[[#This Row],[Kirjanpitoarvo / pakkaus 1.1.2024
(EUR  ALV 0 %)]]</f>
        <v>0</v>
      </c>
      <c r="P240" s="16"/>
      <c r="Q240" s="13"/>
      <c r="R240" s="13"/>
      <c r="S240" s="13"/>
      <c r="T240" s="14"/>
      <c r="U240" s="50">
        <f>MIN(Lääkkeet[[#This Row],[Velvoite 1.7.2024 (pakkauksia)]],Lääkkeet[[#This Row],[Suurimman alitusluvan mukainen velvoite
1.7.-31.12.2024 (pakkauksia)]],Lääkkeet[[#This Row],[Alin saldo 
1.7.-31.12.2024 (pakkauksia)]])*Lääkkeet[[#This Row],[Kirjanpitoarvo / pakkaus 1.7.2024
(EUR  ALV 0 %)]]</f>
        <v>0</v>
      </c>
      <c r="W240" s="61" t="str" cm="1">
        <f t="array" ref="W240">IFERROR(_xlfn.IFS(Lääkkeet[[#This Row],[Sitoutunut pääoma 
1.1.-30.6.2024 (EUR)]]&gt;0,"Täytetyt",Lääkkeet[[#This Row],[Sitoutunut pääoma 
1.7.-31.12.2024 (EUR)]]&gt;0,"Täytetyt"),"")</f>
        <v/>
      </c>
      <c r="X240" s="61"/>
      <c r="Y240" s="5">
        <f>Hakulomake!$B$29</f>
        <v>0</v>
      </c>
    </row>
    <row r="241" spans="1:25" x14ac:dyDescent="0.3">
      <c r="A241" s="6" t="s">
        <v>1199</v>
      </c>
      <c r="B241" s="5">
        <f>Hakulomake!$B$17</f>
        <v>0</v>
      </c>
      <c r="C241" s="75">
        <v>1</v>
      </c>
      <c r="D241" s="5" t="s">
        <v>43</v>
      </c>
      <c r="E241" s="74" t="s">
        <v>1476</v>
      </c>
      <c r="F241" s="5" t="s">
        <v>44</v>
      </c>
      <c r="G241" s="5" t="s">
        <v>54</v>
      </c>
      <c r="H241" s="5" t="s">
        <v>49</v>
      </c>
      <c r="I241" s="5" t="s">
        <v>50</v>
      </c>
      <c r="J241" s="75">
        <v>20</v>
      </c>
      <c r="N241" s="14"/>
      <c r="O241" s="50">
        <f>MIN(Lääkkeet[[#This Row],[Velvoite 1.1.2024 (pakkauksia)]],Lääkkeet[[#This Row],[Suurimman alitusluvan mukainen velvoite 
1.1.-30.6.2024 (pakkauksia)]],Lääkkeet[[#This Row],[Alin saldo 
1.1.-30.6.2024 (pakkauksia)]])*Lääkkeet[[#This Row],[Kirjanpitoarvo / pakkaus 1.1.2024
(EUR  ALV 0 %)]]</f>
        <v>0</v>
      </c>
      <c r="P241" s="16"/>
      <c r="Q241" s="13"/>
      <c r="R241" s="13"/>
      <c r="S241" s="13"/>
      <c r="T241" s="14"/>
      <c r="U241" s="50">
        <f>MIN(Lääkkeet[[#This Row],[Velvoite 1.7.2024 (pakkauksia)]],Lääkkeet[[#This Row],[Suurimman alitusluvan mukainen velvoite
1.7.-31.12.2024 (pakkauksia)]],Lääkkeet[[#This Row],[Alin saldo 
1.7.-31.12.2024 (pakkauksia)]])*Lääkkeet[[#This Row],[Kirjanpitoarvo / pakkaus 1.7.2024
(EUR  ALV 0 %)]]</f>
        <v>0</v>
      </c>
      <c r="W241" s="61" t="str" cm="1">
        <f t="array" ref="W241">IFERROR(_xlfn.IFS(Lääkkeet[[#This Row],[Sitoutunut pääoma 
1.1.-30.6.2024 (EUR)]]&gt;0,"Täytetyt",Lääkkeet[[#This Row],[Sitoutunut pääoma 
1.7.-31.12.2024 (EUR)]]&gt;0,"Täytetyt"),"")</f>
        <v/>
      </c>
      <c r="X241" s="61"/>
      <c r="Y241" s="5">
        <f>Hakulomake!$B$29</f>
        <v>0</v>
      </c>
    </row>
    <row r="242" spans="1:25" x14ac:dyDescent="0.3">
      <c r="A242" s="6" t="s">
        <v>1199</v>
      </c>
      <c r="B242" s="5">
        <f>Hakulomake!$B$17</f>
        <v>0</v>
      </c>
      <c r="C242" s="75">
        <v>1</v>
      </c>
      <c r="D242" s="5" t="s">
        <v>43</v>
      </c>
      <c r="E242" s="74" t="s">
        <v>1477</v>
      </c>
      <c r="F242" s="5" t="s">
        <v>44</v>
      </c>
      <c r="G242" s="5" t="s">
        <v>54</v>
      </c>
      <c r="H242" s="5" t="s">
        <v>49</v>
      </c>
      <c r="I242" s="5" t="s">
        <v>50</v>
      </c>
      <c r="J242" s="75">
        <v>30</v>
      </c>
      <c r="N242" s="14"/>
      <c r="O242" s="50">
        <f>MIN(Lääkkeet[[#This Row],[Velvoite 1.1.2024 (pakkauksia)]],Lääkkeet[[#This Row],[Suurimman alitusluvan mukainen velvoite 
1.1.-30.6.2024 (pakkauksia)]],Lääkkeet[[#This Row],[Alin saldo 
1.1.-30.6.2024 (pakkauksia)]])*Lääkkeet[[#This Row],[Kirjanpitoarvo / pakkaus 1.1.2024
(EUR  ALV 0 %)]]</f>
        <v>0</v>
      </c>
      <c r="P242" s="16"/>
      <c r="Q242" s="13"/>
      <c r="R242" s="13"/>
      <c r="S242" s="13"/>
      <c r="T242" s="14"/>
      <c r="U242" s="50">
        <f>MIN(Lääkkeet[[#This Row],[Velvoite 1.7.2024 (pakkauksia)]],Lääkkeet[[#This Row],[Suurimman alitusluvan mukainen velvoite
1.7.-31.12.2024 (pakkauksia)]],Lääkkeet[[#This Row],[Alin saldo 
1.7.-31.12.2024 (pakkauksia)]])*Lääkkeet[[#This Row],[Kirjanpitoarvo / pakkaus 1.7.2024
(EUR  ALV 0 %)]]</f>
        <v>0</v>
      </c>
      <c r="W242" s="61" t="str" cm="1">
        <f t="array" ref="W242">IFERROR(_xlfn.IFS(Lääkkeet[[#This Row],[Sitoutunut pääoma 
1.1.-30.6.2024 (EUR)]]&gt;0,"Täytetyt",Lääkkeet[[#This Row],[Sitoutunut pääoma 
1.7.-31.12.2024 (EUR)]]&gt;0,"Täytetyt"),"")</f>
        <v/>
      </c>
      <c r="X242" s="61"/>
      <c r="Y242" s="5">
        <f>Hakulomake!$B$29</f>
        <v>0</v>
      </c>
    </row>
    <row r="243" spans="1:25" x14ac:dyDescent="0.3">
      <c r="A243" s="6" t="s">
        <v>1199</v>
      </c>
      <c r="B243" s="5">
        <f>Hakulomake!$B$17</f>
        <v>0</v>
      </c>
      <c r="C243" s="75">
        <v>1</v>
      </c>
      <c r="D243" s="5" t="s">
        <v>43</v>
      </c>
      <c r="E243" s="74" t="s">
        <v>1478</v>
      </c>
      <c r="F243" s="5" t="s">
        <v>44</v>
      </c>
      <c r="G243" s="5" t="s">
        <v>54</v>
      </c>
      <c r="H243" s="5" t="s">
        <v>51</v>
      </c>
      <c r="I243" s="5" t="s">
        <v>50</v>
      </c>
      <c r="J243" s="75">
        <v>20</v>
      </c>
      <c r="N243" s="14"/>
      <c r="O243" s="50">
        <f>MIN(Lääkkeet[[#This Row],[Velvoite 1.1.2024 (pakkauksia)]],Lääkkeet[[#This Row],[Suurimman alitusluvan mukainen velvoite 
1.1.-30.6.2024 (pakkauksia)]],Lääkkeet[[#This Row],[Alin saldo 
1.1.-30.6.2024 (pakkauksia)]])*Lääkkeet[[#This Row],[Kirjanpitoarvo / pakkaus 1.1.2024
(EUR  ALV 0 %)]]</f>
        <v>0</v>
      </c>
      <c r="P243" s="16"/>
      <c r="Q243" s="13"/>
      <c r="R243" s="13"/>
      <c r="S243" s="13"/>
      <c r="T243" s="14"/>
      <c r="U243" s="50">
        <f>MIN(Lääkkeet[[#This Row],[Velvoite 1.7.2024 (pakkauksia)]],Lääkkeet[[#This Row],[Suurimman alitusluvan mukainen velvoite
1.7.-31.12.2024 (pakkauksia)]],Lääkkeet[[#This Row],[Alin saldo 
1.7.-31.12.2024 (pakkauksia)]])*Lääkkeet[[#This Row],[Kirjanpitoarvo / pakkaus 1.7.2024
(EUR  ALV 0 %)]]</f>
        <v>0</v>
      </c>
      <c r="W243" s="61" t="str" cm="1">
        <f t="array" ref="W243">IFERROR(_xlfn.IFS(Lääkkeet[[#This Row],[Sitoutunut pääoma 
1.1.-30.6.2024 (EUR)]]&gt;0,"Täytetyt",Lääkkeet[[#This Row],[Sitoutunut pääoma 
1.7.-31.12.2024 (EUR)]]&gt;0,"Täytetyt"),"")</f>
        <v/>
      </c>
      <c r="X243" s="61"/>
      <c r="Y243" s="5">
        <f>Hakulomake!$B$29</f>
        <v>0</v>
      </c>
    </row>
    <row r="244" spans="1:25" x14ac:dyDescent="0.3">
      <c r="A244" s="6" t="s">
        <v>1199</v>
      </c>
      <c r="B244" s="5">
        <f>Hakulomake!$B$17</f>
        <v>0</v>
      </c>
      <c r="C244" s="75">
        <v>1</v>
      </c>
      <c r="D244" s="5" t="s">
        <v>192</v>
      </c>
      <c r="E244" s="74" t="s">
        <v>1479</v>
      </c>
      <c r="F244" s="5" t="s">
        <v>193</v>
      </c>
      <c r="G244" s="5" t="s">
        <v>202</v>
      </c>
      <c r="H244" s="5" t="s">
        <v>198</v>
      </c>
      <c r="I244" s="5" t="s">
        <v>39</v>
      </c>
      <c r="J244" s="75">
        <v>70</v>
      </c>
      <c r="N244" s="14"/>
      <c r="O244" s="50">
        <f>MIN(Lääkkeet[[#This Row],[Velvoite 1.1.2024 (pakkauksia)]],Lääkkeet[[#This Row],[Suurimman alitusluvan mukainen velvoite 
1.1.-30.6.2024 (pakkauksia)]],Lääkkeet[[#This Row],[Alin saldo 
1.1.-30.6.2024 (pakkauksia)]])*Lääkkeet[[#This Row],[Kirjanpitoarvo / pakkaus 1.1.2024
(EUR  ALV 0 %)]]</f>
        <v>0</v>
      </c>
      <c r="P244" s="16"/>
      <c r="Q244" s="13"/>
      <c r="R244" s="13"/>
      <c r="S244" s="13"/>
      <c r="T244" s="14"/>
      <c r="U244" s="50">
        <f>MIN(Lääkkeet[[#This Row],[Velvoite 1.7.2024 (pakkauksia)]],Lääkkeet[[#This Row],[Suurimman alitusluvan mukainen velvoite
1.7.-31.12.2024 (pakkauksia)]],Lääkkeet[[#This Row],[Alin saldo 
1.7.-31.12.2024 (pakkauksia)]])*Lääkkeet[[#This Row],[Kirjanpitoarvo / pakkaus 1.7.2024
(EUR  ALV 0 %)]]</f>
        <v>0</v>
      </c>
      <c r="W244" s="61" t="str" cm="1">
        <f t="array" ref="W244">IFERROR(_xlfn.IFS(Lääkkeet[[#This Row],[Sitoutunut pääoma 
1.1.-30.6.2024 (EUR)]]&gt;0,"Täytetyt",Lääkkeet[[#This Row],[Sitoutunut pääoma 
1.7.-31.12.2024 (EUR)]]&gt;0,"Täytetyt"),"")</f>
        <v/>
      </c>
      <c r="X244" s="61"/>
      <c r="Y244" s="5">
        <f>Hakulomake!$B$29</f>
        <v>0</v>
      </c>
    </row>
    <row r="245" spans="1:25" x14ac:dyDescent="0.3">
      <c r="A245" s="6" t="s">
        <v>1199</v>
      </c>
      <c r="B245" s="5">
        <f>Hakulomake!$B$17</f>
        <v>0</v>
      </c>
      <c r="C245" s="75">
        <v>1</v>
      </c>
      <c r="D245" s="5" t="s">
        <v>128</v>
      </c>
      <c r="E245" s="74" t="s">
        <v>1480</v>
      </c>
      <c r="F245" s="5" t="s">
        <v>129</v>
      </c>
      <c r="G245" s="5" t="s">
        <v>1450</v>
      </c>
      <c r="H245" s="5" t="s">
        <v>136</v>
      </c>
      <c r="I245" s="5" t="s">
        <v>137</v>
      </c>
      <c r="J245" s="75" t="s">
        <v>994</v>
      </c>
      <c r="N245" s="14"/>
      <c r="O245" s="50">
        <f>MIN(Lääkkeet[[#This Row],[Velvoite 1.1.2024 (pakkauksia)]],Lääkkeet[[#This Row],[Suurimman alitusluvan mukainen velvoite 
1.1.-30.6.2024 (pakkauksia)]],Lääkkeet[[#This Row],[Alin saldo 
1.1.-30.6.2024 (pakkauksia)]])*Lääkkeet[[#This Row],[Kirjanpitoarvo / pakkaus 1.1.2024
(EUR  ALV 0 %)]]</f>
        <v>0</v>
      </c>
      <c r="P245" s="16"/>
      <c r="Q245" s="13"/>
      <c r="R245" s="13"/>
      <c r="S245" s="13"/>
      <c r="T245" s="14"/>
      <c r="U245" s="50">
        <f>MIN(Lääkkeet[[#This Row],[Velvoite 1.7.2024 (pakkauksia)]],Lääkkeet[[#This Row],[Suurimman alitusluvan mukainen velvoite
1.7.-31.12.2024 (pakkauksia)]],Lääkkeet[[#This Row],[Alin saldo 
1.7.-31.12.2024 (pakkauksia)]])*Lääkkeet[[#This Row],[Kirjanpitoarvo / pakkaus 1.7.2024
(EUR  ALV 0 %)]]</f>
        <v>0</v>
      </c>
      <c r="W245" s="61" t="str" cm="1">
        <f t="array" ref="W245">IFERROR(_xlfn.IFS(Lääkkeet[[#This Row],[Sitoutunut pääoma 
1.1.-30.6.2024 (EUR)]]&gt;0,"Täytetyt",Lääkkeet[[#This Row],[Sitoutunut pääoma 
1.7.-31.12.2024 (EUR)]]&gt;0,"Täytetyt"),"")</f>
        <v/>
      </c>
      <c r="X245" s="61"/>
      <c r="Y245" s="5">
        <f>Hakulomake!$B$29</f>
        <v>0</v>
      </c>
    </row>
    <row r="246" spans="1:25" x14ac:dyDescent="0.3">
      <c r="A246" s="6" t="s">
        <v>1199</v>
      </c>
      <c r="B246" s="5">
        <f>Hakulomake!$B$17</f>
        <v>0</v>
      </c>
      <c r="C246" s="75">
        <v>1</v>
      </c>
      <c r="D246" s="5" t="s">
        <v>128</v>
      </c>
      <c r="E246" s="74" t="s">
        <v>1481</v>
      </c>
      <c r="F246" s="5" t="s">
        <v>129</v>
      </c>
      <c r="G246" s="5" t="s">
        <v>139</v>
      </c>
      <c r="H246" s="5" t="s">
        <v>40</v>
      </c>
      <c r="I246" s="5" t="s">
        <v>32</v>
      </c>
      <c r="J246" s="75">
        <v>100</v>
      </c>
      <c r="N246" s="14"/>
      <c r="O246" s="50">
        <f>MIN(Lääkkeet[[#This Row],[Velvoite 1.1.2024 (pakkauksia)]],Lääkkeet[[#This Row],[Suurimman alitusluvan mukainen velvoite 
1.1.-30.6.2024 (pakkauksia)]],Lääkkeet[[#This Row],[Alin saldo 
1.1.-30.6.2024 (pakkauksia)]])*Lääkkeet[[#This Row],[Kirjanpitoarvo / pakkaus 1.1.2024
(EUR  ALV 0 %)]]</f>
        <v>0</v>
      </c>
      <c r="P246" s="16"/>
      <c r="Q246" s="13"/>
      <c r="R246" s="13"/>
      <c r="S246" s="13"/>
      <c r="T246" s="14"/>
      <c r="U246" s="50">
        <f>MIN(Lääkkeet[[#This Row],[Velvoite 1.7.2024 (pakkauksia)]],Lääkkeet[[#This Row],[Suurimman alitusluvan mukainen velvoite
1.7.-31.12.2024 (pakkauksia)]],Lääkkeet[[#This Row],[Alin saldo 
1.7.-31.12.2024 (pakkauksia)]])*Lääkkeet[[#This Row],[Kirjanpitoarvo / pakkaus 1.7.2024
(EUR  ALV 0 %)]]</f>
        <v>0</v>
      </c>
      <c r="W246" s="61" t="str" cm="1">
        <f t="array" ref="W246">IFERROR(_xlfn.IFS(Lääkkeet[[#This Row],[Sitoutunut pääoma 
1.1.-30.6.2024 (EUR)]]&gt;0,"Täytetyt",Lääkkeet[[#This Row],[Sitoutunut pääoma 
1.7.-31.12.2024 (EUR)]]&gt;0,"Täytetyt"),"")</f>
        <v/>
      </c>
      <c r="X246" s="61"/>
      <c r="Y246" s="5">
        <f>Hakulomake!$B$29</f>
        <v>0</v>
      </c>
    </row>
    <row r="247" spans="1:25" x14ac:dyDescent="0.3">
      <c r="A247" s="6" t="s">
        <v>1199</v>
      </c>
      <c r="B247" s="5">
        <f>Hakulomake!$B$17</f>
        <v>0</v>
      </c>
      <c r="C247" s="75">
        <v>1</v>
      </c>
      <c r="D247" s="5" t="s">
        <v>111</v>
      </c>
      <c r="E247" s="74" t="s">
        <v>1482</v>
      </c>
      <c r="F247" s="5" t="s">
        <v>112</v>
      </c>
      <c r="G247" s="5" t="s">
        <v>116</v>
      </c>
      <c r="H247" s="5" t="s">
        <v>38</v>
      </c>
      <c r="I247" s="5" t="s">
        <v>50</v>
      </c>
      <c r="J247" s="75">
        <v>30</v>
      </c>
      <c r="N247" s="14"/>
      <c r="O247" s="50">
        <f>MIN(Lääkkeet[[#This Row],[Velvoite 1.1.2024 (pakkauksia)]],Lääkkeet[[#This Row],[Suurimman alitusluvan mukainen velvoite 
1.1.-30.6.2024 (pakkauksia)]],Lääkkeet[[#This Row],[Alin saldo 
1.1.-30.6.2024 (pakkauksia)]])*Lääkkeet[[#This Row],[Kirjanpitoarvo / pakkaus 1.1.2024
(EUR  ALV 0 %)]]</f>
        <v>0</v>
      </c>
      <c r="P247" s="16"/>
      <c r="Q247" s="13"/>
      <c r="R247" s="13"/>
      <c r="S247" s="13"/>
      <c r="T247" s="14"/>
      <c r="U247" s="50">
        <f>MIN(Lääkkeet[[#This Row],[Velvoite 1.7.2024 (pakkauksia)]],Lääkkeet[[#This Row],[Suurimman alitusluvan mukainen velvoite
1.7.-31.12.2024 (pakkauksia)]],Lääkkeet[[#This Row],[Alin saldo 
1.7.-31.12.2024 (pakkauksia)]])*Lääkkeet[[#This Row],[Kirjanpitoarvo / pakkaus 1.7.2024
(EUR  ALV 0 %)]]</f>
        <v>0</v>
      </c>
      <c r="W247" s="61" t="str" cm="1">
        <f t="array" ref="W247">IFERROR(_xlfn.IFS(Lääkkeet[[#This Row],[Sitoutunut pääoma 
1.1.-30.6.2024 (EUR)]]&gt;0,"Täytetyt",Lääkkeet[[#This Row],[Sitoutunut pääoma 
1.7.-31.12.2024 (EUR)]]&gt;0,"Täytetyt"),"")</f>
        <v/>
      </c>
      <c r="X247" s="61"/>
      <c r="Y247" s="5">
        <f>Hakulomake!$B$29</f>
        <v>0</v>
      </c>
    </row>
    <row r="248" spans="1:25" x14ac:dyDescent="0.3">
      <c r="A248" s="6" t="s">
        <v>1199</v>
      </c>
      <c r="B248" s="5">
        <f>Hakulomake!$B$17</f>
        <v>0</v>
      </c>
      <c r="C248" s="75">
        <v>1</v>
      </c>
      <c r="D248" s="5" t="s">
        <v>111</v>
      </c>
      <c r="E248" s="74" t="s">
        <v>1483</v>
      </c>
      <c r="F248" s="5" t="s">
        <v>112</v>
      </c>
      <c r="G248" s="5" t="s">
        <v>116</v>
      </c>
      <c r="H248" s="5" t="s">
        <v>38</v>
      </c>
      <c r="I248" s="5" t="s">
        <v>50</v>
      </c>
      <c r="J248" s="75">
        <v>100</v>
      </c>
      <c r="N248" s="14"/>
      <c r="O248" s="50">
        <f>MIN(Lääkkeet[[#This Row],[Velvoite 1.1.2024 (pakkauksia)]],Lääkkeet[[#This Row],[Suurimman alitusluvan mukainen velvoite 
1.1.-30.6.2024 (pakkauksia)]],Lääkkeet[[#This Row],[Alin saldo 
1.1.-30.6.2024 (pakkauksia)]])*Lääkkeet[[#This Row],[Kirjanpitoarvo / pakkaus 1.1.2024
(EUR  ALV 0 %)]]</f>
        <v>0</v>
      </c>
      <c r="P248" s="16"/>
      <c r="Q248" s="13"/>
      <c r="R248" s="13"/>
      <c r="S248" s="13"/>
      <c r="T248" s="14"/>
      <c r="U248" s="50">
        <f>MIN(Lääkkeet[[#This Row],[Velvoite 1.7.2024 (pakkauksia)]],Lääkkeet[[#This Row],[Suurimman alitusluvan mukainen velvoite
1.7.-31.12.2024 (pakkauksia)]],Lääkkeet[[#This Row],[Alin saldo 
1.7.-31.12.2024 (pakkauksia)]])*Lääkkeet[[#This Row],[Kirjanpitoarvo / pakkaus 1.7.2024
(EUR  ALV 0 %)]]</f>
        <v>0</v>
      </c>
      <c r="W248" s="61" t="str" cm="1">
        <f t="array" ref="W248">IFERROR(_xlfn.IFS(Lääkkeet[[#This Row],[Sitoutunut pääoma 
1.1.-30.6.2024 (EUR)]]&gt;0,"Täytetyt",Lääkkeet[[#This Row],[Sitoutunut pääoma 
1.7.-31.12.2024 (EUR)]]&gt;0,"Täytetyt"),"")</f>
        <v/>
      </c>
      <c r="X248" s="61"/>
      <c r="Y248" s="5">
        <f>Hakulomake!$B$29</f>
        <v>0</v>
      </c>
    </row>
    <row r="249" spans="1:25" x14ac:dyDescent="0.3">
      <c r="A249" s="6" t="s">
        <v>1199</v>
      </c>
      <c r="B249" s="5">
        <f>Hakulomake!$B$17</f>
        <v>0</v>
      </c>
      <c r="C249" s="75">
        <v>1</v>
      </c>
      <c r="D249" s="5" t="s">
        <v>84</v>
      </c>
      <c r="E249" s="74" t="s">
        <v>1484</v>
      </c>
      <c r="F249" s="5" t="s">
        <v>85</v>
      </c>
      <c r="G249" s="5" t="s">
        <v>87</v>
      </c>
      <c r="H249" s="5" t="s">
        <v>48</v>
      </c>
      <c r="I249" s="5" t="s">
        <v>88</v>
      </c>
      <c r="J249" s="75" t="s">
        <v>968</v>
      </c>
      <c r="N249" s="14"/>
      <c r="O249" s="50">
        <f>MIN(Lääkkeet[[#This Row],[Velvoite 1.1.2024 (pakkauksia)]],Lääkkeet[[#This Row],[Suurimman alitusluvan mukainen velvoite 
1.1.-30.6.2024 (pakkauksia)]],Lääkkeet[[#This Row],[Alin saldo 
1.1.-30.6.2024 (pakkauksia)]])*Lääkkeet[[#This Row],[Kirjanpitoarvo / pakkaus 1.1.2024
(EUR  ALV 0 %)]]</f>
        <v>0</v>
      </c>
      <c r="P249" s="16"/>
      <c r="Q249" s="13"/>
      <c r="R249" s="13"/>
      <c r="S249" s="13"/>
      <c r="T249" s="14"/>
      <c r="U249" s="50">
        <f>MIN(Lääkkeet[[#This Row],[Velvoite 1.7.2024 (pakkauksia)]],Lääkkeet[[#This Row],[Suurimman alitusluvan mukainen velvoite
1.7.-31.12.2024 (pakkauksia)]],Lääkkeet[[#This Row],[Alin saldo 
1.7.-31.12.2024 (pakkauksia)]])*Lääkkeet[[#This Row],[Kirjanpitoarvo / pakkaus 1.7.2024
(EUR  ALV 0 %)]]</f>
        <v>0</v>
      </c>
      <c r="W249" s="61" t="str" cm="1">
        <f t="array" ref="W249">IFERROR(_xlfn.IFS(Lääkkeet[[#This Row],[Sitoutunut pääoma 
1.1.-30.6.2024 (EUR)]]&gt;0,"Täytetyt",Lääkkeet[[#This Row],[Sitoutunut pääoma 
1.7.-31.12.2024 (EUR)]]&gt;0,"Täytetyt"),"")</f>
        <v/>
      </c>
      <c r="X249" s="61"/>
      <c r="Y249" s="5">
        <f>Hakulomake!$B$29</f>
        <v>0</v>
      </c>
    </row>
    <row r="250" spans="1:25" x14ac:dyDescent="0.3">
      <c r="A250" s="6" t="s">
        <v>1199</v>
      </c>
      <c r="B250" s="5">
        <f>Hakulomake!$B$17</f>
        <v>0</v>
      </c>
      <c r="C250" s="75">
        <v>1</v>
      </c>
      <c r="D250" s="5" t="s">
        <v>128</v>
      </c>
      <c r="E250" s="74" t="s">
        <v>1485</v>
      </c>
      <c r="F250" s="5" t="s">
        <v>129</v>
      </c>
      <c r="G250" s="5" t="s">
        <v>138</v>
      </c>
      <c r="H250" s="5" t="s">
        <v>40</v>
      </c>
      <c r="I250" s="5" t="s">
        <v>32</v>
      </c>
      <c r="J250" s="75">
        <v>24</v>
      </c>
      <c r="N250" s="14"/>
      <c r="O250" s="50">
        <f>MIN(Lääkkeet[[#This Row],[Velvoite 1.1.2024 (pakkauksia)]],Lääkkeet[[#This Row],[Suurimman alitusluvan mukainen velvoite 
1.1.-30.6.2024 (pakkauksia)]],Lääkkeet[[#This Row],[Alin saldo 
1.1.-30.6.2024 (pakkauksia)]])*Lääkkeet[[#This Row],[Kirjanpitoarvo / pakkaus 1.1.2024
(EUR  ALV 0 %)]]</f>
        <v>0</v>
      </c>
      <c r="P250" s="16"/>
      <c r="Q250" s="13"/>
      <c r="R250" s="13"/>
      <c r="S250" s="13"/>
      <c r="T250" s="14"/>
      <c r="U250" s="50">
        <f>MIN(Lääkkeet[[#This Row],[Velvoite 1.7.2024 (pakkauksia)]],Lääkkeet[[#This Row],[Suurimman alitusluvan mukainen velvoite
1.7.-31.12.2024 (pakkauksia)]],Lääkkeet[[#This Row],[Alin saldo 
1.7.-31.12.2024 (pakkauksia)]])*Lääkkeet[[#This Row],[Kirjanpitoarvo / pakkaus 1.7.2024
(EUR  ALV 0 %)]]</f>
        <v>0</v>
      </c>
      <c r="W250" s="61" t="str" cm="1">
        <f t="array" ref="W250">IFERROR(_xlfn.IFS(Lääkkeet[[#This Row],[Sitoutunut pääoma 
1.1.-30.6.2024 (EUR)]]&gt;0,"Täytetyt",Lääkkeet[[#This Row],[Sitoutunut pääoma 
1.7.-31.12.2024 (EUR)]]&gt;0,"Täytetyt"),"")</f>
        <v/>
      </c>
      <c r="X250" s="61"/>
      <c r="Y250" s="5">
        <f>Hakulomake!$B$29</f>
        <v>0</v>
      </c>
    </row>
    <row r="251" spans="1:25" x14ac:dyDescent="0.3">
      <c r="A251" s="6" t="s">
        <v>1199</v>
      </c>
      <c r="B251" s="5">
        <f>Hakulomake!$B$17</f>
        <v>0</v>
      </c>
      <c r="C251" s="75">
        <v>1</v>
      </c>
      <c r="D251" s="5" t="s">
        <v>119</v>
      </c>
      <c r="E251" s="74" t="s">
        <v>1486</v>
      </c>
      <c r="F251" s="5" t="s">
        <v>120</v>
      </c>
      <c r="G251" s="5" t="s">
        <v>122</v>
      </c>
      <c r="H251" s="5" t="s">
        <v>49</v>
      </c>
      <c r="I251" s="5" t="s">
        <v>123</v>
      </c>
      <c r="J251" s="75" t="s">
        <v>1002</v>
      </c>
      <c r="N251" s="14"/>
      <c r="O251" s="50">
        <f>MIN(Lääkkeet[[#This Row],[Velvoite 1.1.2024 (pakkauksia)]],Lääkkeet[[#This Row],[Suurimman alitusluvan mukainen velvoite 
1.1.-30.6.2024 (pakkauksia)]],Lääkkeet[[#This Row],[Alin saldo 
1.1.-30.6.2024 (pakkauksia)]])*Lääkkeet[[#This Row],[Kirjanpitoarvo / pakkaus 1.1.2024
(EUR  ALV 0 %)]]</f>
        <v>0</v>
      </c>
      <c r="P251" s="16"/>
      <c r="Q251" s="13"/>
      <c r="R251" s="13"/>
      <c r="S251" s="13"/>
      <c r="T251" s="14"/>
      <c r="U251" s="50">
        <f>MIN(Lääkkeet[[#This Row],[Velvoite 1.7.2024 (pakkauksia)]],Lääkkeet[[#This Row],[Suurimman alitusluvan mukainen velvoite
1.7.-31.12.2024 (pakkauksia)]],Lääkkeet[[#This Row],[Alin saldo 
1.7.-31.12.2024 (pakkauksia)]])*Lääkkeet[[#This Row],[Kirjanpitoarvo / pakkaus 1.7.2024
(EUR  ALV 0 %)]]</f>
        <v>0</v>
      </c>
      <c r="W251" s="61" t="str" cm="1">
        <f t="array" ref="W251">IFERROR(_xlfn.IFS(Lääkkeet[[#This Row],[Sitoutunut pääoma 
1.1.-30.6.2024 (EUR)]]&gt;0,"Täytetyt",Lääkkeet[[#This Row],[Sitoutunut pääoma 
1.7.-31.12.2024 (EUR)]]&gt;0,"Täytetyt"),"")</f>
        <v/>
      </c>
      <c r="X251" s="61"/>
      <c r="Y251" s="5">
        <f>Hakulomake!$B$29</f>
        <v>0</v>
      </c>
    </row>
    <row r="252" spans="1:25" x14ac:dyDescent="0.3">
      <c r="A252" s="6" t="s">
        <v>1199</v>
      </c>
      <c r="B252" s="5">
        <f>Hakulomake!$B$17</f>
        <v>0</v>
      </c>
      <c r="C252" s="75">
        <v>1</v>
      </c>
      <c r="D252" s="5" t="s">
        <v>35</v>
      </c>
      <c r="E252" s="74" t="s">
        <v>1487</v>
      </c>
      <c r="F252" s="5" t="s">
        <v>36</v>
      </c>
      <c r="G252" s="5" t="s">
        <v>37</v>
      </c>
      <c r="H252" s="5" t="s">
        <v>40</v>
      </c>
      <c r="I252" s="5" t="s">
        <v>39</v>
      </c>
      <c r="J252" s="75">
        <v>10</v>
      </c>
      <c r="N252" s="14"/>
      <c r="O252" s="50">
        <f>MIN(Lääkkeet[[#This Row],[Velvoite 1.1.2024 (pakkauksia)]],Lääkkeet[[#This Row],[Suurimman alitusluvan mukainen velvoite 
1.1.-30.6.2024 (pakkauksia)]],Lääkkeet[[#This Row],[Alin saldo 
1.1.-30.6.2024 (pakkauksia)]])*Lääkkeet[[#This Row],[Kirjanpitoarvo / pakkaus 1.1.2024
(EUR  ALV 0 %)]]</f>
        <v>0</v>
      </c>
      <c r="P252" s="16"/>
      <c r="Q252" s="13"/>
      <c r="R252" s="13"/>
      <c r="S252" s="13"/>
      <c r="T252" s="14"/>
      <c r="U252" s="50">
        <f>MIN(Lääkkeet[[#This Row],[Velvoite 1.7.2024 (pakkauksia)]],Lääkkeet[[#This Row],[Suurimman alitusluvan mukainen velvoite
1.7.-31.12.2024 (pakkauksia)]],Lääkkeet[[#This Row],[Alin saldo 
1.7.-31.12.2024 (pakkauksia)]])*Lääkkeet[[#This Row],[Kirjanpitoarvo / pakkaus 1.7.2024
(EUR  ALV 0 %)]]</f>
        <v>0</v>
      </c>
      <c r="W252" s="61" t="str" cm="1">
        <f t="array" ref="W252">IFERROR(_xlfn.IFS(Lääkkeet[[#This Row],[Sitoutunut pääoma 
1.1.-30.6.2024 (EUR)]]&gt;0,"Täytetyt",Lääkkeet[[#This Row],[Sitoutunut pääoma 
1.7.-31.12.2024 (EUR)]]&gt;0,"Täytetyt"),"")</f>
        <v/>
      </c>
      <c r="X252" s="61"/>
      <c r="Y252" s="5">
        <f>Hakulomake!$B$29</f>
        <v>0</v>
      </c>
    </row>
    <row r="253" spans="1:25" x14ac:dyDescent="0.3">
      <c r="A253" s="6" t="s">
        <v>1199</v>
      </c>
      <c r="B253" s="5">
        <f>Hakulomake!$B$17</f>
        <v>0</v>
      </c>
      <c r="C253" s="75">
        <v>1</v>
      </c>
      <c r="D253" s="5" t="s">
        <v>143</v>
      </c>
      <c r="E253" s="74" t="s">
        <v>1488</v>
      </c>
      <c r="F253" s="5" t="s">
        <v>144</v>
      </c>
      <c r="G253" s="5" t="s">
        <v>1358</v>
      </c>
      <c r="H253" s="5" t="s">
        <v>148</v>
      </c>
      <c r="I253" s="5" t="s">
        <v>149</v>
      </c>
      <c r="J253" s="75" t="s">
        <v>1359</v>
      </c>
      <c r="N253" s="14"/>
      <c r="O253" s="50">
        <f>MIN(Lääkkeet[[#This Row],[Velvoite 1.1.2024 (pakkauksia)]],Lääkkeet[[#This Row],[Suurimman alitusluvan mukainen velvoite 
1.1.-30.6.2024 (pakkauksia)]],Lääkkeet[[#This Row],[Alin saldo 
1.1.-30.6.2024 (pakkauksia)]])*Lääkkeet[[#This Row],[Kirjanpitoarvo / pakkaus 1.1.2024
(EUR  ALV 0 %)]]</f>
        <v>0</v>
      </c>
      <c r="P253" s="16"/>
      <c r="Q253" s="13"/>
      <c r="R253" s="13"/>
      <c r="S253" s="13"/>
      <c r="T253" s="14"/>
      <c r="U253" s="50">
        <f>MIN(Lääkkeet[[#This Row],[Velvoite 1.7.2024 (pakkauksia)]],Lääkkeet[[#This Row],[Suurimman alitusluvan mukainen velvoite
1.7.-31.12.2024 (pakkauksia)]],Lääkkeet[[#This Row],[Alin saldo 
1.7.-31.12.2024 (pakkauksia)]])*Lääkkeet[[#This Row],[Kirjanpitoarvo / pakkaus 1.7.2024
(EUR  ALV 0 %)]]</f>
        <v>0</v>
      </c>
      <c r="W253" s="61" t="str" cm="1">
        <f t="array" ref="W253">IFERROR(_xlfn.IFS(Lääkkeet[[#This Row],[Sitoutunut pääoma 
1.1.-30.6.2024 (EUR)]]&gt;0,"Täytetyt",Lääkkeet[[#This Row],[Sitoutunut pääoma 
1.7.-31.12.2024 (EUR)]]&gt;0,"Täytetyt"),"")</f>
        <v/>
      </c>
      <c r="X253" s="61"/>
      <c r="Y253" s="5">
        <f>Hakulomake!$B$29</f>
        <v>0</v>
      </c>
    </row>
    <row r="254" spans="1:25" x14ac:dyDescent="0.3">
      <c r="A254" s="6" t="s">
        <v>1199</v>
      </c>
      <c r="B254" s="5">
        <f>Hakulomake!$B$17</f>
        <v>0</v>
      </c>
      <c r="C254" s="75">
        <v>1</v>
      </c>
      <c r="D254" s="5" t="s">
        <v>128</v>
      </c>
      <c r="E254" s="74" t="s">
        <v>1489</v>
      </c>
      <c r="F254" s="5" t="s">
        <v>129</v>
      </c>
      <c r="G254" s="5" t="s">
        <v>140</v>
      </c>
      <c r="H254" s="5" t="s">
        <v>115</v>
      </c>
      <c r="I254" s="5" t="s">
        <v>141</v>
      </c>
      <c r="J254" s="75">
        <v>20</v>
      </c>
      <c r="N254" s="14"/>
      <c r="O254" s="50">
        <f>MIN(Lääkkeet[[#This Row],[Velvoite 1.1.2024 (pakkauksia)]],Lääkkeet[[#This Row],[Suurimman alitusluvan mukainen velvoite 
1.1.-30.6.2024 (pakkauksia)]],Lääkkeet[[#This Row],[Alin saldo 
1.1.-30.6.2024 (pakkauksia)]])*Lääkkeet[[#This Row],[Kirjanpitoarvo / pakkaus 1.1.2024
(EUR  ALV 0 %)]]</f>
        <v>0</v>
      </c>
      <c r="P254" s="16"/>
      <c r="Q254" s="13"/>
      <c r="R254" s="13"/>
      <c r="S254" s="13"/>
      <c r="T254" s="14"/>
      <c r="U254" s="50">
        <f>MIN(Lääkkeet[[#This Row],[Velvoite 1.7.2024 (pakkauksia)]],Lääkkeet[[#This Row],[Suurimman alitusluvan mukainen velvoite
1.7.-31.12.2024 (pakkauksia)]],Lääkkeet[[#This Row],[Alin saldo 
1.7.-31.12.2024 (pakkauksia)]])*Lääkkeet[[#This Row],[Kirjanpitoarvo / pakkaus 1.7.2024
(EUR  ALV 0 %)]]</f>
        <v>0</v>
      </c>
      <c r="W254" s="61" t="str" cm="1">
        <f t="array" ref="W254">IFERROR(_xlfn.IFS(Lääkkeet[[#This Row],[Sitoutunut pääoma 
1.1.-30.6.2024 (EUR)]]&gt;0,"Täytetyt",Lääkkeet[[#This Row],[Sitoutunut pääoma 
1.7.-31.12.2024 (EUR)]]&gt;0,"Täytetyt"),"")</f>
        <v/>
      </c>
      <c r="X254" s="61"/>
      <c r="Y254" s="5">
        <f>Hakulomake!$B$29</f>
        <v>0</v>
      </c>
    </row>
    <row r="255" spans="1:25" x14ac:dyDescent="0.3">
      <c r="A255" s="6" t="s">
        <v>1199</v>
      </c>
      <c r="B255" s="5">
        <f>Hakulomake!$B$17</f>
        <v>0</v>
      </c>
      <c r="C255" s="75">
        <v>1</v>
      </c>
      <c r="D255" s="5" t="s">
        <v>111</v>
      </c>
      <c r="E255" s="74" t="s">
        <v>1490</v>
      </c>
      <c r="F255" s="5" t="s">
        <v>112</v>
      </c>
      <c r="G255" s="5" t="s">
        <v>113</v>
      </c>
      <c r="H255" s="5" t="s">
        <v>38</v>
      </c>
      <c r="I255" s="5" t="s">
        <v>39</v>
      </c>
      <c r="J255" s="75">
        <v>30</v>
      </c>
      <c r="N255" s="14"/>
      <c r="O255" s="50">
        <f>MIN(Lääkkeet[[#This Row],[Velvoite 1.1.2024 (pakkauksia)]],Lääkkeet[[#This Row],[Suurimman alitusluvan mukainen velvoite 
1.1.-30.6.2024 (pakkauksia)]],Lääkkeet[[#This Row],[Alin saldo 
1.1.-30.6.2024 (pakkauksia)]])*Lääkkeet[[#This Row],[Kirjanpitoarvo / pakkaus 1.1.2024
(EUR  ALV 0 %)]]</f>
        <v>0</v>
      </c>
      <c r="P255" s="16"/>
      <c r="Q255" s="13"/>
      <c r="R255" s="13"/>
      <c r="S255" s="13"/>
      <c r="T255" s="14"/>
      <c r="U255" s="50">
        <f>MIN(Lääkkeet[[#This Row],[Velvoite 1.7.2024 (pakkauksia)]],Lääkkeet[[#This Row],[Suurimman alitusluvan mukainen velvoite
1.7.-31.12.2024 (pakkauksia)]],Lääkkeet[[#This Row],[Alin saldo 
1.7.-31.12.2024 (pakkauksia)]])*Lääkkeet[[#This Row],[Kirjanpitoarvo / pakkaus 1.7.2024
(EUR  ALV 0 %)]]</f>
        <v>0</v>
      </c>
      <c r="W255" s="61" t="str" cm="1">
        <f t="array" ref="W255">IFERROR(_xlfn.IFS(Lääkkeet[[#This Row],[Sitoutunut pääoma 
1.1.-30.6.2024 (EUR)]]&gt;0,"Täytetyt",Lääkkeet[[#This Row],[Sitoutunut pääoma 
1.7.-31.12.2024 (EUR)]]&gt;0,"Täytetyt"),"")</f>
        <v/>
      </c>
      <c r="X255" s="61"/>
      <c r="Y255" s="5">
        <f>Hakulomake!$B$29</f>
        <v>0</v>
      </c>
    </row>
    <row r="256" spans="1:25" x14ac:dyDescent="0.3">
      <c r="A256" s="6" t="s">
        <v>1199</v>
      </c>
      <c r="B256" s="5">
        <f>Hakulomake!$B$17</f>
        <v>0</v>
      </c>
      <c r="C256" s="75">
        <v>1</v>
      </c>
      <c r="D256" s="5" t="s">
        <v>111</v>
      </c>
      <c r="E256" s="74" t="s">
        <v>1491</v>
      </c>
      <c r="F256" s="5" t="s">
        <v>112</v>
      </c>
      <c r="G256" s="5" t="s">
        <v>113</v>
      </c>
      <c r="H256" s="5" t="s">
        <v>38</v>
      </c>
      <c r="I256" s="5" t="s">
        <v>39</v>
      </c>
      <c r="J256" s="75">
        <v>100</v>
      </c>
      <c r="N256" s="14"/>
      <c r="O256" s="50">
        <f>MIN(Lääkkeet[[#This Row],[Velvoite 1.1.2024 (pakkauksia)]],Lääkkeet[[#This Row],[Suurimman alitusluvan mukainen velvoite 
1.1.-30.6.2024 (pakkauksia)]],Lääkkeet[[#This Row],[Alin saldo 
1.1.-30.6.2024 (pakkauksia)]])*Lääkkeet[[#This Row],[Kirjanpitoarvo / pakkaus 1.1.2024
(EUR  ALV 0 %)]]</f>
        <v>0</v>
      </c>
      <c r="P256" s="16"/>
      <c r="Q256" s="13"/>
      <c r="R256" s="13"/>
      <c r="S256" s="13"/>
      <c r="T256" s="14"/>
      <c r="U256" s="50">
        <f>MIN(Lääkkeet[[#This Row],[Velvoite 1.7.2024 (pakkauksia)]],Lääkkeet[[#This Row],[Suurimman alitusluvan mukainen velvoite
1.7.-31.12.2024 (pakkauksia)]],Lääkkeet[[#This Row],[Alin saldo 
1.7.-31.12.2024 (pakkauksia)]])*Lääkkeet[[#This Row],[Kirjanpitoarvo / pakkaus 1.7.2024
(EUR  ALV 0 %)]]</f>
        <v>0</v>
      </c>
      <c r="W256" s="61" t="str" cm="1">
        <f t="array" ref="W256">IFERROR(_xlfn.IFS(Lääkkeet[[#This Row],[Sitoutunut pääoma 
1.1.-30.6.2024 (EUR)]]&gt;0,"Täytetyt",Lääkkeet[[#This Row],[Sitoutunut pääoma 
1.7.-31.12.2024 (EUR)]]&gt;0,"Täytetyt"),"")</f>
        <v/>
      </c>
      <c r="X256" s="61"/>
      <c r="Y256" s="5">
        <f>Hakulomake!$B$29</f>
        <v>0</v>
      </c>
    </row>
    <row r="257" spans="1:25" x14ac:dyDescent="0.3">
      <c r="A257" s="6" t="s">
        <v>1199</v>
      </c>
      <c r="B257" s="5">
        <f>Hakulomake!$B$17</f>
        <v>0</v>
      </c>
      <c r="C257" s="75">
        <v>1</v>
      </c>
      <c r="D257" s="5" t="s">
        <v>111</v>
      </c>
      <c r="E257" s="74" t="s">
        <v>1492</v>
      </c>
      <c r="F257" s="5" t="s">
        <v>112</v>
      </c>
      <c r="G257" s="5" t="s">
        <v>113</v>
      </c>
      <c r="H257" s="5" t="s">
        <v>114</v>
      </c>
      <c r="I257" s="5" t="s">
        <v>39</v>
      </c>
      <c r="J257" s="75">
        <v>10</v>
      </c>
      <c r="N257" s="14"/>
      <c r="O257" s="50">
        <f>MIN(Lääkkeet[[#This Row],[Velvoite 1.1.2024 (pakkauksia)]],Lääkkeet[[#This Row],[Suurimman alitusluvan mukainen velvoite 
1.1.-30.6.2024 (pakkauksia)]],Lääkkeet[[#This Row],[Alin saldo 
1.1.-30.6.2024 (pakkauksia)]])*Lääkkeet[[#This Row],[Kirjanpitoarvo / pakkaus 1.1.2024
(EUR  ALV 0 %)]]</f>
        <v>0</v>
      </c>
      <c r="P257" s="16"/>
      <c r="Q257" s="13"/>
      <c r="R257" s="13"/>
      <c r="S257" s="13"/>
      <c r="T257" s="14"/>
      <c r="U257" s="50">
        <f>MIN(Lääkkeet[[#This Row],[Velvoite 1.7.2024 (pakkauksia)]],Lääkkeet[[#This Row],[Suurimman alitusluvan mukainen velvoite
1.7.-31.12.2024 (pakkauksia)]],Lääkkeet[[#This Row],[Alin saldo 
1.7.-31.12.2024 (pakkauksia)]])*Lääkkeet[[#This Row],[Kirjanpitoarvo / pakkaus 1.7.2024
(EUR  ALV 0 %)]]</f>
        <v>0</v>
      </c>
      <c r="W257" s="61" t="str" cm="1">
        <f t="array" ref="W257">IFERROR(_xlfn.IFS(Lääkkeet[[#This Row],[Sitoutunut pääoma 
1.1.-30.6.2024 (EUR)]]&gt;0,"Täytetyt",Lääkkeet[[#This Row],[Sitoutunut pääoma 
1.7.-31.12.2024 (EUR)]]&gt;0,"Täytetyt"),"")</f>
        <v/>
      </c>
      <c r="X257" s="61"/>
      <c r="Y257" s="5">
        <f>Hakulomake!$B$29</f>
        <v>0</v>
      </c>
    </row>
    <row r="258" spans="1:25" x14ac:dyDescent="0.3">
      <c r="A258" s="6" t="s">
        <v>1199</v>
      </c>
      <c r="B258" s="5">
        <f>Hakulomake!$B$17</f>
        <v>0</v>
      </c>
      <c r="C258" s="75">
        <v>1</v>
      </c>
      <c r="D258" s="5" t="s">
        <v>111</v>
      </c>
      <c r="E258" s="74" t="s">
        <v>1493</v>
      </c>
      <c r="F258" s="5" t="s">
        <v>112</v>
      </c>
      <c r="G258" s="5" t="s">
        <v>113</v>
      </c>
      <c r="H258" s="5" t="s">
        <v>114</v>
      </c>
      <c r="I258" s="5" t="s">
        <v>39</v>
      </c>
      <c r="J258" s="75">
        <v>100</v>
      </c>
      <c r="N258" s="14"/>
      <c r="O258" s="50">
        <f>MIN(Lääkkeet[[#This Row],[Velvoite 1.1.2024 (pakkauksia)]],Lääkkeet[[#This Row],[Suurimman alitusluvan mukainen velvoite 
1.1.-30.6.2024 (pakkauksia)]],Lääkkeet[[#This Row],[Alin saldo 
1.1.-30.6.2024 (pakkauksia)]])*Lääkkeet[[#This Row],[Kirjanpitoarvo / pakkaus 1.1.2024
(EUR  ALV 0 %)]]</f>
        <v>0</v>
      </c>
      <c r="P258" s="16"/>
      <c r="Q258" s="13"/>
      <c r="R258" s="13"/>
      <c r="S258" s="13"/>
      <c r="T258" s="14"/>
      <c r="U258" s="50">
        <f>MIN(Lääkkeet[[#This Row],[Velvoite 1.7.2024 (pakkauksia)]],Lääkkeet[[#This Row],[Suurimman alitusluvan mukainen velvoite
1.7.-31.12.2024 (pakkauksia)]],Lääkkeet[[#This Row],[Alin saldo 
1.7.-31.12.2024 (pakkauksia)]])*Lääkkeet[[#This Row],[Kirjanpitoarvo / pakkaus 1.7.2024
(EUR  ALV 0 %)]]</f>
        <v>0</v>
      </c>
      <c r="W258" s="61" t="str" cm="1">
        <f t="array" ref="W258">IFERROR(_xlfn.IFS(Lääkkeet[[#This Row],[Sitoutunut pääoma 
1.1.-30.6.2024 (EUR)]]&gt;0,"Täytetyt",Lääkkeet[[#This Row],[Sitoutunut pääoma 
1.7.-31.12.2024 (EUR)]]&gt;0,"Täytetyt"),"")</f>
        <v/>
      </c>
      <c r="X258" s="61"/>
      <c r="Y258" s="5">
        <f>Hakulomake!$B$29</f>
        <v>0</v>
      </c>
    </row>
    <row r="259" spans="1:25" x14ac:dyDescent="0.3">
      <c r="A259" s="6" t="s">
        <v>1199</v>
      </c>
      <c r="B259" s="5">
        <f>Hakulomake!$B$17</f>
        <v>0</v>
      </c>
      <c r="C259" s="75">
        <v>1</v>
      </c>
      <c r="D259" s="5" t="s">
        <v>128</v>
      </c>
      <c r="E259" s="74" t="s">
        <v>1494</v>
      </c>
      <c r="F259" s="5" t="s">
        <v>129</v>
      </c>
      <c r="G259" s="5" t="s">
        <v>140</v>
      </c>
      <c r="H259" s="5" t="s">
        <v>142</v>
      </c>
      <c r="I259" s="5" t="s">
        <v>64</v>
      </c>
      <c r="J259" s="75" t="s">
        <v>1003</v>
      </c>
      <c r="N259" s="14"/>
      <c r="O259" s="50">
        <f>MIN(Lääkkeet[[#This Row],[Velvoite 1.1.2024 (pakkauksia)]],Lääkkeet[[#This Row],[Suurimman alitusluvan mukainen velvoite 
1.1.-30.6.2024 (pakkauksia)]],Lääkkeet[[#This Row],[Alin saldo 
1.1.-30.6.2024 (pakkauksia)]])*Lääkkeet[[#This Row],[Kirjanpitoarvo / pakkaus 1.1.2024
(EUR  ALV 0 %)]]</f>
        <v>0</v>
      </c>
      <c r="P259" s="16"/>
      <c r="Q259" s="13"/>
      <c r="R259" s="13"/>
      <c r="S259" s="13"/>
      <c r="T259" s="14"/>
      <c r="U259" s="50">
        <f>MIN(Lääkkeet[[#This Row],[Velvoite 1.7.2024 (pakkauksia)]],Lääkkeet[[#This Row],[Suurimman alitusluvan mukainen velvoite
1.7.-31.12.2024 (pakkauksia)]],Lääkkeet[[#This Row],[Alin saldo 
1.7.-31.12.2024 (pakkauksia)]])*Lääkkeet[[#This Row],[Kirjanpitoarvo / pakkaus 1.7.2024
(EUR  ALV 0 %)]]</f>
        <v>0</v>
      </c>
      <c r="W259" s="61" t="str" cm="1">
        <f t="array" ref="W259">IFERROR(_xlfn.IFS(Lääkkeet[[#This Row],[Sitoutunut pääoma 
1.1.-30.6.2024 (EUR)]]&gt;0,"Täytetyt",Lääkkeet[[#This Row],[Sitoutunut pääoma 
1.7.-31.12.2024 (EUR)]]&gt;0,"Täytetyt"),"")</f>
        <v/>
      </c>
      <c r="X259" s="61"/>
      <c r="Y259" s="5">
        <f>Hakulomake!$B$29</f>
        <v>0</v>
      </c>
    </row>
    <row r="260" spans="1:25" x14ac:dyDescent="0.3">
      <c r="A260" s="6" t="s">
        <v>1199</v>
      </c>
      <c r="B260" s="5">
        <f>Hakulomake!$B$17</f>
        <v>0</v>
      </c>
      <c r="C260" s="75">
        <v>1</v>
      </c>
      <c r="D260" s="5" t="s">
        <v>128</v>
      </c>
      <c r="E260" s="74" t="s">
        <v>1495</v>
      </c>
      <c r="F260" s="5" t="s">
        <v>129</v>
      </c>
      <c r="G260" s="5" t="s">
        <v>140</v>
      </c>
      <c r="H260" s="5" t="s">
        <v>40</v>
      </c>
      <c r="I260" s="5" t="s">
        <v>141</v>
      </c>
      <c r="J260" s="75">
        <v>24</v>
      </c>
      <c r="N260" s="14"/>
      <c r="O260" s="50">
        <f>MIN(Lääkkeet[[#This Row],[Velvoite 1.1.2024 (pakkauksia)]],Lääkkeet[[#This Row],[Suurimman alitusluvan mukainen velvoite 
1.1.-30.6.2024 (pakkauksia)]],Lääkkeet[[#This Row],[Alin saldo 
1.1.-30.6.2024 (pakkauksia)]])*Lääkkeet[[#This Row],[Kirjanpitoarvo / pakkaus 1.1.2024
(EUR  ALV 0 %)]]</f>
        <v>0</v>
      </c>
      <c r="P260" s="16"/>
      <c r="Q260" s="13"/>
      <c r="R260" s="13"/>
      <c r="S260" s="13"/>
      <c r="T260" s="14"/>
      <c r="U260" s="50">
        <f>MIN(Lääkkeet[[#This Row],[Velvoite 1.7.2024 (pakkauksia)]],Lääkkeet[[#This Row],[Suurimman alitusluvan mukainen velvoite
1.7.-31.12.2024 (pakkauksia)]],Lääkkeet[[#This Row],[Alin saldo 
1.7.-31.12.2024 (pakkauksia)]])*Lääkkeet[[#This Row],[Kirjanpitoarvo / pakkaus 1.7.2024
(EUR  ALV 0 %)]]</f>
        <v>0</v>
      </c>
      <c r="W260" s="61" t="str" cm="1">
        <f t="array" ref="W260">IFERROR(_xlfn.IFS(Lääkkeet[[#This Row],[Sitoutunut pääoma 
1.1.-30.6.2024 (EUR)]]&gt;0,"Täytetyt",Lääkkeet[[#This Row],[Sitoutunut pääoma 
1.7.-31.12.2024 (EUR)]]&gt;0,"Täytetyt"),"")</f>
        <v/>
      </c>
      <c r="X260" s="61"/>
      <c r="Y260" s="5">
        <f>Hakulomake!$B$29</f>
        <v>0</v>
      </c>
    </row>
    <row r="261" spans="1:25" x14ac:dyDescent="0.3">
      <c r="A261" s="6" t="s">
        <v>1199</v>
      </c>
      <c r="B261" s="5">
        <f>Hakulomake!$B$17</f>
        <v>0</v>
      </c>
      <c r="C261" s="75">
        <v>1</v>
      </c>
      <c r="D261" s="5" t="s">
        <v>128</v>
      </c>
      <c r="F261" s="5" t="s">
        <v>129</v>
      </c>
      <c r="G261" s="5" t="s">
        <v>139</v>
      </c>
      <c r="H261" s="5" t="s">
        <v>115</v>
      </c>
      <c r="I261" s="5" t="s">
        <v>32</v>
      </c>
      <c r="J261" s="75">
        <v>20</v>
      </c>
      <c r="N261" s="14"/>
      <c r="O261" s="50">
        <f>MIN(Lääkkeet[[#This Row],[Velvoite 1.1.2024 (pakkauksia)]],Lääkkeet[[#This Row],[Suurimman alitusluvan mukainen velvoite 
1.1.-30.6.2024 (pakkauksia)]],Lääkkeet[[#This Row],[Alin saldo 
1.1.-30.6.2024 (pakkauksia)]])*Lääkkeet[[#This Row],[Kirjanpitoarvo / pakkaus 1.1.2024
(EUR  ALV 0 %)]]</f>
        <v>0</v>
      </c>
      <c r="P261" s="16"/>
      <c r="Q261" s="13"/>
      <c r="R261" s="13"/>
      <c r="S261" s="13"/>
      <c r="T261" s="14"/>
      <c r="U261" s="50">
        <f>MIN(Lääkkeet[[#This Row],[Velvoite 1.7.2024 (pakkauksia)]],Lääkkeet[[#This Row],[Suurimman alitusluvan mukainen velvoite
1.7.-31.12.2024 (pakkauksia)]],Lääkkeet[[#This Row],[Alin saldo 
1.7.-31.12.2024 (pakkauksia)]])*Lääkkeet[[#This Row],[Kirjanpitoarvo / pakkaus 1.7.2024
(EUR  ALV 0 %)]]</f>
        <v>0</v>
      </c>
      <c r="W261" s="61" t="str" cm="1">
        <f t="array" ref="W261">IFERROR(_xlfn.IFS(Lääkkeet[[#This Row],[Sitoutunut pääoma 
1.1.-30.6.2024 (EUR)]]&gt;0,"Täytetyt",Lääkkeet[[#This Row],[Sitoutunut pääoma 
1.7.-31.12.2024 (EUR)]]&gt;0,"Täytetyt"),"")</f>
        <v/>
      </c>
      <c r="X261" s="61"/>
      <c r="Y261" s="5">
        <f>Hakulomake!$B$29</f>
        <v>0</v>
      </c>
    </row>
    <row r="262" spans="1:25" x14ac:dyDescent="0.3">
      <c r="A262" s="6" t="s">
        <v>1199</v>
      </c>
      <c r="B262" s="5">
        <f>Hakulomake!$B$17</f>
        <v>0</v>
      </c>
      <c r="C262" s="75">
        <v>2</v>
      </c>
      <c r="D262" s="5" t="s">
        <v>236</v>
      </c>
      <c r="E262" s="74" t="s">
        <v>1875</v>
      </c>
      <c r="F262" s="5" t="s">
        <v>237</v>
      </c>
      <c r="G262" s="5" t="s">
        <v>241</v>
      </c>
      <c r="I262" s="5" t="s">
        <v>239</v>
      </c>
      <c r="J262" s="75" t="s">
        <v>1004</v>
      </c>
      <c r="N262" s="14"/>
      <c r="O262" s="50">
        <f>MIN(Lääkkeet[[#This Row],[Velvoite 1.1.2024 (pakkauksia)]],Lääkkeet[[#This Row],[Suurimman alitusluvan mukainen velvoite 
1.1.-30.6.2024 (pakkauksia)]],Lääkkeet[[#This Row],[Alin saldo 
1.1.-30.6.2024 (pakkauksia)]])*Lääkkeet[[#This Row],[Kirjanpitoarvo / pakkaus 1.1.2024
(EUR  ALV 0 %)]]</f>
        <v>0</v>
      </c>
      <c r="P262" s="16"/>
      <c r="Q262" s="13"/>
      <c r="R262" s="13"/>
      <c r="S262" s="13"/>
      <c r="T262" s="14"/>
      <c r="U262" s="50">
        <f>MIN(Lääkkeet[[#This Row],[Velvoite 1.7.2024 (pakkauksia)]],Lääkkeet[[#This Row],[Suurimman alitusluvan mukainen velvoite
1.7.-31.12.2024 (pakkauksia)]],Lääkkeet[[#This Row],[Alin saldo 
1.7.-31.12.2024 (pakkauksia)]])*Lääkkeet[[#This Row],[Kirjanpitoarvo / pakkaus 1.7.2024
(EUR  ALV 0 %)]]</f>
        <v>0</v>
      </c>
      <c r="W262" s="61" t="str" cm="1">
        <f t="array" ref="W262">IFERROR(_xlfn.IFS(Lääkkeet[[#This Row],[Sitoutunut pääoma 
1.1.-30.6.2024 (EUR)]]&gt;0,"Täytetyt",Lääkkeet[[#This Row],[Sitoutunut pääoma 
1.7.-31.12.2024 (EUR)]]&gt;0,"Täytetyt"),"")</f>
        <v/>
      </c>
      <c r="X262" s="61"/>
      <c r="Y262" s="5">
        <f>Hakulomake!$B$29</f>
        <v>0</v>
      </c>
    </row>
    <row r="263" spans="1:25" x14ac:dyDescent="0.3">
      <c r="A263" s="6" t="s">
        <v>1199</v>
      </c>
      <c r="B263" s="5">
        <f>Hakulomake!$B$17</f>
        <v>0</v>
      </c>
      <c r="C263" s="75">
        <v>2</v>
      </c>
      <c r="D263" s="5" t="s">
        <v>236</v>
      </c>
      <c r="E263" s="74" t="s">
        <v>1876</v>
      </c>
      <c r="F263" s="5" t="s">
        <v>237</v>
      </c>
      <c r="G263" s="5" t="s">
        <v>241</v>
      </c>
      <c r="I263" s="5" t="s">
        <v>239</v>
      </c>
      <c r="J263" s="75" t="s">
        <v>1005</v>
      </c>
      <c r="N263" s="14"/>
      <c r="O263" s="50">
        <f>MIN(Lääkkeet[[#This Row],[Velvoite 1.1.2024 (pakkauksia)]],Lääkkeet[[#This Row],[Suurimman alitusluvan mukainen velvoite 
1.1.-30.6.2024 (pakkauksia)]],Lääkkeet[[#This Row],[Alin saldo 
1.1.-30.6.2024 (pakkauksia)]])*Lääkkeet[[#This Row],[Kirjanpitoarvo / pakkaus 1.1.2024
(EUR  ALV 0 %)]]</f>
        <v>0</v>
      </c>
      <c r="P263" s="16"/>
      <c r="Q263" s="13"/>
      <c r="R263" s="13"/>
      <c r="S263" s="13"/>
      <c r="T263" s="14"/>
      <c r="U263" s="50">
        <f>MIN(Lääkkeet[[#This Row],[Velvoite 1.7.2024 (pakkauksia)]],Lääkkeet[[#This Row],[Suurimman alitusluvan mukainen velvoite
1.7.-31.12.2024 (pakkauksia)]],Lääkkeet[[#This Row],[Alin saldo 
1.7.-31.12.2024 (pakkauksia)]])*Lääkkeet[[#This Row],[Kirjanpitoarvo / pakkaus 1.7.2024
(EUR  ALV 0 %)]]</f>
        <v>0</v>
      </c>
      <c r="W263" s="61" t="str" cm="1">
        <f t="array" ref="W263">IFERROR(_xlfn.IFS(Lääkkeet[[#This Row],[Sitoutunut pääoma 
1.1.-30.6.2024 (EUR)]]&gt;0,"Täytetyt",Lääkkeet[[#This Row],[Sitoutunut pääoma 
1.7.-31.12.2024 (EUR)]]&gt;0,"Täytetyt"),"")</f>
        <v/>
      </c>
      <c r="X263" s="61"/>
      <c r="Y263" s="5">
        <f>Hakulomake!$B$29</f>
        <v>0</v>
      </c>
    </row>
    <row r="264" spans="1:25" x14ac:dyDescent="0.3">
      <c r="A264" s="6" t="s">
        <v>1199</v>
      </c>
      <c r="B264" s="5">
        <f>Hakulomake!$B$17</f>
        <v>0</v>
      </c>
      <c r="C264" s="75">
        <v>2</v>
      </c>
      <c r="D264" s="5" t="s">
        <v>236</v>
      </c>
      <c r="E264" s="74" t="s">
        <v>1877</v>
      </c>
      <c r="F264" s="5" t="s">
        <v>237</v>
      </c>
      <c r="G264" s="5" t="s">
        <v>242</v>
      </c>
      <c r="I264" s="5" t="s">
        <v>239</v>
      </c>
      <c r="J264" s="75" t="s">
        <v>1006</v>
      </c>
      <c r="N264" s="14"/>
      <c r="O264" s="50">
        <f>MIN(Lääkkeet[[#This Row],[Velvoite 1.1.2024 (pakkauksia)]],Lääkkeet[[#This Row],[Suurimman alitusluvan mukainen velvoite 
1.1.-30.6.2024 (pakkauksia)]],Lääkkeet[[#This Row],[Alin saldo 
1.1.-30.6.2024 (pakkauksia)]])*Lääkkeet[[#This Row],[Kirjanpitoarvo / pakkaus 1.1.2024
(EUR  ALV 0 %)]]</f>
        <v>0</v>
      </c>
      <c r="P264" s="16"/>
      <c r="Q264" s="13"/>
      <c r="R264" s="13"/>
      <c r="S264" s="13"/>
      <c r="T264" s="14"/>
      <c r="U264" s="50">
        <f>MIN(Lääkkeet[[#This Row],[Velvoite 1.7.2024 (pakkauksia)]],Lääkkeet[[#This Row],[Suurimman alitusluvan mukainen velvoite
1.7.-31.12.2024 (pakkauksia)]],Lääkkeet[[#This Row],[Alin saldo 
1.7.-31.12.2024 (pakkauksia)]])*Lääkkeet[[#This Row],[Kirjanpitoarvo / pakkaus 1.7.2024
(EUR  ALV 0 %)]]</f>
        <v>0</v>
      </c>
      <c r="W264" s="61" t="str" cm="1">
        <f t="array" ref="W264">IFERROR(_xlfn.IFS(Lääkkeet[[#This Row],[Sitoutunut pääoma 
1.1.-30.6.2024 (EUR)]]&gt;0,"Täytetyt",Lääkkeet[[#This Row],[Sitoutunut pääoma 
1.7.-31.12.2024 (EUR)]]&gt;0,"Täytetyt"),"")</f>
        <v/>
      </c>
      <c r="X264" s="61"/>
      <c r="Y264" s="5">
        <f>Hakulomake!$B$29</f>
        <v>0</v>
      </c>
    </row>
    <row r="265" spans="1:25" x14ac:dyDescent="0.3">
      <c r="A265" s="6" t="s">
        <v>1199</v>
      </c>
      <c r="B265" s="5">
        <f>Hakulomake!$B$17</f>
        <v>0</v>
      </c>
      <c r="C265" s="75">
        <v>2</v>
      </c>
      <c r="D265" s="5" t="s">
        <v>228</v>
      </c>
      <c r="E265" s="74" t="s">
        <v>1878</v>
      </c>
      <c r="F265" s="5" t="s">
        <v>229</v>
      </c>
      <c r="G265" s="5" t="s">
        <v>235</v>
      </c>
      <c r="H265" s="5" t="s">
        <v>46</v>
      </c>
      <c r="I265" s="5" t="s">
        <v>137</v>
      </c>
      <c r="J265" s="75" t="s">
        <v>1007</v>
      </c>
      <c r="N265" s="14"/>
      <c r="O265" s="50">
        <f>MIN(Lääkkeet[[#This Row],[Velvoite 1.1.2024 (pakkauksia)]],Lääkkeet[[#This Row],[Suurimman alitusluvan mukainen velvoite 
1.1.-30.6.2024 (pakkauksia)]],Lääkkeet[[#This Row],[Alin saldo 
1.1.-30.6.2024 (pakkauksia)]])*Lääkkeet[[#This Row],[Kirjanpitoarvo / pakkaus 1.1.2024
(EUR  ALV 0 %)]]</f>
        <v>0</v>
      </c>
      <c r="P265" s="16"/>
      <c r="Q265" s="13"/>
      <c r="R265" s="13"/>
      <c r="S265" s="13"/>
      <c r="T265" s="14"/>
      <c r="U265" s="50">
        <f>MIN(Lääkkeet[[#This Row],[Velvoite 1.7.2024 (pakkauksia)]],Lääkkeet[[#This Row],[Suurimman alitusluvan mukainen velvoite
1.7.-31.12.2024 (pakkauksia)]],Lääkkeet[[#This Row],[Alin saldo 
1.7.-31.12.2024 (pakkauksia)]])*Lääkkeet[[#This Row],[Kirjanpitoarvo / pakkaus 1.7.2024
(EUR  ALV 0 %)]]</f>
        <v>0</v>
      </c>
      <c r="W265" s="61" t="str" cm="1">
        <f t="array" ref="W265">IFERROR(_xlfn.IFS(Lääkkeet[[#This Row],[Sitoutunut pääoma 
1.1.-30.6.2024 (EUR)]]&gt;0,"Täytetyt",Lääkkeet[[#This Row],[Sitoutunut pääoma 
1.7.-31.12.2024 (EUR)]]&gt;0,"Täytetyt"),"")</f>
        <v/>
      </c>
      <c r="X265" s="61"/>
      <c r="Y265" s="5">
        <f>Hakulomake!$B$29</f>
        <v>0</v>
      </c>
    </row>
    <row r="266" spans="1:25" x14ac:dyDescent="0.3">
      <c r="A266" s="6" t="s">
        <v>1199</v>
      </c>
      <c r="B266" s="5">
        <f>Hakulomake!$B$17</f>
        <v>0</v>
      </c>
      <c r="C266" s="75">
        <v>2</v>
      </c>
      <c r="D266" s="5" t="s">
        <v>950</v>
      </c>
      <c r="E266" s="74" t="s">
        <v>1879</v>
      </c>
      <c r="F266" s="5" t="s">
        <v>951</v>
      </c>
      <c r="G266" s="5" t="s">
        <v>952</v>
      </c>
      <c r="I266" s="5" t="s">
        <v>135</v>
      </c>
      <c r="J266" s="75" t="s">
        <v>970</v>
      </c>
      <c r="N266" s="14"/>
      <c r="O266" s="50">
        <f>MIN(Lääkkeet[[#This Row],[Velvoite 1.1.2024 (pakkauksia)]],Lääkkeet[[#This Row],[Suurimman alitusluvan mukainen velvoite 
1.1.-30.6.2024 (pakkauksia)]],Lääkkeet[[#This Row],[Alin saldo 
1.1.-30.6.2024 (pakkauksia)]])*Lääkkeet[[#This Row],[Kirjanpitoarvo / pakkaus 1.1.2024
(EUR  ALV 0 %)]]</f>
        <v>0</v>
      </c>
      <c r="P266" s="16"/>
      <c r="Q266" s="13"/>
      <c r="R266" s="13"/>
      <c r="S266" s="13"/>
      <c r="T266" s="14"/>
      <c r="U266" s="50">
        <f>MIN(Lääkkeet[[#This Row],[Velvoite 1.7.2024 (pakkauksia)]],Lääkkeet[[#This Row],[Suurimman alitusluvan mukainen velvoite
1.7.-31.12.2024 (pakkauksia)]],Lääkkeet[[#This Row],[Alin saldo 
1.7.-31.12.2024 (pakkauksia)]])*Lääkkeet[[#This Row],[Kirjanpitoarvo / pakkaus 1.7.2024
(EUR  ALV 0 %)]]</f>
        <v>0</v>
      </c>
      <c r="W266" s="61" t="str" cm="1">
        <f t="array" ref="W266">IFERROR(_xlfn.IFS(Lääkkeet[[#This Row],[Sitoutunut pääoma 
1.1.-30.6.2024 (EUR)]]&gt;0,"Täytetyt",Lääkkeet[[#This Row],[Sitoutunut pääoma 
1.7.-31.12.2024 (EUR)]]&gt;0,"Täytetyt"),"")</f>
        <v/>
      </c>
      <c r="X266" s="61"/>
      <c r="Y266" s="5">
        <f>Hakulomake!$B$29</f>
        <v>0</v>
      </c>
    </row>
    <row r="267" spans="1:25" x14ac:dyDescent="0.3">
      <c r="A267" s="6" t="s">
        <v>1199</v>
      </c>
      <c r="B267" s="5">
        <f>Hakulomake!$B$17</f>
        <v>0</v>
      </c>
      <c r="C267" s="75">
        <v>2</v>
      </c>
      <c r="D267" s="5" t="s">
        <v>263</v>
      </c>
      <c r="E267" s="74" t="s">
        <v>1880</v>
      </c>
      <c r="F267" s="5" t="s">
        <v>264</v>
      </c>
      <c r="G267" s="5" t="s">
        <v>276</v>
      </c>
      <c r="I267" s="5" t="s">
        <v>137</v>
      </c>
      <c r="J267" s="75" t="s">
        <v>1008</v>
      </c>
      <c r="N267" s="14"/>
      <c r="O267" s="50">
        <f>MIN(Lääkkeet[[#This Row],[Velvoite 1.1.2024 (pakkauksia)]],Lääkkeet[[#This Row],[Suurimman alitusluvan mukainen velvoite 
1.1.-30.6.2024 (pakkauksia)]],Lääkkeet[[#This Row],[Alin saldo 
1.1.-30.6.2024 (pakkauksia)]])*Lääkkeet[[#This Row],[Kirjanpitoarvo / pakkaus 1.1.2024
(EUR  ALV 0 %)]]</f>
        <v>0</v>
      </c>
      <c r="P267" s="16"/>
      <c r="Q267" s="13"/>
      <c r="R267" s="13"/>
      <c r="S267" s="13"/>
      <c r="T267" s="14"/>
      <c r="U267" s="50">
        <f>MIN(Lääkkeet[[#This Row],[Velvoite 1.7.2024 (pakkauksia)]],Lääkkeet[[#This Row],[Suurimman alitusluvan mukainen velvoite
1.7.-31.12.2024 (pakkauksia)]],Lääkkeet[[#This Row],[Alin saldo 
1.7.-31.12.2024 (pakkauksia)]])*Lääkkeet[[#This Row],[Kirjanpitoarvo / pakkaus 1.7.2024
(EUR  ALV 0 %)]]</f>
        <v>0</v>
      </c>
      <c r="W267" s="61" t="str" cm="1">
        <f t="array" ref="W267">IFERROR(_xlfn.IFS(Lääkkeet[[#This Row],[Sitoutunut pääoma 
1.1.-30.6.2024 (EUR)]]&gt;0,"Täytetyt",Lääkkeet[[#This Row],[Sitoutunut pääoma 
1.7.-31.12.2024 (EUR)]]&gt;0,"Täytetyt"),"")</f>
        <v/>
      </c>
      <c r="X267" s="61"/>
      <c r="Y267" s="5">
        <f>Hakulomake!$B$29</f>
        <v>0</v>
      </c>
    </row>
    <row r="268" spans="1:25" x14ac:dyDescent="0.3">
      <c r="A268" s="6" t="s">
        <v>1199</v>
      </c>
      <c r="B268" s="5">
        <f>Hakulomake!$B$17</f>
        <v>0</v>
      </c>
      <c r="C268" s="75">
        <v>2</v>
      </c>
      <c r="D268" s="5" t="s">
        <v>263</v>
      </c>
      <c r="E268" s="74" t="s">
        <v>1881</v>
      </c>
      <c r="F268" s="5" t="s">
        <v>264</v>
      </c>
      <c r="G268" s="5" t="s">
        <v>279</v>
      </c>
      <c r="I268" s="5" t="s">
        <v>137</v>
      </c>
      <c r="J268" s="75" t="s">
        <v>1009</v>
      </c>
      <c r="N268" s="14"/>
      <c r="O268" s="50">
        <f>MIN(Lääkkeet[[#This Row],[Velvoite 1.1.2024 (pakkauksia)]],Lääkkeet[[#This Row],[Suurimman alitusluvan mukainen velvoite 
1.1.-30.6.2024 (pakkauksia)]],Lääkkeet[[#This Row],[Alin saldo 
1.1.-30.6.2024 (pakkauksia)]])*Lääkkeet[[#This Row],[Kirjanpitoarvo / pakkaus 1.1.2024
(EUR  ALV 0 %)]]</f>
        <v>0</v>
      </c>
      <c r="P268" s="16"/>
      <c r="Q268" s="13"/>
      <c r="R268" s="13"/>
      <c r="S268" s="13"/>
      <c r="T268" s="14"/>
      <c r="U268" s="50">
        <f>MIN(Lääkkeet[[#This Row],[Velvoite 1.7.2024 (pakkauksia)]],Lääkkeet[[#This Row],[Suurimman alitusluvan mukainen velvoite
1.7.-31.12.2024 (pakkauksia)]],Lääkkeet[[#This Row],[Alin saldo 
1.7.-31.12.2024 (pakkauksia)]])*Lääkkeet[[#This Row],[Kirjanpitoarvo / pakkaus 1.7.2024
(EUR  ALV 0 %)]]</f>
        <v>0</v>
      </c>
      <c r="W268" s="61" t="str" cm="1">
        <f t="array" ref="W268">IFERROR(_xlfn.IFS(Lääkkeet[[#This Row],[Sitoutunut pääoma 
1.1.-30.6.2024 (EUR)]]&gt;0,"Täytetyt",Lääkkeet[[#This Row],[Sitoutunut pääoma 
1.7.-31.12.2024 (EUR)]]&gt;0,"Täytetyt"),"")</f>
        <v/>
      </c>
      <c r="X268" s="61"/>
      <c r="Y268" s="5">
        <f>Hakulomake!$B$29</f>
        <v>0</v>
      </c>
    </row>
    <row r="269" spans="1:25" x14ac:dyDescent="0.3">
      <c r="A269" s="6" t="s">
        <v>1199</v>
      </c>
      <c r="B269" s="5">
        <f>Hakulomake!$B$17</f>
        <v>0</v>
      </c>
      <c r="C269" s="75">
        <v>2</v>
      </c>
      <c r="D269" s="5" t="s">
        <v>263</v>
      </c>
      <c r="E269" s="74" t="s">
        <v>1882</v>
      </c>
      <c r="F269" s="5" t="s">
        <v>264</v>
      </c>
      <c r="G269" s="5" t="s">
        <v>279</v>
      </c>
      <c r="I269" s="5" t="s">
        <v>137</v>
      </c>
      <c r="J269" s="75" t="s">
        <v>1008</v>
      </c>
      <c r="N269" s="14"/>
      <c r="O269" s="50">
        <f>MIN(Lääkkeet[[#This Row],[Velvoite 1.1.2024 (pakkauksia)]],Lääkkeet[[#This Row],[Suurimman alitusluvan mukainen velvoite 
1.1.-30.6.2024 (pakkauksia)]],Lääkkeet[[#This Row],[Alin saldo 
1.1.-30.6.2024 (pakkauksia)]])*Lääkkeet[[#This Row],[Kirjanpitoarvo / pakkaus 1.1.2024
(EUR  ALV 0 %)]]</f>
        <v>0</v>
      </c>
      <c r="P269" s="16"/>
      <c r="Q269" s="13"/>
      <c r="R269" s="13"/>
      <c r="S269" s="13"/>
      <c r="T269" s="14"/>
      <c r="U269" s="50">
        <f>MIN(Lääkkeet[[#This Row],[Velvoite 1.7.2024 (pakkauksia)]],Lääkkeet[[#This Row],[Suurimman alitusluvan mukainen velvoite
1.7.-31.12.2024 (pakkauksia)]],Lääkkeet[[#This Row],[Alin saldo 
1.7.-31.12.2024 (pakkauksia)]])*Lääkkeet[[#This Row],[Kirjanpitoarvo / pakkaus 1.7.2024
(EUR  ALV 0 %)]]</f>
        <v>0</v>
      </c>
      <c r="W269" s="61" t="str" cm="1">
        <f t="array" ref="W269">IFERROR(_xlfn.IFS(Lääkkeet[[#This Row],[Sitoutunut pääoma 
1.1.-30.6.2024 (EUR)]]&gt;0,"Täytetyt",Lääkkeet[[#This Row],[Sitoutunut pääoma 
1.7.-31.12.2024 (EUR)]]&gt;0,"Täytetyt"),"")</f>
        <v/>
      </c>
      <c r="X269" s="61"/>
      <c r="Y269" s="5">
        <f>Hakulomake!$B$29</f>
        <v>0</v>
      </c>
    </row>
    <row r="270" spans="1:25" x14ac:dyDescent="0.3">
      <c r="A270" s="6" t="s">
        <v>1199</v>
      </c>
      <c r="B270" s="5">
        <f>Hakulomake!$B$17</f>
        <v>0</v>
      </c>
      <c r="C270" s="75">
        <v>2</v>
      </c>
      <c r="D270" s="5" t="s">
        <v>236</v>
      </c>
      <c r="E270" s="74" t="s">
        <v>1883</v>
      </c>
      <c r="F270" s="5" t="s">
        <v>237</v>
      </c>
      <c r="G270" s="5" t="s">
        <v>250</v>
      </c>
      <c r="I270" s="5" t="s">
        <v>137</v>
      </c>
      <c r="J270" s="75" t="s">
        <v>1010</v>
      </c>
      <c r="N270" s="14"/>
      <c r="O270" s="50">
        <f>MIN(Lääkkeet[[#This Row],[Velvoite 1.1.2024 (pakkauksia)]],Lääkkeet[[#This Row],[Suurimman alitusluvan mukainen velvoite 
1.1.-30.6.2024 (pakkauksia)]],Lääkkeet[[#This Row],[Alin saldo 
1.1.-30.6.2024 (pakkauksia)]])*Lääkkeet[[#This Row],[Kirjanpitoarvo / pakkaus 1.1.2024
(EUR  ALV 0 %)]]</f>
        <v>0</v>
      </c>
      <c r="P270" s="16"/>
      <c r="Q270" s="13"/>
      <c r="R270" s="13"/>
      <c r="S270" s="13"/>
      <c r="T270" s="14"/>
      <c r="U270" s="50">
        <f>MIN(Lääkkeet[[#This Row],[Velvoite 1.7.2024 (pakkauksia)]],Lääkkeet[[#This Row],[Suurimman alitusluvan mukainen velvoite
1.7.-31.12.2024 (pakkauksia)]],Lääkkeet[[#This Row],[Alin saldo 
1.7.-31.12.2024 (pakkauksia)]])*Lääkkeet[[#This Row],[Kirjanpitoarvo / pakkaus 1.7.2024
(EUR  ALV 0 %)]]</f>
        <v>0</v>
      </c>
      <c r="W270" s="61" t="str" cm="1">
        <f t="array" ref="W270">IFERROR(_xlfn.IFS(Lääkkeet[[#This Row],[Sitoutunut pääoma 
1.1.-30.6.2024 (EUR)]]&gt;0,"Täytetyt",Lääkkeet[[#This Row],[Sitoutunut pääoma 
1.7.-31.12.2024 (EUR)]]&gt;0,"Täytetyt"),"")</f>
        <v/>
      </c>
      <c r="X270" s="61"/>
      <c r="Y270" s="5">
        <f>Hakulomake!$B$29</f>
        <v>0</v>
      </c>
    </row>
    <row r="271" spans="1:25" x14ac:dyDescent="0.3">
      <c r="A271" s="6" t="s">
        <v>1199</v>
      </c>
      <c r="B271" s="5">
        <f>Hakulomake!$B$17</f>
        <v>0</v>
      </c>
      <c r="C271" s="75">
        <v>2</v>
      </c>
      <c r="D271" s="5" t="s">
        <v>236</v>
      </c>
      <c r="E271" s="74" t="s">
        <v>1884</v>
      </c>
      <c r="F271" s="5" t="s">
        <v>237</v>
      </c>
      <c r="G271" s="5" t="s">
        <v>250</v>
      </c>
      <c r="I271" s="5" t="s">
        <v>137</v>
      </c>
      <c r="J271" s="75" t="s">
        <v>1011</v>
      </c>
      <c r="N271" s="14"/>
      <c r="O271" s="50">
        <f>MIN(Lääkkeet[[#This Row],[Velvoite 1.1.2024 (pakkauksia)]],Lääkkeet[[#This Row],[Suurimman alitusluvan mukainen velvoite 
1.1.-30.6.2024 (pakkauksia)]],Lääkkeet[[#This Row],[Alin saldo 
1.1.-30.6.2024 (pakkauksia)]])*Lääkkeet[[#This Row],[Kirjanpitoarvo / pakkaus 1.1.2024
(EUR  ALV 0 %)]]</f>
        <v>0</v>
      </c>
      <c r="P271" s="16"/>
      <c r="Q271" s="13"/>
      <c r="R271" s="13"/>
      <c r="S271" s="13"/>
      <c r="T271" s="14"/>
      <c r="U271" s="50">
        <f>MIN(Lääkkeet[[#This Row],[Velvoite 1.7.2024 (pakkauksia)]],Lääkkeet[[#This Row],[Suurimman alitusluvan mukainen velvoite
1.7.-31.12.2024 (pakkauksia)]],Lääkkeet[[#This Row],[Alin saldo 
1.7.-31.12.2024 (pakkauksia)]])*Lääkkeet[[#This Row],[Kirjanpitoarvo / pakkaus 1.7.2024
(EUR  ALV 0 %)]]</f>
        <v>0</v>
      </c>
      <c r="W271" s="61" t="str" cm="1">
        <f t="array" ref="W271">IFERROR(_xlfn.IFS(Lääkkeet[[#This Row],[Sitoutunut pääoma 
1.1.-30.6.2024 (EUR)]]&gt;0,"Täytetyt",Lääkkeet[[#This Row],[Sitoutunut pääoma 
1.7.-31.12.2024 (EUR)]]&gt;0,"Täytetyt"),"")</f>
        <v/>
      </c>
      <c r="X271" s="61"/>
      <c r="Y271" s="5">
        <f>Hakulomake!$B$29</f>
        <v>0</v>
      </c>
    </row>
    <row r="272" spans="1:25" x14ac:dyDescent="0.3">
      <c r="A272" s="6" t="s">
        <v>1199</v>
      </c>
      <c r="B272" s="5">
        <f>Hakulomake!$B$17</f>
        <v>0</v>
      </c>
      <c r="C272" s="75">
        <v>2</v>
      </c>
      <c r="D272" s="5" t="s">
        <v>236</v>
      </c>
      <c r="E272" s="74" t="s">
        <v>1885</v>
      </c>
      <c r="F272" s="5" t="s">
        <v>237</v>
      </c>
      <c r="G272" s="5" t="s">
        <v>251</v>
      </c>
      <c r="I272" s="5" t="s">
        <v>137</v>
      </c>
      <c r="J272" s="75" t="s">
        <v>1010</v>
      </c>
      <c r="N272" s="14"/>
      <c r="O272" s="50">
        <f>MIN(Lääkkeet[[#This Row],[Velvoite 1.1.2024 (pakkauksia)]],Lääkkeet[[#This Row],[Suurimman alitusluvan mukainen velvoite 
1.1.-30.6.2024 (pakkauksia)]],Lääkkeet[[#This Row],[Alin saldo 
1.1.-30.6.2024 (pakkauksia)]])*Lääkkeet[[#This Row],[Kirjanpitoarvo / pakkaus 1.1.2024
(EUR  ALV 0 %)]]</f>
        <v>0</v>
      </c>
      <c r="P272" s="16"/>
      <c r="Q272" s="13"/>
      <c r="R272" s="13"/>
      <c r="S272" s="13"/>
      <c r="T272" s="14"/>
      <c r="U272" s="50">
        <f>MIN(Lääkkeet[[#This Row],[Velvoite 1.7.2024 (pakkauksia)]],Lääkkeet[[#This Row],[Suurimman alitusluvan mukainen velvoite
1.7.-31.12.2024 (pakkauksia)]],Lääkkeet[[#This Row],[Alin saldo 
1.7.-31.12.2024 (pakkauksia)]])*Lääkkeet[[#This Row],[Kirjanpitoarvo / pakkaus 1.7.2024
(EUR  ALV 0 %)]]</f>
        <v>0</v>
      </c>
      <c r="W272" s="61" t="str" cm="1">
        <f t="array" ref="W272">IFERROR(_xlfn.IFS(Lääkkeet[[#This Row],[Sitoutunut pääoma 
1.1.-30.6.2024 (EUR)]]&gt;0,"Täytetyt",Lääkkeet[[#This Row],[Sitoutunut pääoma 
1.7.-31.12.2024 (EUR)]]&gt;0,"Täytetyt"),"")</f>
        <v/>
      </c>
      <c r="X272" s="61"/>
      <c r="Y272" s="5">
        <f>Hakulomake!$B$29</f>
        <v>0</v>
      </c>
    </row>
    <row r="273" spans="1:25" x14ac:dyDescent="0.3">
      <c r="A273" s="6" t="s">
        <v>1199</v>
      </c>
      <c r="B273" s="5">
        <f>Hakulomake!$B$17</f>
        <v>0</v>
      </c>
      <c r="C273" s="75">
        <v>2</v>
      </c>
      <c r="D273" s="5" t="s">
        <v>236</v>
      </c>
      <c r="E273" s="74" t="s">
        <v>1886</v>
      </c>
      <c r="F273" s="5" t="s">
        <v>237</v>
      </c>
      <c r="G273" s="5" t="s">
        <v>251</v>
      </c>
      <c r="I273" s="5" t="s">
        <v>137</v>
      </c>
      <c r="J273" s="75" t="s">
        <v>1011</v>
      </c>
      <c r="N273" s="14"/>
      <c r="O273" s="50">
        <f>MIN(Lääkkeet[[#This Row],[Velvoite 1.1.2024 (pakkauksia)]],Lääkkeet[[#This Row],[Suurimman alitusluvan mukainen velvoite 
1.1.-30.6.2024 (pakkauksia)]],Lääkkeet[[#This Row],[Alin saldo 
1.1.-30.6.2024 (pakkauksia)]])*Lääkkeet[[#This Row],[Kirjanpitoarvo / pakkaus 1.1.2024
(EUR  ALV 0 %)]]</f>
        <v>0</v>
      </c>
      <c r="P273" s="16"/>
      <c r="Q273" s="13"/>
      <c r="R273" s="13"/>
      <c r="S273" s="13"/>
      <c r="T273" s="14"/>
      <c r="U273" s="50">
        <f>MIN(Lääkkeet[[#This Row],[Velvoite 1.7.2024 (pakkauksia)]],Lääkkeet[[#This Row],[Suurimman alitusluvan mukainen velvoite
1.7.-31.12.2024 (pakkauksia)]],Lääkkeet[[#This Row],[Alin saldo 
1.7.-31.12.2024 (pakkauksia)]])*Lääkkeet[[#This Row],[Kirjanpitoarvo / pakkaus 1.7.2024
(EUR  ALV 0 %)]]</f>
        <v>0</v>
      </c>
      <c r="W273" s="61" t="str" cm="1">
        <f t="array" ref="W273">IFERROR(_xlfn.IFS(Lääkkeet[[#This Row],[Sitoutunut pääoma 
1.1.-30.6.2024 (EUR)]]&gt;0,"Täytetyt",Lääkkeet[[#This Row],[Sitoutunut pääoma 
1.7.-31.12.2024 (EUR)]]&gt;0,"Täytetyt"),"")</f>
        <v/>
      </c>
      <c r="X273" s="61"/>
      <c r="Y273" s="5">
        <f>Hakulomake!$B$29</f>
        <v>0</v>
      </c>
    </row>
    <row r="274" spans="1:25" x14ac:dyDescent="0.3">
      <c r="A274" s="6" t="s">
        <v>1199</v>
      </c>
      <c r="B274" s="5">
        <f>Hakulomake!$B$17</f>
        <v>0</v>
      </c>
      <c r="C274" s="75">
        <v>2</v>
      </c>
      <c r="D274" s="5" t="s">
        <v>228</v>
      </c>
      <c r="E274" s="74" t="s">
        <v>1887</v>
      </c>
      <c r="F274" s="5" t="s">
        <v>229</v>
      </c>
      <c r="G274" s="5" t="s">
        <v>234</v>
      </c>
      <c r="H274" s="5" t="s">
        <v>46</v>
      </c>
      <c r="I274" s="5" t="s">
        <v>137</v>
      </c>
      <c r="J274" s="75" t="s">
        <v>1008</v>
      </c>
      <c r="N274" s="14"/>
      <c r="O274" s="50">
        <f>MIN(Lääkkeet[[#This Row],[Velvoite 1.1.2024 (pakkauksia)]],Lääkkeet[[#This Row],[Suurimman alitusluvan mukainen velvoite 
1.1.-30.6.2024 (pakkauksia)]],Lääkkeet[[#This Row],[Alin saldo 
1.1.-30.6.2024 (pakkauksia)]])*Lääkkeet[[#This Row],[Kirjanpitoarvo / pakkaus 1.1.2024
(EUR  ALV 0 %)]]</f>
        <v>0</v>
      </c>
      <c r="P274" s="16"/>
      <c r="Q274" s="13"/>
      <c r="R274" s="13"/>
      <c r="S274" s="13"/>
      <c r="T274" s="14"/>
      <c r="U274" s="50">
        <f>MIN(Lääkkeet[[#This Row],[Velvoite 1.7.2024 (pakkauksia)]],Lääkkeet[[#This Row],[Suurimman alitusluvan mukainen velvoite
1.7.-31.12.2024 (pakkauksia)]],Lääkkeet[[#This Row],[Alin saldo 
1.7.-31.12.2024 (pakkauksia)]])*Lääkkeet[[#This Row],[Kirjanpitoarvo / pakkaus 1.7.2024
(EUR  ALV 0 %)]]</f>
        <v>0</v>
      </c>
      <c r="W274" s="61" t="str" cm="1">
        <f t="array" ref="W274">IFERROR(_xlfn.IFS(Lääkkeet[[#This Row],[Sitoutunut pääoma 
1.1.-30.6.2024 (EUR)]]&gt;0,"Täytetyt",Lääkkeet[[#This Row],[Sitoutunut pääoma 
1.7.-31.12.2024 (EUR)]]&gt;0,"Täytetyt"),"")</f>
        <v/>
      </c>
      <c r="X274" s="61"/>
      <c r="Y274" s="5">
        <f>Hakulomake!$B$29</f>
        <v>0</v>
      </c>
    </row>
    <row r="275" spans="1:25" x14ac:dyDescent="0.3">
      <c r="A275" s="6" t="s">
        <v>1199</v>
      </c>
      <c r="B275" s="5">
        <f>Hakulomake!$B$17</f>
        <v>0</v>
      </c>
      <c r="C275" s="75">
        <v>2</v>
      </c>
      <c r="D275" s="5" t="s">
        <v>228</v>
      </c>
      <c r="E275" s="74" t="s">
        <v>1888</v>
      </c>
      <c r="F275" s="5" t="s">
        <v>229</v>
      </c>
      <c r="G275" s="5" t="s">
        <v>234</v>
      </c>
      <c r="H275" s="5" t="s">
        <v>48</v>
      </c>
      <c r="I275" s="5" t="s">
        <v>137</v>
      </c>
      <c r="J275" s="75" t="s">
        <v>1008</v>
      </c>
      <c r="N275" s="14"/>
      <c r="O275" s="50">
        <f>MIN(Lääkkeet[[#This Row],[Velvoite 1.1.2024 (pakkauksia)]],Lääkkeet[[#This Row],[Suurimman alitusluvan mukainen velvoite 
1.1.-30.6.2024 (pakkauksia)]],Lääkkeet[[#This Row],[Alin saldo 
1.1.-30.6.2024 (pakkauksia)]])*Lääkkeet[[#This Row],[Kirjanpitoarvo / pakkaus 1.1.2024
(EUR  ALV 0 %)]]</f>
        <v>0</v>
      </c>
      <c r="P275" s="16"/>
      <c r="Q275" s="13"/>
      <c r="R275" s="13"/>
      <c r="S275" s="13"/>
      <c r="T275" s="14"/>
      <c r="U275" s="50">
        <f>MIN(Lääkkeet[[#This Row],[Velvoite 1.7.2024 (pakkauksia)]],Lääkkeet[[#This Row],[Suurimman alitusluvan mukainen velvoite
1.7.-31.12.2024 (pakkauksia)]],Lääkkeet[[#This Row],[Alin saldo 
1.7.-31.12.2024 (pakkauksia)]])*Lääkkeet[[#This Row],[Kirjanpitoarvo / pakkaus 1.7.2024
(EUR  ALV 0 %)]]</f>
        <v>0</v>
      </c>
      <c r="W275" s="61" t="str" cm="1">
        <f t="array" ref="W275">IFERROR(_xlfn.IFS(Lääkkeet[[#This Row],[Sitoutunut pääoma 
1.1.-30.6.2024 (EUR)]]&gt;0,"Täytetyt",Lääkkeet[[#This Row],[Sitoutunut pääoma 
1.7.-31.12.2024 (EUR)]]&gt;0,"Täytetyt"),"")</f>
        <v/>
      </c>
      <c r="X275" s="61"/>
      <c r="Y275" s="5">
        <f>Hakulomake!$B$29</f>
        <v>0</v>
      </c>
    </row>
    <row r="276" spans="1:25" x14ac:dyDescent="0.3">
      <c r="A276" s="6" t="s">
        <v>1199</v>
      </c>
      <c r="B276" s="5">
        <f>Hakulomake!$B$17</f>
        <v>0</v>
      </c>
      <c r="C276" s="75">
        <v>2</v>
      </c>
      <c r="D276" s="5" t="s">
        <v>263</v>
      </c>
      <c r="E276" s="74" t="s">
        <v>1889</v>
      </c>
      <c r="F276" s="5" t="s">
        <v>264</v>
      </c>
      <c r="G276" s="5" t="s">
        <v>275</v>
      </c>
      <c r="H276" s="5" t="s">
        <v>270</v>
      </c>
      <c r="I276" s="5" t="s">
        <v>137</v>
      </c>
      <c r="J276" s="75" t="s">
        <v>1008</v>
      </c>
      <c r="N276" s="14"/>
      <c r="O276" s="50">
        <f>MIN(Lääkkeet[[#This Row],[Velvoite 1.1.2024 (pakkauksia)]],Lääkkeet[[#This Row],[Suurimman alitusluvan mukainen velvoite 
1.1.-30.6.2024 (pakkauksia)]],Lääkkeet[[#This Row],[Alin saldo 
1.1.-30.6.2024 (pakkauksia)]])*Lääkkeet[[#This Row],[Kirjanpitoarvo / pakkaus 1.1.2024
(EUR  ALV 0 %)]]</f>
        <v>0</v>
      </c>
      <c r="P276" s="16"/>
      <c r="Q276" s="13"/>
      <c r="R276" s="13"/>
      <c r="S276" s="13"/>
      <c r="T276" s="14"/>
      <c r="U276" s="50">
        <f>MIN(Lääkkeet[[#This Row],[Velvoite 1.7.2024 (pakkauksia)]],Lääkkeet[[#This Row],[Suurimman alitusluvan mukainen velvoite
1.7.-31.12.2024 (pakkauksia)]],Lääkkeet[[#This Row],[Alin saldo 
1.7.-31.12.2024 (pakkauksia)]])*Lääkkeet[[#This Row],[Kirjanpitoarvo / pakkaus 1.7.2024
(EUR  ALV 0 %)]]</f>
        <v>0</v>
      </c>
      <c r="W276" s="61" t="str" cm="1">
        <f t="array" ref="W276">IFERROR(_xlfn.IFS(Lääkkeet[[#This Row],[Sitoutunut pääoma 
1.1.-30.6.2024 (EUR)]]&gt;0,"Täytetyt",Lääkkeet[[#This Row],[Sitoutunut pääoma 
1.7.-31.12.2024 (EUR)]]&gt;0,"Täytetyt"),"")</f>
        <v/>
      </c>
      <c r="X276" s="61"/>
      <c r="Y276" s="5">
        <f>Hakulomake!$B$29</f>
        <v>0</v>
      </c>
    </row>
    <row r="277" spans="1:25" x14ac:dyDescent="0.3">
      <c r="A277" s="6" t="s">
        <v>1199</v>
      </c>
      <c r="B277" s="5">
        <f>Hakulomake!$B$17</f>
        <v>0</v>
      </c>
      <c r="C277" s="75">
        <v>2</v>
      </c>
      <c r="D277" s="5" t="s">
        <v>280</v>
      </c>
      <c r="E277" s="74" t="s">
        <v>1890</v>
      </c>
      <c r="F277" s="5" t="s">
        <v>281</v>
      </c>
      <c r="G277" s="5" t="s">
        <v>289</v>
      </c>
      <c r="I277" s="5" t="s">
        <v>137</v>
      </c>
      <c r="J277" s="75" t="s">
        <v>1008</v>
      </c>
      <c r="N277" s="14"/>
      <c r="O277" s="50">
        <f>MIN(Lääkkeet[[#This Row],[Velvoite 1.1.2024 (pakkauksia)]],Lääkkeet[[#This Row],[Suurimman alitusluvan mukainen velvoite 
1.1.-30.6.2024 (pakkauksia)]],Lääkkeet[[#This Row],[Alin saldo 
1.1.-30.6.2024 (pakkauksia)]])*Lääkkeet[[#This Row],[Kirjanpitoarvo / pakkaus 1.1.2024
(EUR  ALV 0 %)]]</f>
        <v>0</v>
      </c>
      <c r="P277" s="16"/>
      <c r="Q277" s="13"/>
      <c r="R277" s="13"/>
      <c r="S277" s="13"/>
      <c r="T277" s="14"/>
      <c r="U277" s="50">
        <f>MIN(Lääkkeet[[#This Row],[Velvoite 1.7.2024 (pakkauksia)]],Lääkkeet[[#This Row],[Suurimman alitusluvan mukainen velvoite
1.7.-31.12.2024 (pakkauksia)]],Lääkkeet[[#This Row],[Alin saldo 
1.7.-31.12.2024 (pakkauksia)]])*Lääkkeet[[#This Row],[Kirjanpitoarvo / pakkaus 1.7.2024
(EUR  ALV 0 %)]]</f>
        <v>0</v>
      </c>
      <c r="W277" s="61" t="str" cm="1">
        <f t="array" ref="W277">IFERROR(_xlfn.IFS(Lääkkeet[[#This Row],[Sitoutunut pääoma 
1.1.-30.6.2024 (EUR)]]&gt;0,"Täytetyt",Lääkkeet[[#This Row],[Sitoutunut pääoma 
1.7.-31.12.2024 (EUR)]]&gt;0,"Täytetyt"),"")</f>
        <v/>
      </c>
      <c r="X277" s="61"/>
      <c r="Y277" s="5">
        <f>Hakulomake!$B$29</f>
        <v>0</v>
      </c>
    </row>
    <row r="278" spans="1:25" x14ac:dyDescent="0.3">
      <c r="A278" s="6" t="s">
        <v>1199</v>
      </c>
      <c r="B278" s="5">
        <f>Hakulomake!$B$17</f>
        <v>0</v>
      </c>
      <c r="C278" s="75">
        <v>2</v>
      </c>
      <c r="D278" s="5" t="s">
        <v>263</v>
      </c>
      <c r="E278" s="74" t="s">
        <v>1891</v>
      </c>
      <c r="F278" s="5" t="s">
        <v>264</v>
      </c>
      <c r="G278" s="5" t="s">
        <v>278</v>
      </c>
      <c r="I278" s="5" t="s">
        <v>137</v>
      </c>
      <c r="J278" s="75" t="s">
        <v>1008</v>
      </c>
      <c r="N278" s="14"/>
      <c r="O278" s="50">
        <f>MIN(Lääkkeet[[#This Row],[Velvoite 1.1.2024 (pakkauksia)]],Lääkkeet[[#This Row],[Suurimman alitusluvan mukainen velvoite 
1.1.-30.6.2024 (pakkauksia)]],Lääkkeet[[#This Row],[Alin saldo 
1.1.-30.6.2024 (pakkauksia)]])*Lääkkeet[[#This Row],[Kirjanpitoarvo / pakkaus 1.1.2024
(EUR  ALV 0 %)]]</f>
        <v>0</v>
      </c>
      <c r="P278" s="16"/>
      <c r="Q278" s="13"/>
      <c r="R278" s="13"/>
      <c r="S278" s="13"/>
      <c r="T278" s="14"/>
      <c r="U278" s="50">
        <f>MIN(Lääkkeet[[#This Row],[Velvoite 1.7.2024 (pakkauksia)]],Lääkkeet[[#This Row],[Suurimman alitusluvan mukainen velvoite
1.7.-31.12.2024 (pakkauksia)]],Lääkkeet[[#This Row],[Alin saldo 
1.7.-31.12.2024 (pakkauksia)]])*Lääkkeet[[#This Row],[Kirjanpitoarvo / pakkaus 1.7.2024
(EUR  ALV 0 %)]]</f>
        <v>0</v>
      </c>
      <c r="W278" s="61" t="str" cm="1">
        <f t="array" ref="W278">IFERROR(_xlfn.IFS(Lääkkeet[[#This Row],[Sitoutunut pääoma 
1.1.-30.6.2024 (EUR)]]&gt;0,"Täytetyt",Lääkkeet[[#This Row],[Sitoutunut pääoma 
1.7.-31.12.2024 (EUR)]]&gt;0,"Täytetyt"),"")</f>
        <v/>
      </c>
      <c r="X278" s="61"/>
      <c r="Y278" s="5">
        <f>Hakulomake!$B$29</f>
        <v>0</v>
      </c>
    </row>
    <row r="279" spans="1:25" x14ac:dyDescent="0.3">
      <c r="A279" s="6" t="s">
        <v>1199</v>
      </c>
      <c r="B279" s="5">
        <f>Hakulomake!$B$17</f>
        <v>0</v>
      </c>
      <c r="C279" s="75">
        <v>2</v>
      </c>
      <c r="D279" s="5" t="s">
        <v>215</v>
      </c>
      <c r="E279" s="74" t="s">
        <v>1892</v>
      </c>
      <c r="F279" s="5" t="s">
        <v>216</v>
      </c>
      <c r="G279" s="5" t="s">
        <v>220</v>
      </c>
      <c r="H279" s="5" t="s">
        <v>221</v>
      </c>
      <c r="I279" s="5" t="s">
        <v>137</v>
      </c>
      <c r="J279" s="75" t="s">
        <v>1014</v>
      </c>
      <c r="N279" s="14"/>
      <c r="O279" s="50">
        <f>MIN(Lääkkeet[[#This Row],[Velvoite 1.1.2024 (pakkauksia)]],Lääkkeet[[#This Row],[Suurimman alitusluvan mukainen velvoite 
1.1.-30.6.2024 (pakkauksia)]],Lääkkeet[[#This Row],[Alin saldo 
1.1.-30.6.2024 (pakkauksia)]])*Lääkkeet[[#This Row],[Kirjanpitoarvo / pakkaus 1.1.2024
(EUR  ALV 0 %)]]</f>
        <v>0</v>
      </c>
      <c r="P279" s="16"/>
      <c r="Q279" s="13"/>
      <c r="R279" s="13"/>
      <c r="S279" s="13"/>
      <c r="T279" s="14"/>
      <c r="U279" s="50">
        <f>MIN(Lääkkeet[[#This Row],[Velvoite 1.7.2024 (pakkauksia)]],Lääkkeet[[#This Row],[Suurimman alitusluvan mukainen velvoite
1.7.-31.12.2024 (pakkauksia)]],Lääkkeet[[#This Row],[Alin saldo 
1.7.-31.12.2024 (pakkauksia)]])*Lääkkeet[[#This Row],[Kirjanpitoarvo / pakkaus 1.7.2024
(EUR  ALV 0 %)]]</f>
        <v>0</v>
      </c>
      <c r="W279" s="61" t="str" cm="1">
        <f t="array" ref="W279">IFERROR(_xlfn.IFS(Lääkkeet[[#This Row],[Sitoutunut pääoma 
1.1.-30.6.2024 (EUR)]]&gt;0,"Täytetyt",Lääkkeet[[#This Row],[Sitoutunut pääoma 
1.7.-31.12.2024 (EUR)]]&gt;0,"Täytetyt"),"")</f>
        <v/>
      </c>
      <c r="X279" s="61"/>
      <c r="Y279" s="5">
        <f>Hakulomake!$B$29</f>
        <v>0</v>
      </c>
    </row>
    <row r="280" spans="1:25" x14ac:dyDescent="0.3">
      <c r="A280" s="6" t="s">
        <v>1199</v>
      </c>
      <c r="B280" s="5">
        <f>Hakulomake!$B$17</f>
        <v>0</v>
      </c>
      <c r="C280" s="75">
        <v>2</v>
      </c>
      <c r="D280" s="5" t="s">
        <v>263</v>
      </c>
      <c r="E280" s="74" t="s">
        <v>1893</v>
      </c>
      <c r="F280" s="5" t="s">
        <v>264</v>
      </c>
      <c r="G280" s="5" t="s">
        <v>275</v>
      </c>
      <c r="H280" s="5" t="s">
        <v>270</v>
      </c>
      <c r="I280" s="5" t="s">
        <v>137</v>
      </c>
      <c r="J280" s="75" t="s">
        <v>1015</v>
      </c>
      <c r="N280" s="14"/>
      <c r="O280" s="50">
        <f>MIN(Lääkkeet[[#This Row],[Velvoite 1.1.2024 (pakkauksia)]],Lääkkeet[[#This Row],[Suurimman alitusluvan mukainen velvoite 
1.1.-30.6.2024 (pakkauksia)]],Lääkkeet[[#This Row],[Alin saldo 
1.1.-30.6.2024 (pakkauksia)]])*Lääkkeet[[#This Row],[Kirjanpitoarvo / pakkaus 1.1.2024
(EUR  ALV 0 %)]]</f>
        <v>0</v>
      </c>
      <c r="P280" s="16"/>
      <c r="Q280" s="13"/>
      <c r="R280" s="13"/>
      <c r="S280" s="13"/>
      <c r="T280" s="14"/>
      <c r="U280" s="50">
        <f>MIN(Lääkkeet[[#This Row],[Velvoite 1.7.2024 (pakkauksia)]],Lääkkeet[[#This Row],[Suurimman alitusluvan mukainen velvoite
1.7.-31.12.2024 (pakkauksia)]],Lääkkeet[[#This Row],[Alin saldo 
1.7.-31.12.2024 (pakkauksia)]])*Lääkkeet[[#This Row],[Kirjanpitoarvo / pakkaus 1.7.2024
(EUR  ALV 0 %)]]</f>
        <v>0</v>
      </c>
      <c r="W280" s="61" t="str" cm="1">
        <f t="array" ref="W280">IFERROR(_xlfn.IFS(Lääkkeet[[#This Row],[Sitoutunut pääoma 
1.1.-30.6.2024 (EUR)]]&gt;0,"Täytetyt",Lääkkeet[[#This Row],[Sitoutunut pääoma 
1.7.-31.12.2024 (EUR)]]&gt;0,"Täytetyt"),"")</f>
        <v/>
      </c>
      <c r="X280" s="61"/>
      <c r="Y280" s="5">
        <f>Hakulomake!$B$29</f>
        <v>0</v>
      </c>
    </row>
    <row r="281" spans="1:25" x14ac:dyDescent="0.3">
      <c r="A281" s="6" t="s">
        <v>1199</v>
      </c>
      <c r="B281" s="5">
        <f>Hakulomake!$B$17</f>
        <v>0</v>
      </c>
      <c r="C281" s="75">
        <v>2</v>
      </c>
      <c r="D281" s="5" t="s">
        <v>280</v>
      </c>
      <c r="E281" s="74" t="s">
        <v>1894</v>
      </c>
      <c r="F281" s="5" t="s">
        <v>281</v>
      </c>
      <c r="G281" s="5" t="s">
        <v>288</v>
      </c>
      <c r="H281" s="5" t="s">
        <v>48</v>
      </c>
      <c r="I281" s="5" t="s">
        <v>137</v>
      </c>
      <c r="J281" s="75" t="s">
        <v>1009</v>
      </c>
      <c r="N281" s="14"/>
      <c r="O281" s="50">
        <f>MIN(Lääkkeet[[#This Row],[Velvoite 1.1.2024 (pakkauksia)]],Lääkkeet[[#This Row],[Suurimman alitusluvan mukainen velvoite 
1.1.-30.6.2024 (pakkauksia)]],Lääkkeet[[#This Row],[Alin saldo 
1.1.-30.6.2024 (pakkauksia)]])*Lääkkeet[[#This Row],[Kirjanpitoarvo / pakkaus 1.1.2024
(EUR  ALV 0 %)]]</f>
        <v>0</v>
      </c>
      <c r="P281" s="16"/>
      <c r="Q281" s="13"/>
      <c r="R281" s="13"/>
      <c r="S281" s="13"/>
      <c r="T281" s="14"/>
      <c r="U281" s="50">
        <f>MIN(Lääkkeet[[#This Row],[Velvoite 1.7.2024 (pakkauksia)]],Lääkkeet[[#This Row],[Suurimman alitusluvan mukainen velvoite
1.7.-31.12.2024 (pakkauksia)]],Lääkkeet[[#This Row],[Alin saldo 
1.7.-31.12.2024 (pakkauksia)]])*Lääkkeet[[#This Row],[Kirjanpitoarvo / pakkaus 1.7.2024
(EUR  ALV 0 %)]]</f>
        <v>0</v>
      </c>
      <c r="W281" s="61" t="str" cm="1">
        <f t="array" ref="W281">IFERROR(_xlfn.IFS(Lääkkeet[[#This Row],[Sitoutunut pääoma 
1.1.-30.6.2024 (EUR)]]&gt;0,"Täytetyt",Lääkkeet[[#This Row],[Sitoutunut pääoma 
1.7.-31.12.2024 (EUR)]]&gt;0,"Täytetyt"),"")</f>
        <v/>
      </c>
      <c r="X281" s="61"/>
      <c r="Y281" s="5">
        <f>Hakulomake!$B$29</f>
        <v>0</v>
      </c>
    </row>
    <row r="282" spans="1:25" x14ac:dyDescent="0.3">
      <c r="A282" s="6" t="s">
        <v>1199</v>
      </c>
      <c r="B282" s="5">
        <f>Hakulomake!$B$17</f>
        <v>0</v>
      </c>
      <c r="C282" s="75">
        <v>2</v>
      </c>
      <c r="D282" s="5" t="s">
        <v>280</v>
      </c>
      <c r="E282" s="74" t="s">
        <v>1895</v>
      </c>
      <c r="F282" s="5" t="s">
        <v>281</v>
      </c>
      <c r="G282" s="5" t="s">
        <v>288</v>
      </c>
      <c r="H282" s="5" t="s">
        <v>48</v>
      </c>
      <c r="I282" s="5" t="s">
        <v>137</v>
      </c>
      <c r="J282" s="75" t="s">
        <v>1008</v>
      </c>
      <c r="N282" s="14"/>
      <c r="O282" s="50">
        <f>MIN(Lääkkeet[[#This Row],[Velvoite 1.1.2024 (pakkauksia)]],Lääkkeet[[#This Row],[Suurimman alitusluvan mukainen velvoite 
1.1.-30.6.2024 (pakkauksia)]],Lääkkeet[[#This Row],[Alin saldo 
1.1.-30.6.2024 (pakkauksia)]])*Lääkkeet[[#This Row],[Kirjanpitoarvo / pakkaus 1.1.2024
(EUR  ALV 0 %)]]</f>
        <v>0</v>
      </c>
      <c r="P282" s="16"/>
      <c r="Q282" s="13"/>
      <c r="R282" s="13"/>
      <c r="S282" s="13"/>
      <c r="T282" s="14"/>
      <c r="U282" s="50">
        <f>MIN(Lääkkeet[[#This Row],[Velvoite 1.7.2024 (pakkauksia)]],Lääkkeet[[#This Row],[Suurimman alitusluvan mukainen velvoite
1.7.-31.12.2024 (pakkauksia)]],Lääkkeet[[#This Row],[Alin saldo 
1.7.-31.12.2024 (pakkauksia)]])*Lääkkeet[[#This Row],[Kirjanpitoarvo / pakkaus 1.7.2024
(EUR  ALV 0 %)]]</f>
        <v>0</v>
      </c>
      <c r="W282" s="61" t="str" cm="1">
        <f t="array" ref="W282">IFERROR(_xlfn.IFS(Lääkkeet[[#This Row],[Sitoutunut pääoma 
1.1.-30.6.2024 (EUR)]]&gt;0,"Täytetyt",Lääkkeet[[#This Row],[Sitoutunut pääoma 
1.7.-31.12.2024 (EUR)]]&gt;0,"Täytetyt"),"")</f>
        <v/>
      </c>
      <c r="X282" s="61"/>
      <c r="Y282" s="5">
        <f>Hakulomake!$B$29</f>
        <v>0</v>
      </c>
    </row>
    <row r="283" spans="1:25" x14ac:dyDescent="0.3">
      <c r="A283" s="6" t="s">
        <v>1199</v>
      </c>
      <c r="B283" s="5">
        <f>Hakulomake!$B$17</f>
        <v>0</v>
      </c>
      <c r="C283" s="75">
        <v>2</v>
      </c>
      <c r="D283" s="5" t="s">
        <v>215</v>
      </c>
      <c r="E283" s="74" t="s">
        <v>1896</v>
      </c>
      <c r="F283" s="5" t="s">
        <v>216</v>
      </c>
      <c r="G283" s="5" t="s">
        <v>217</v>
      </c>
      <c r="H283" s="5" t="s">
        <v>219</v>
      </c>
      <c r="I283" s="5" t="s">
        <v>137</v>
      </c>
      <c r="J283" s="75" t="s">
        <v>1017</v>
      </c>
      <c r="N283" s="14"/>
      <c r="O283" s="50">
        <f>MIN(Lääkkeet[[#This Row],[Velvoite 1.1.2024 (pakkauksia)]],Lääkkeet[[#This Row],[Suurimman alitusluvan mukainen velvoite 
1.1.-30.6.2024 (pakkauksia)]],Lääkkeet[[#This Row],[Alin saldo 
1.1.-30.6.2024 (pakkauksia)]])*Lääkkeet[[#This Row],[Kirjanpitoarvo / pakkaus 1.1.2024
(EUR  ALV 0 %)]]</f>
        <v>0</v>
      </c>
      <c r="P283" s="16"/>
      <c r="Q283" s="13"/>
      <c r="R283" s="13"/>
      <c r="S283" s="13"/>
      <c r="T283" s="14"/>
      <c r="U283" s="50">
        <f>MIN(Lääkkeet[[#This Row],[Velvoite 1.7.2024 (pakkauksia)]],Lääkkeet[[#This Row],[Suurimman alitusluvan mukainen velvoite
1.7.-31.12.2024 (pakkauksia)]],Lääkkeet[[#This Row],[Alin saldo 
1.7.-31.12.2024 (pakkauksia)]])*Lääkkeet[[#This Row],[Kirjanpitoarvo / pakkaus 1.7.2024
(EUR  ALV 0 %)]]</f>
        <v>0</v>
      </c>
      <c r="W283" s="61" t="str" cm="1">
        <f t="array" ref="W283">IFERROR(_xlfn.IFS(Lääkkeet[[#This Row],[Sitoutunut pääoma 
1.1.-30.6.2024 (EUR)]]&gt;0,"Täytetyt",Lääkkeet[[#This Row],[Sitoutunut pääoma 
1.7.-31.12.2024 (EUR)]]&gt;0,"Täytetyt"),"")</f>
        <v/>
      </c>
      <c r="X283" s="61"/>
      <c r="Y283" s="5">
        <f>Hakulomake!$B$29</f>
        <v>0</v>
      </c>
    </row>
    <row r="284" spans="1:25" x14ac:dyDescent="0.3">
      <c r="A284" s="6" t="s">
        <v>1199</v>
      </c>
      <c r="B284" s="5">
        <f>Hakulomake!$B$17</f>
        <v>0</v>
      </c>
      <c r="C284" s="75">
        <v>2</v>
      </c>
      <c r="D284" s="5" t="s">
        <v>236</v>
      </c>
      <c r="E284" s="74" t="s">
        <v>1897</v>
      </c>
      <c r="F284" s="5" t="s">
        <v>237</v>
      </c>
      <c r="G284" s="5" t="s">
        <v>241</v>
      </c>
      <c r="I284" s="5" t="s">
        <v>239</v>
      </c>
      <c r="J284" s="75" t="s">
        <v>1018</v>
      </c>
      <c r="N284" s="14"/>
      <c r="O284" s="50">
        <f>MIN(Lääkkeet[[#This Row],[Velvoite 1.1.2024 (pakkauksia)]],Lääkkeet[[#This Row],[Suurimman alitusluvan mukainen velvoite 
1.1.-30.6.2024 (pakkauksia)]],Lääkkeet[[#This Row],[Alin saldo 
1.1.-30.6.2024 (pakkauksia)]])*Lääkkeet[[#This Row],[Kirjanpitoarvo / pakkaus 1.1.2024
(EUR  ALV 0 %)]]</f>
        <v>0</v>
      </c>
      <c r="P284" s="16"/>
      <c r="Q284" s="13"/>
      <c r="R284" s="13"/>
      <c r="S284" s="13"/>
      <c r="T284" s="14"/>
      <c r="U284" s="50">
        <f>MIN(Lääkkeet[[#This Row],[Velvoite 1.7.2024 (pakkauksia)]],Lääkkeet[[#This Row],[Suurimman alitusluvan mukainen velvoite
1.7.-31.12.2024 (pakkauksia)]],Lääkkeet[[#This Row],[Alin saldo 
1.7.-31.12.2024 (pakkauksia)]])*Lääkkeet[[#This Row],[Kirjanpitoarvo / pakkaus 1.7.2024
(EUR  ALV 0 %)]]</f>
        <v>0</v>
      </c>
      <c r="W284" s="61" t="str" cm="1">
        <f t="array" ref="W284">IFERROR(_xlfn.IFS(Lääkkeet[[#This Row],[Sitoutunut pääoma 
1.1.-30.6.2024 (EUR)]]&gt;0,"Täytetyt",Lääkkeet[[#This Row],[Sitoutunut pääoma 
1.7.-31.12.2024 (EUR)]]&gt;0,"Täytetyt"),"")</f>
        <v/>
      </c>
      <c r="X284" s="61"/>
      <c r="Y284" s="5">
        <f>Hakulomake!$B$29</f>
        <v>0</v>
      </c>
    </row>
    <row r="285" spans="1:25" x14ac:dyDescent="0.3">
      <c r="A285" s="6" t="s">
        <v>1199</v>
      </c>
      <c r="B285" s="5">
        <f>Hakulomake!$B$17</f>
        <v>0</v>
      </c>
      <c r="C285" s="75">
        <v>2</v>
      </c>
      <c r="D285" s="5" t="s">
        <v>236</v>
      </c>
      <c r="E285" s="74" t="s">
        <v>1898</v>
      </c>
      <c r="F285" s="5" t="s">
        <v>237</v>
      </c>
      <c r="G285" s="5" t="s">
        <v>241</v>
      </c>
      <c r="I285" s="5" t="s">
        <v>239</v>
      </c>
      <c r="J285" s="75" t="s">
        <v>1019</v>
      </c>
      <c r="N285" s="14"/>
      <c r="O285" s="50">
        <f>MIN(Lääkkeet[[#This Row],[Velvoite 1.1.2024 (pakkauksia)]],Lääkkeet[[#This Row],[Suurimman alitusluvan mukainen velvoite 
1.1.-30.6.2024 (pakkauksia)]],Lääkkeet[[#This Row],[Alin saldo 
1.1.-30.6.2024 (pakkauksia)]])*Lääkkeet[[#This Row],[Kirjanpitoarvo / pakkaus 1.1.2024
(EUR  ALV 0 %)]]</f>
        <v>0</v>
      </c>
      <c r="P285" s="16"/>
      <c r="Q285" s="13"/>
      <c r="R285" s="13"/>
      <c r="S285" s="13"/>
      <c r="T285" s="14"/>
      <c r="U285" s="50">
        <f>MIN(Lääkkeet[[#This Row],[Velvoite 1.7.2024 (pakkauksia)]],Lääkkeet[[#This Row],[Suurimman alitusluvan mukainen velvoite
1.7.-31.12.2024 (pakkauksia)]],Lääkkeet[[#This Row],[Alin saldo 
1.7.-31.12.2024 (pakkauksia)]])*Lääkkeet[[#This Row],[Kirjanpitoarvo / pakkaus 1.7.2024
(EUR  ALV 0 %)]]</f>
        <v>0</v>
      </c>
      <c r="W285" s="61" t="str" cm="1">
        <f t="array" ref="W285">IFERROR(_xlfn.IFS(Lääkkeet[[#This Row],[Sitoutunut pääoma 
1.1.-30.6.2024 (EUR)]]&gt;0,"Täytetyt",Lääkkeet[[#This Row],[Sitoutunut pääoma 
1.7.-31.12.2024 (EUR)]]&gt;0,"Täytetyt"),"")</f>
        <v/>
      </c>
      <c r="X285" s="61"/>
      <c r="Y285" s="5">
        <f>Hakulomake!$B$29</f>
        <v>0</v>
      </c>
    </row>
    <row r="286" spans="1:25" x14ac:dyDescent="0.3">
      <c r="A286" s="6" t="s">
        <v>1199</v>
      </c>
      <c r="B286" s="5">
        <f>Hakulomake!$B$17</f>
        <v>0</v>
      </c>
      <c r="C286" s="75">
        <v>2</v>
      </c>
      <c r="D286" s="5" t="s">
        <v>236</v>
      </c>
      <c r="E286" s="74" t="s">
        <v>1899</v>
      </c>
      <c r="F286" s="5" t="s">
        <v>237</v>
      </c>
      <c r="G286" s="5" t="s">
        <v>242</v>
      </c>
      <c r="I286" s="5" t="s">
        <v>239</v>
      </c>
      <c r="J286" s="75" t="s">
        <v>1020</v>
      </c>
      <c r="N286" s="14"/>
      <c r="O286" s="50">
        <f>MIN(Lääkkeet[[#This Row],[Velvoite 1.1.2024 (pakkauksia)]],Lääkkeet[[#This Row],[Suurimman alitusluvan mukainen velvoite 
1.1.-30.6.2024 (pakkauksia)]],Lääkkeet[[#This Row],[Alin saldo 
1.1.-30.6.2024 (pakkauksia)]])*Lääkkeet[[#This Row],[Kirjanpitoarvo / pakkaus 1.1.2024
(EUR  ALV 0 %)]]</f>
        <v>0</v>
      </c>
      <c r="P286" s="16"/>
      <c r="Q286" s="13"/>
      <c r="R286" s="13"/>
      <c r="S286" s="13"/>
      <c r="T286" s="14"/>
      <c r="U286" s="50">
        <f>MIN(Lääkkeet[[#This Row],[Velvoite 1.7.2024 (pakkauksia)]],Lääkkeet[[#This Row],[Suurimman alitusluvan mukainen velvoite
1.7.-31.12.2024 (pakkauksia)]],Lääkkeet[[#This Row],[Alin saldo 
1.7.-31.12.2024 (pakkauksia)]])*Lääkkeet[[#This Row],[Kirjanpitoarvo / pakkaus 1.7.2024
(EUR  ALV 0 %)]]</f>
        <v>0</v>
      </c>
      <c r="W286" s="61" t="str" cm="1">
        <f t="array" ref="W286">IFERROR(_xlfn.IFS(Lääkkeet[[#This Row],[Sitoutunut pääoma 
1.1.-30.6.2024 (EUR)]]&gt;0,"Täytetyt",Lääkkeet[[#This Row],[Sitoutunut pääoma 
1.7.-31.12.2024 (EUR)]]&gt;0,"Täytetyt"),"")</f>
        <v/>
      </c>
      <c r="X286" s="61"/>
      <c r="Y286" s="5">
        <f>Hakulomake!$B$29</f>
        <v>0</v>
      </c>
    </row>
    <row r="287" spans="1:25" x14ac:dyDescent="0.3">
      <c r="A287" s="6" t="s">
        <v>1199</v>
      </c>
      <c r="B287" s="5">
        <f>Hakulomake!$B$17</f>
        <v>0</v>
      </c>
      <c r="C287" s="75">
        <v>2</v>
      </c>
      <c r="D287" s="5" t="s">
        <v>215</v>
      </c>
      <c r="E287" s="74" t="s">
        <v>1900</v>
      </c>
      <c r="F287" s="5" t="s">
        <v>216</v>
      </c>
      <c r="G287" s="5" t="s">
        <v>222</v>
      </c>
      <c r="H287" s="5" t="s">
        <v>218</v>
      </c>
      <c r="I287" s="5" t="s">
        <v>137</v>
      </c>
      <c r="J287" s="75" t="s">
        <v>970</v>
      </c>
      <c r="N287" s="14"/>
      <c r="O287" s="50">
        <f>MIN(Lääkkeet[[#This Row],[Velvoite 1.1.2024 (pakkauksia)]],Lääkkeet[[#This Row],[Suurimman alitusluvan mukainen velvoite 
1.1.-30.6.2024 (pakkauksia)]],Lääkkeet[[#This Row],[Alin saldo 
1.1.-30.6.2024 (pakkauksia)]])*Lääkkeet[[#This Row],[Kirjanpitoarvo / pakkaus 1.1.2024
(EUR  ALV 0 %)]]</f>
        <v>0</v>
      </c>
      <c r="P287" s="16"/>
      <c r="Q287" s="13"/>
      <c r="R287" s="13"/>
      <c r="S287" s="13"/>
      <c r="T287" s="14"/>
      <c r="U287" s="50">
        <f>MIN(Lääkkeet[[#This Row],[Velvoite 1.7.2024 (pakkauksia)]],Lääkkeet[[#This Row],[Suurimman alitusluvan mukainen velvoite
1.7.-31.12.2024 (pakkauksia)]],Lääkkeet[[#This Row],[Alin saldo 
1.7.-31.12.2024 (pakkauksia)]])*Lääkkeet[[#This Row],[Kirjanpitoarvo / pakkaus 1.7.2024
(EUR  ALV 0 %)]]</f>
        <v>0</v>
      </c>
      <c r="W287" s="61" t="str" cm="1">
        <f t="array" ref="W287">IFERROR(_xlfn.IFS(Lääkkeet[[#This Row],[Sitoutunut pääoma 
1.1.-30.6.2024 (EUR)]]&gt;0,"Täytetyt",Lääkkeet[[#This Row],[Sitoutunut pääoma 
1.7.-31.12.2024 (EUR)]]&gt;0,"Täytetyt"),"")</f>
        <v/>
      </c>
      <c r="X287" s="61"/>
      <c r="Y287" s="5">
        <f>Hakulomake!$B$29</f>
        <v>0</v>
      </c>
    </row>
    <row r="288" spans="1:25" x14ac:dyDescent="0.3">
      <c r="A288" s="6" t="s">
        <v>1199</v>
      </c>
      <c r="B288" s="5">
        <f>Hakulomake!$B$17</f>
        <v>0</v>
      </c>
      <c r="C288" s="75">
        <v>2</v>
      </c>
      <c r="D288" s="5" t="s">
        <v>215</v>
      </c>
      <c r="E288" s="74" t="s">
        <v>1901</v>
      </c>
      <c r="F288" s="5" t="s">
        <v>216</v>
      </c>
      <c r="G288" s="5" t="s">
        <v>222</v>
      </c>
      <c r="H288" s="5" t="s">
        <v>218</v>
      </c>
      <c r="I288" s="5" t="s">
        <v>137</v>
      </c>
      <c r="J288" s="75" t="s">
        <v>968</v>
      </c>
      <c r="N288" s="14"/>
      <c r="O288" s="50">
        <f>MIN(Lääkkeet[[#This Row],[Velvoite 1.1.2024 (pakkauksia)]],Lääkkeet[[#This Row],[Suurimman alitusluvan mukainen velvoite 
1.1.-30.6.2024 (pakkauksia)]],Lääkkeet[[#This Row],[Alin saldo 
1.1.-30.6.2024 (pakkauksia)]])*Lääkkeet[[#This Row],[Kirjanpitoarvo / pakkaus 1.1.2024
(EUR  ALV 0 %)]]</f>
        <v>0</v>
      </c>
      <c r="P288" s="16"/>
      <c r="Q288" s="13"/>
      <c r="R288" s="13"/>
      <c r="S288" s="13"/>
      <c r="T288" s="14"/>
      <c r="U288" s="50">
        <f>MIN(Lääkkeet[[#This Row],[Velvoite 1.7.2024 (pakkauksia)]],Lääkkeet[[#This Row],[Suurimman alitusluvan mukainen velvoite
1.7.-31.12.2024 (pakkauksia)]],Lääkkeet[[#This Row],[Alin saldo 
1.7.-31.12.2024 (pakkauksia)]])*Lääkkeet[[#This Row],[Kirjanpitoarvo / pakkaus 1.7.2024
(EUR  ALV 0 %)]]</f>
        <v>0</v>
      </c>
      <c r="W288" s="61" t="str" cm="1">
        <f t="array" ref="W288">IFERROR(_xlfn.IFS(Lääkkeet[[#This Row],[Sitoutunut pääoma 
1.1.-30.6.2024 (EUR)]]&gt;0,"Täytetyt",Lääkkeet[[#This Row],[Sitoutunut pääoma 
1.7.-31.12.2024 (EUR)]]&gt;0,"Täytetyt"),"")</f>
        <v/>
      </c>
      <c r="X288" s="61"/>
      <c r="Y288" s="5">
        <f>Hakulomake!$B$29</f>
        <v>0</v>
      </c>
    </row>
    <row r="289" spans="1:25" x14ac:dyDescent="0.3">
      <c r="A289" s="6" t="s">
        <v>1199</v>
      </c>
      <c r="B289" s="5">
        <f>Hakulomake!$B$17</f>
        <v>0</v>
      </c>
      <c r="C289" s="75">
        <v>2</v>
      </c>
      <c r="D289" s="5" t="s">
        <v>228</v>
      </c>
      <c r="E289" s="74" t="s">
        <v>1902</v>
      </c>
      <c r="F289" s="5" t="s">
        <v>229</v>
      </c>
      <c r="G289" s="5" t="s">
        <v>233</v>
      </c>
      <c r="H289" s="5" t="s">
        <v>48</v>
      </c>
      <c r="I289" s="5" t="s">
        <v>137</v>
      </c>
      <c r="J289" s="75" t="s">
        <v>1012</v>
      </c>
      <c r="N289" s="14"/>
      <c r="O289" s="50">
        <f>MIN(Lääkkeet[[#This Row],[Velvoite 1.1.2024 (pakkauksia)]],Lääkkeet[[#This Row],[Suurimman alitusluvan mukainen velvoite 
1.1.-30.6.2024 (pakkauksia)]],Lääkkeet[[#This Row],[Alin saldo 
1.1.-30.6.2024 (pakkauksia)]])*Lääkkeet[[#This Row],[Kirjanpitoarvo / pakkaus 1.1.2024
(EUR  ALV 0 %)]]</f>
        <v>0</v>
      </c>
      <c r="P289" s="16"/>
      <c r="Q289" s="13"/>
      <c r="R289" s="13"/>
      <c r="S289" s="13"/>
      <c r="T289" s="14"/>
      <c r="U289" s="50">
        <f>MIN(Lääkkeet[[#This Row],[Velvoite 1.7.2024 (pakkauksia)]],Lääkkeet[[#This Row],[Suurimman alitusluvan mukainen velvoite
1.7.-31.12.2024 (pakkauksia)]],Lääkkeet[[#This Row],[Alin saldo 
1.7.-31.12.2024 (pakkauksia)]])*Lääkkeet[[#This Row],[Kirjanpitoarvo / pakkaus 1.7.2024
(EUR  ALV 0 %)]]</f>
        <v>0</v>
      </c>
      <c r="W289" s="61" t="str" cm="1">
        <f t="array" ref="W289">IFERROR(_xlfn.IFS(Lääkkeet[[#This Row],[Sitoutunut pääoma 
1.1.-30.6.2024 (EUR)]]&gt;0,"Täytetyt",Lääkkeet[[#This Row],[Sitoutunut pääoma 
1.7.-31.12.2024 (EUR)]]&gt;0,"Täytetyt"),"")</f>
        <v/>
      </c>
      <c r="X289" s="61"/>
      <c r="Y289" s="5">
        <f>Hakulomake!$B$29</f>
        <v>0</v>
      </c>
    </row>
    <row r="290" spans="1:25" x14ac:dyDescent="0.3">
      <c r="A290" s="6" t="s">
        <v>1199</v>
      </c>
      <c r="B290" s="5">
        <f>Hakulomake!$B$17</f>
        <v>0</v>
      </c>
      <c r="C290" s="75">
        <v>2</v>
      </c>
      <c r="D290" s="5" t="s">
        <v>228</v>
      </c>
      <c r="E290" s="74" t="s">
        <v>1903</v>
      </c>
      <c r="F290" s="5" t="s">
        <v>229</v>
      </c>
      <c r="G290" s="5" t="s">
        <v>233</v>
      </c>
      <c r="H290" s="5" t="s">
        <v>48</v>
      </c>
      <c r="I290" s="5" t="s">
        <v>137</v>
      </c>
      <c r="J290" s="75" t="s">
        <v>1021</v>
      </c>
      <c r="N290" s="14"/>
      <c r="O290" s="50">
        <f>MIN(Lääkkeet[[#This Row],[Velvoite 1.1.2024 (pakkauksia)]],Lääkkeet[[#This Row],[Suurimman alitusluvan mukainen velvoite 
1.1.-30.6.2024 (pakkauksia)]],Lääkkeet[[#This Row],[Alin saldo 
1.1.-30.6.2024 (pakkauksia)]])*Lääkkeet[[#This Row],[Kirjanpitoarvo / pakkaus 1.1.2024
(EUR  ALV 0 %)]]</f>
        <v>0</v>
      </c>
      <c r="P290" s="16"/>
      <c r="Q290" s="13"/>
      <c r="R290" s="13"/>
      <c r="S290" s="13"/>
      <c r="T290" s="14"/>
      <c r="U290" s="50">
        <f>MIN(Lääkkeet[[#This Row],[Velvoite 1.7.2024 (pakkauksia)]],Lääkkeet[[#This Row],[Suurimman alitusluvan mukainen velvoite
1.7.-31.12.2024 (pakkauksia)]],Lääkkeet[[#This Row],[Alin saldo 
1.7.-31.12.2024 (pakkauksia)]])*Lääkkeet[[#This Row],[Kirjanpitoarvo / pakkaus 1.7.2024
(EUR  ALV 0 %)]]</f>
        <v>0</v>
      </c>
      <c r="W290" s="61" t="str" cm="1">
        <f t="array" ref="W290">IFERROR(_xlfn.IFS(Lääkkeet[[#This Row],[Sitoutunut pääoma 
1.1.-30.6.2024 (EUR)]]&gt;0,"Täytetyt",Lääkkeet[[#This Row],[Sitoutunut pääoma 
1.7.-31.12.2024 (EUR)]]&gt;0,"Täytetyt"),"")</f>
        <v/>
      </c>
      <c r="X290" s="61"/>
      <c r="Y290" s="5">
        <f>Hakulomake!$B$29</f>
        <v>0</v>
      </c>
    </row>
    <row r="291" spans="1:25" x14ac:dyDescent="0.3">
      <c r="A291" s="6" t="s">
        <v>1199</v>
      </c>
      <c r="B291" s="5">
        <f>Hakulomake!$B$17</f>
        <v>0</v>
      </c>
      <c r="C291" s="75">
        <v>2</v>
      </c>
      <c r="D291" s="5" t="s">
        <v>291</v>
      </c>
      <c r="E291" s="74" t="s">
        <v>1904</v>
      </c>
      <c r="F291" s="5" t="s">
        <v>292</v>
      </c>
      <c r="G291" s="5" t="s">
        <v>273</v>
      </c>
      <c r="H291" s="5" t="s">
        <v>295</v>
      </c>
      <c r="I291" s="5" t="s">
        <v>195</v>
      </c>
      <c r="J291" s="75" t="s">
        <v>1023</v>
      </c>
      <c r="N291" s="14"/>
      <c r="O291" s="50">
        <f>MIN(Lääkkeet[[#This Row],[Velvoite 1.1.2024 (pakkauksia)]],Lääkkeet[[#This Row],[Suurimman alitusluvan mukainen velvoite 
1.1.-30.6.2024 (pakkauksia)]],Lääkkeet[[#This Row],[Alin saldo 
1.1.-30.6.2024 (pakkauksia)]])*Lääkkeet[[#This Row],[Kirjanpitoarvo / pakkaus 1.1.2024
(EUR  ALV 0 %)]]</f>
        <v>0</v>
      </c>
      <c r="P291" s="16"/>
      <c r="Q291" s="13"/>
      <c r="R291" s="13"/>
      <c r="S291" s="13"/>
      <c r="T291" s="14"/>
      <c r="U291" s="50">
        <f>MIN(Lääkkeet[[#This Row],[Velvoite 1.7.2024 (pakkauksia)]],Lääkkeet[[#This Row],[Suurimman alitusluvan mukainen velvoite
1.7.-31.12.2024 (pakkauksia)]],Lääkkeet[[#This Row],[Alin saldo 
1.7.-31.12.2024 (pakkauksia)]])*Lääkkeet[[#This Row],[Kirjanpitoarvo / pakkaus 1.7.2024
(EUR  ALV 0 %)]]</f>
        <v>0</v>
      </c>
      <c r="W291" s="61" t="str" cm="1">
        <f t="array" ref="W291">IFERROR(_xlfn.IFS(Lääkkeet[[#This Row],[Sitoutunut pääoma 
1.1.-30.6.2024 (EUR)]]&gt;0,"Täytetyt",Lääkkeet[[#This Row],[Sitoutunut pääoma 
1.7.-31.12.2024 (EUR)]]&gt;0,"Täytetyt"),"")</f>
        <v/>
      </c>
      <c r="X291" s="61"/>
      <c r="Y291" s="5">
        <f>Hakulomake!$B$29</f>
        <v>0</v>
      </c>
    </row>
    <row r="292" spans="1:25" x14ac:dyDescent="0.3">
      <c r="A292" s="6" t="s">
        <v>1199</v>
      </c>
      <c r="B292" s="5">
        <f>Hakulomake!$B$17</f>
        <v>0</v>
      </c>
      <c r="C292" s="75">
        <v>2</v>
      </c>
      <c r="D292" s="5" t="s">
        <v>228</v>
      </c>
      <c r="E292" s="74" t="s">
        <v>1905</v>
      </c>
      <c r="F292" s="5" t="s">
        <v>229</v>
      </c>
      <c r="G292" s="5" t="s">
        <v>230</v>
      </c>
      <c r="H292" s="5" t="s">
        <v>48</v>
      </c>
      <c r="I292" s="5" t="s">
        <v>137</v>
      </c>
      <c r="J292" s="75" t="s">
        <v>1009</v>
      </c>
      <c r="N292" s="14"/>
      <c r="O292" s="50">
        <f>MIN(Lääkkeet[[#This Row],[Velvoite 1.1.2024 (pakkauksia)]],Lääkkeet[[#This Row],[Suurimman alitusluvan mukainen velvoite 
1.1.-30.6.2024 (pakkauksia)]],Lääkkeet[[#This Row],[Alin saldo 
1.1.-30.6.2024 (pakkauksia)]])*Lääkkeet[[#This Row],[Kirjanpitoarvo / pakkaus 1.1.2024
(EUR  ALV 0 %)]]</f>
        <v>0</v>
      </c>
      <c r="P292" s="16"/>
      <c r="Q292" s="13"/>
      <c r="R292" s="13"/>
      <c r="S292" s="13"/>
      <c r="T292" s="14"/>
      <c r="U292" s="50">
        <f>MIN(Lääkkeet[[#This Row],[Velvoite 1.7.2024 (pakkauksia)]],Lääkkeet[[#This Row],[Suurimman alitusluvan mukainen velvoite
1.7.-31.12.2024 (pakkauksia)]],Lääkkeet[[#This Row],[Alin saldo 
1.7.-31.12.2024 (pakkauksia)]])*Lääkkeet[[#This Row],[Kirjanpitoarvo / pakkaus 1.7.2024
(EUR  ALV 0 %)]]</f>
        <v>0</v>
      </c>
      <c r="W292" s="61" t="str" cm="1">
        <f t="array" ref="W292">IFERROR(_xlfn.IFS(Lääkkeet[[#This Row],[Sitoutunut pääoma 
1.1.-30.6.2024 (EUR)]]&gt;0,"Täytetyt",Lääkkeet[[#This Row],[Sitoutunut pääoma 
1.7.-31.12.2024 (EUR)]]&gt;0,"Täytetyt"),"")</f>
        <v/>
      </c>
      <c r="X292" s="61"/>
      <c r="Y292" s="5">
        <f>Hakulomake!$B$29</f>
        <v>0</v>
      </c>
    </row>
    <row r="293" spans="1:25" x14ac:dyDescent="0.3">
      <c r="A293" s="6" t="s">
        <v>1199</v>
      </c>
      <c r="B293" s="5">
        <f>Hakulomake!$B$17</f>
        <v>0</v>
      </c>
      <c r="C293" s="75">
        <v>2</v>
      </c>
      <c r="D293" s="5" t="s">
        <v>228</v>
      </c>
      <c r="E293" s="74" t="s">
        <v>1906</v>
      </c>
      <c r="F293" s="5" t="s">
        <v>229</v>
      </c>
      <c r="G293" s="5" t="s">
        <v>230</v>
      </c>
      <c r="H293" s="5" t="s">
        <v>48</v>
      </c>
      <c r="I293" s="5" t="s">
        <v>137</v>
      </c>
      <c r="J293" s="75" t="s">
        <v>1008</v>
      </c>
      <c r="N293" s="14"/>
      <c r="O293" s="50">
        <f>MIN(Lääkkeet[[#This Row],[Velvoite 1.1.2024 (pakkauksia)]],Lääkkeet[[#This Row],[Suurimman alitusluvan mukainen velvoite 
1.1.-30.6.2024 (pakkauksia)]],Lääkkeet[[#This Row],[Alin saldo 
1.1.-30.6.2024 (pakkauksia)]])*Lääkkeet[[#This Row],[Kirjanpitoarvo / pakkaus 1.1.2024
(EUR  ALV 0 %)]]</f>
        <v>0</v>
      </c>
      <c r="P293" s="16"/>
      <c r="Q293" s="13"/>
      <c r="R293" s="13"/>
      <c r="S293" s="13"/>
      <c r="T293" s="14"/>
      <c r="U293" s="50">
        <f>MIN(Lääkkeet[[#This Row],[Velvoite 1.7.2024 (pakkauksia)]],Lääkkeet[[#This Row],[Suurimman alitusluvan mukainen velvoite
1.7.-31.12.2024 (pakkauksia)]],Lääkkeet[[#This Row],[Alin saldo 
1.7.-31.12.2024 (pakkauksia)]])*Lääkkeet[[#This Row],[Kirjanpitoarvo / pakkaus 1.7.2024
(EUR  ALV 0 %)]]</f>
        <v>0</v>
      </c>
      <c r="W293" s="61" t="str" cm="1">
        <f t="array" ref="W293">IFERROR(_xlfn.IFS(Lääkkeet[[#This Row],[Sitoutunut pääoma 
1.1.-30.6.2024 (EUR)]]&gt;0,"Täytetyt",Lääkkeet[[#This Row],[Sitoutunut pääoma 
1.7.-31.12.2024 (EUR)]]&gt;0,"Täytetyt"),"")</f>
        <v/>
      </c>
      <c r="X293" s="61"/>
      <c r="Y293" s="5">
        <f>Hakulomake!$B$29</f>
        <v>0</v>
      </c>
    </row>
    <row r="294" spans="1:25" x14ac:dyDescent="0.3">
      <c r="A294" s="6" t="s">
        <v>1199</v>
      </c>
      <c r="B294" s="5">
        <f>Hakulomake!$B$17</f>
        <v>0</v>
      </c>
      <c r="C294" s="75">
        <v>2</v>
      </c>
      <c r="D294" s="5" t="s">
        <v>224</v>
      </c>
      <c r="E294" s="74" t="s">
        <v>1907</v>
      </c>
      <c r="F294" s="5" t="s">
        <v>225</v>
      </c>
      <c r="G294" s="5" t="s">
        <v>226</v>
      </c>
      <c r="I294" s="5" t="s">
        <v>137</v>
      </c>
      <c r="J294" s="75" t="s">
        <v>1009</v>
      </c>
      <c r="N294" s="14"/>
      <c r="O294" s="50">
        <f>MIN(Lääkkeet[[#This Row],[Velvoite 1.1.2024 (pakkauksia)]],Lääkkeet[[#This Row],[Suurimman alitusluvan mukainen velvoite 
1.1.-30.6.2024 (pakkauksia)]],Lääkkeet[[#This Row],[Alin saldo 
1.1.-30.6.2024 (pakkauksia)]])*Lääkkeet[[#This Row],[Kirjanpitoarvo / pakkaus 1.1.2024
(EUR  ALV 0 %)]]</f>
        <v>0</v>
      </c>
      <c r="P294" s="16"/>
      <c r="Q294" s="13"/>
      <c r="R294" s="13"/>
      <c r="S294" s="13"/>
      <c r="T294" s="14"/>
      <c r="U294" s="50">
        <f>MIN(Lääkkeet[[#This Row],[Velvoite 1.7.2024 (pakkauksia)]],Lääkkeet[[#This Row],[Suurimman alitusluvan mukainen velvoite
1.7.-31.12.2024 (pakkauksia)]],Lääkkeet[[#This Row],[Alin saldo 
1.7.-31.12.2024 (pakkauksia)]])*Lääkkeet[[#This Row],[Kirjanpitoarvo / pakkaus 1.7.2024
(EUR  ALV 0 %)]]</f>
        <v>0</v>
      </c>
      <c r="W294" s="61" t="str" cm="1">
        <f t="array" ref="W294">IFERROR(_xlfn.IFS(Lääkkeet[[#This Row],[Sitoutunut pääoma 
1.1.-30.6.2024 (EUR)]]&gt;0,"Täytetyt",Lääkkeet[[#This Row],[Sitoutunut pääoma 
1.7.-31.12.2024 (EUR)]]&gt;0,"Täytetyt"),"")</f>
        <v/>
      </c>
      <c r="X294" s="61"/>
      <c r="Y294" s="5">
        <f>Hakulomake!$B$29</f>
        <v>0</v>
      </c>
    </row>
    <row r="295" spans="1:25" x14ac:dyDescent="0.3">
      <c r="A295" s="6" t="s">
        <v>1199</v>
      </c>
      <c r="B295" s="5">
        <f>Hakulomake!$B$17</f>
        <v>0</v>
      </c>
      <c r="C295" s="75">
        <v>2</v>
      </c>
      <c r="D295" s="5" t="s">
        <v>236</v>
      </c>
      <c r="E295" s="74" t="s">
        <v>1908</v>
      </c>
      <c r="F295" s="5" t="s">
        <v>237</v>
      </c>
      <c r="G295" s="5" t="s">
        <v>262</v>
      </c>
      <c r="I295" s="5" t="s">
        <v>239</v>
      </c>
      <c r="J295" s="75" t="s">
        <v>1024</v>
      </c>
      <c r="N295" s="14"/>
      <c r="O295" s="50">
        <f>MIN(Lääkkeet[[#This Row],[Velvoite 1.1.2024 (pakkauksia)]],Lääkkeet[[#This Row],[Suurimman alitusluvan mukainen velvoite 
1.1.-30.6.2024 (pakkauksia)]],Lääkkeet[[#This Row],[Alin saldo 
1.1.-30.6.2024 (pakkauksia)]])*Lääkkeet[[#This Row],[Kirjanpitoarvo / pakkaus 1.1.2024
(EUR  ALV 0 %)]]</f>
        <v>0</v>
      </c>
      <c r="P295" s="16"/>
      <c r="Q295" s="13"/>
      <c r="R295" s="13"/>
      <c r="S295" s="13"/>
      <c r="T295" s="14"/>
      <c r="U295" s="50">
        <f>MIN(Lääkkeet[[#This Row],[Velvoite 1.7.2024 (pakkauksia)]],Lääkkeet[[#This Row],[Suurimman alitusluvan mukainen velvoite
1.7.-31.12.2024 (pakkauksia)]],Lääkkeet[[#This Row],[Alin saldo 
1.7.-31.12.2024 (pakkauksia)]])*Lääkkeet[[#This Row],[Kirjanpitoarvo / pakkaus 1.7.2024
(EUR  ALV 0 %)]]</f>
        <v>0</v>
      </c>
      <c r="W295" s="61" t="str" cm="1">
        <f t="array" ref="W295">IFERROR(_xlfn.IFS(Lääkkeet[[#This Row],[Sitoutunut pääoma 
1.1.-30.6.2024 (EUR)]]&gt;0,"Täytetyt",Lääkkeet[[#This Row],[Sitoutunut pääoma 
1.7.-31.12.2024 (EUR)]]&gt;0,"Täytetyt"),"")</f>
        <v/>
      </c>
      <c r="X295" s="61"/>
      <c r="Y295" s="5">
        <f>Hakulomake!$B$29</f>
        <v>0</v>
      </c>
    </row>
    <row r="296" spans="1:25" x14ac:dyDescent="0.3">
      <c r="A296" s="6" t="s">
        <v>1199</v>
      </c>
      <c r="B296" s="5">
        <f>Hakulomake!$B$17</f>
        <v>0</v>
      </c>
      <c r="C296" s="75">
        <v>2</v>
      </c>
      <c r="D296" s="5" t="s">
        <v>215</v>
      </c>
      <c r="E296" s="74" t="s">
        <v>1909</v>
      </c>
      <c r="F296" s="5" t="s">
        <v>216</v>
      </c>
      <c r="G296" s="5" t="s">
        <v>223</v>
      </c>
      <c r="H296" s="5" t="s">
        <v>221</v>
      </c>
      <c r="I296" s="5" t="s">
        <v>137</v>
      </c>
      <c r="J296" s="75" t="s">
        <v>1014</v>
      </c>
      <c r="N296" s="14"/>
      <c r="O296" s="50">
        <f>MIN(Lääkkeet[[#This Row],[Velvoite 1.1.2024 (pakkauksia)]],Lääkkeet[[#This Row],[Suurimman alitusluvan mukainen velvoite 
1.1.-30.6.2024 (pakkauksia)]],Lääkkeet[[#This Row],[Alin saldo 
1.1.-30.6.2024 (pakkauksia)]])*Lääkkeet[[#This Row],[Kirjanpitoarvo / pakkaus 1.1.2024
(EUR  ALV 0 %)]]</f>
        <v>0</v>
      </c>
      <c r="P296" s="16"/>
      <c r="Q296" s="13"/>
      <c r="R296" s="13"/>
      <c r="S296" s="13"/>
      <c r="T296" s="14"/>
      <c r="U296" s="50">
        <f>MIN(Lääkkeet[[#This Row],[Velvoite 1.7.2024 (pakkauksia)]],Lääkkeet[[#This Row],[Suurimman alitusluvan mukainen velvoite
1.7.-31.12.2024 (pakkauksia)]],Lääkkeet[[#This Row],[Alin saldo 
1.7.-31.12.2024 (pakkauksia)]])*Lääkkeet[[#This Row],[Kirjanpitoarvo / pakkaus 1.7.2024
(EUR  ALV 0 %)]]</f>
        <v>0</v>
      </c>
      <c r="W296" s="61" t="str" cm="1">
        <f t="array" ref="W296">IFERROR(_xlfn.IFS(Lääkkeet[[#This Row],[Sitoutunut pääoma 
1.1.-30.6.2024 (EUR)]]&gt;0,"Täytetyt",Lääkkeet[[#This Row],[Sitoutunut pääoma 
1.7.-31.12.2024 (EUR)]]&gt;0,"Täytetyt"),"")</f>
        <v/>
      </c>
      <c r="X296" s="61"/>
      <c r="Y296" s="5">
        <f>Hakulomake!$B$29</f>
        <v>0</v>
      </c>
    </row>
    <row r="297" spans="1:25" x14ac:dyDescent="0.3">
      <c r="A297" s="6" t="s">
        <v>1199</v>
      </c>
      <c r="B297" s="5">
        <f>Hakulomake!$B$17</f>
        <v>0</v>
      </c>
      <c r="C297" s="75">
        <v>2</v>
      </c>
      <c r="D297" s="5" t="s">
        <v>215</v>
      </c>
      <c r="E297" s="74" t="s">
        <v>1910</v>
      </c>
      <c r="F297" s="5" t="s">
        <v>216</v>
      </c>
      <c r="G297" s="5" t="s">
        <v>223</v>
      </c>
      <c r="H297" s="5" t="s">
        <v>218</v>
      </c>
      <c r="I297" s="5" t="s">
        <v>137</v>
      </c>
      <c r="J297" s="75" t="s">
        <v>968</v>
      </c>
      <c r="N297" s="14"/>
      <c r="O297" s="50">
        <f>MIN(Lääkkeet[[#This Row],[Velvoite 1.1.2024 (pakkauksia)]],Lääkkeet[[#This Row],[Suurimman alitusluvan mukainen velvoite 
1.1.-30.6.2024 (pakkauksia)]],Lääkkeet[[#This Row],[Alin saldo 
1.1.-30.6.2024 (pakkauksia)]])*Lääkkeet[[#This Row],[Kirjanpitoarvo / pakkaus 1.1.2024
(EUR  ALV 0 %)]]</f>
        <v>0</v>
      </c>
      <c r="P297" s="16"/>
      <c r="Q297" s="13"/>
      <c r="R297" s="13"/>
      <c r="S297" s="13"/>
      <c r="T297" s="14"/>
      <c r="U297" s="50">
        <f>MIN(Lääkkeet[[#This Row],[Velvoite 1.7.2024 (pakkauksia)]],Lääkkeet[[#This Row],[Suurimman alitusluvan mukainen velvoite
1.7.-31.12.2024 (pakkauksia)]],Lääkkeet[[#This Row],[Alin saldo 
1.7.-31.12.2024 (pakkauksia)]])*Lääkkeet[[#This Row],[Kirjanpitoarvo / pakkaus 1.7.2024
(EUR  ALV 0 %)]]</f>
        <v>0</v>
      </c>
      <c r="W297" s="61" t="str" cm="1">
        <f t="array" ref="W297">IFERROR(_xlfn.IFS(Lääkkeet[[#This Row],[Sitoutunut pääoma 
1.1.-30.6.2024 (EUR)]]&gt;0,"Täytetyt",Lääkkeet[[#This Row],[Sitoutunut pääoma 
1.7.-31.12.2024 (EUR)]]&gt;0,"Täytetyt"),"")</f>
        <v/>
      </c>
      <c r="X297" s="61"/>
      <c r="Y297" s="5">
        <f>Hakulomake!$B$29</f>
        <v>0</v>
      </c>
    </row>
    <row r="298" spans="1:25" x14ac:dyDescent="0.3">
      <c r="A298" s="6" t="s">
        <v>1199</v>
      </c>
      <c r="B298" s="5">
        <f>Hakulomake!$B$17</f>
        <v>0</v>
      </c>
      <c r="C298" s="75">
        <v>2</v>
      </c>
      <c r="D298" s="5" t="s">
        <v>280</v>
      </c>
      <c r="E298" s="74" t="s">
        <v>1911</v>
      </c>
      <c r="F298" s="5" t="s">
        <v>281</v>
      </c>
      <c r="G298" s="5" t="s">
        <v>282</v>
      </c>
      <c r="I298" s="5" t="s">
        <v>137</v>
      </c>
      <c r="J298" s="75" t="s">
        <v>1009</v>
      </c>
      <c r="N298" s="14"/>
      <c r="O298" s="50">
        <f>MIN(Lääkkeet[[#This Row],[Velvoite 1.1.2024 (pakkauksia)]],Lääkkeet[[#This Row],[Suurimman alitusluvan mukainen velvoite 
1.1.-30.6.2024 (pakkauksia)]],Lääkkeet[[#This Row],[Alin saldo 
1.1.-30.6.2024 (pakkauksia)]])*Lääkkeet[[#This Row],[Kirjanpitoarvo / pakkaus 1.1.2024
(EUR  ALV 0 %)]]</f>
        <v>0</v>
      </c>
      <c r="P298" s="16"/>
      <c r="Q298" s="13"/>
      <c r="R298" s="13"/>
      <c r="S298" s="13"/>
      <c r="T298" s="14"/>
      <c r="U298" s="50">
        <f>MIN(Lääkkeet[[#This Row],[Velvoite 1.7.2024 (pakkauksia)]],Lääkkeet[[#This Row],[Suurimman alitusluvan mukainen velvoite
1.7.-31.12.2024 (pakkauksia)]],Lääkkeet[[#This Row],[Alin saldo 
1.7.-31.12.2024 (pakkauksia)]])*Lääkkeet[[#This Row],[Kirjanpitoarvo / pakkaus 1.7.2024
(EUR  ALV 0 %)]]</f>
        <v>0</v>
      </c>
      <c r="W298" s="61" t="str" cm="1">
        <f t="array" ref="W298">IFERROR(_xlfn.IFS(Lääkkeet[[#This Row],[Sitoutunut pääoma 
1.1.-30.6.2024 (EUR)]]&gt;0,"Täytetyt",Lääkkeet[[#This Row],[Sitoutunut pääoma 
1.7.-31.12.2024 (EUR)]]&gt;0,"Täytetyt"),"")</f>
        <v/>
      </c>
      <c r="X298" s="61"/>
      <c r="Y298" s="5">
        <f>Hakulomake!$B$29</f>
        <v>0</v>
      </c>
    </row>
    <row r="299" spans="1:25" x14ac:dyDescent="0.3">
      <c r="A299" s="6" t="s">
        <v>1199</v>
      </c>
      <c r="B299" s="5">
        <f>Hakulomake!$B$17</f>
        <v>0</v>
      </c>
      <c r="C299" s="75">
        <v>2</v>
      </c>
      <c r="D299" s="5" t="s">
        <v>236</v>
      </c>
      <c r="E299" s="74" t="s">
        <v>1912</v>
      </c>
      <c r="F299" s="5" t="s">
        <v>237</v>
      </c>
      <c r="G299" s="5" t="s">
        <v>258</v>
      </c>
      <c r="I299" s="5" t="s">
        <v>239</v>
      </c>
      <c r="J299" s="75" t="s">
        <v>1022</v>
      </c>
      <c r="N299" s="14"/>
      <c r="O299" s="50">
        <f>MIN(Lääkkeet[[#This Row],[Velvoite 1.1.2024 (pakkauksia)]],Lääkkeet[[#This Row],[Suurimman alitusluvan mukainen velvoite 
1.1.-30.6.2024 (pakkauksia)]],Lääkkeet[[#This Row],[Alin saldo 
1.1.-30.6.2024 (pakkauksia)]])*Lääkkeet[[#This Row],[Kirjanpitoarvo / pakkaus 1.1.2024
(EUR  ALV 0 %)]]</f>
        <v>0</v>
      </c>
      <c r="P299" s="16"/>
      <c r="Q299" s="13"/>
      <c r="R299" s="13"/>
      <c r="S299" s="13"/>
      <c r="T299" s="14"/>
      <c r="U299" s="50">
        <f>MIN(Lääkkeet[[#This Row],[Velvoite 1.7.2024 (pakkauksia)]],Lääkkeet[[#This Row],[Suurimman alitusluvan mukainen velvoite
1.7.-31.12.2024 (pakkauksia)]],Lääkkeet[[#This Row],[Alin saldo 
1.7.-31.12.2024 (pakkauksia)]])*Lääkkeet[[#This Row],[Kirjanpitoarvo / pakkaus 1.7.2024
(EUR  ALV 0 %)]]</f>
        <v>0</v>
      </c>
      <c r="W299" s="61" t="str" cm="1">
        <f t="array" ref="W299">IFERROR(_xlfn.IFS(Lääkkeet[[#This Row],[Sitoutunut pääoma 
1.1.-30.6.2024 (EUR)]]&gt;0,"Täytetyt",Lääkkeet[[#This Row],[Sitoutunut pääoma 
1.7.-31.12.2024 (EUR)]]&gt;0,"Täytetyt"),"")</f>
        <v/>
      </c>
      <c r="X299" s="61"/>
      <c r="Y299" s="5">
        <f>Hakulomake!$B$29</f>
        <v>0</v>
      </c>
    </row>
    <row r="300" spans="1:25" x14ac:dyDescent="0.3">
      <c r="A300" s="6" t="s">
        <v>1199</v>
      </c>
      <c r="B300" s="5">
        <f>Hakulomake!$B$17</f>
        <v>0</v>
      </c>
      <c r="C300" s="75">
        <v>2</v>
      </c>
      <c r="D300" s="5" t="s">
        <v>236</v>
      </c>
      <c r="E300" s="74" t="s">
        <v>1913</v>
      </c>
      <c r="F300" s="5" t="s">
        <v>237</v>
      </c>
      <c r="G300" s="5" t="s">
        <v>258</v>
      </c>
      <c r="I300" s="5" t="s">
        <v>239</v>
      </c>
      <c r="J300" s="75" t="s">
        <v>1025</v>
      </c>
      <c r="N300" s="14"/>
      <c r="O300" s="50">
        <f>MIN(Lääkkeet[[#This Row],[Velvoite 1.1.2024 (pakkauksia)]],Lääkkeet[[#This Row],[Suurimman alitusluvan mukainen velvoite 
1.1.-30.6.2024 (pakkauksia)]],Lääkkeet[[#This Row],[Alin saldo 
1.1.-30.6.2024 (pakkauksia)]])*Lääkkeet[[#This Row],[Kirjanpitoarvo / pakkaus 1.1.2024
(EUR  ALV 0 %)]]</f>
        <v>0</v>
      </c>
      <c r="P300" s="16"/>
      <c r="Q300" s="13"/>
      <c r="R300" s="13"/>
      <c r="S300" s="13"/>
      <c r="T300" s="14"/>
      <c r="U300" s="50">
        <f>MIN(Lääkkeet[[#This Row],[Velvoite 1.7.2024 (pakkauksia)]],Lääkkeet[[#This Row],[Suurimman alitusluvan mukainen velvoite
1.7.-31.12.2024 (pakkauksia)]],Lääkkeet[[#This Row],[Alin saldo 
1.7.-31.12.2024 (pakkauksia)]])*Lääkkeet[[#This Row],[Kirjanpitoarvo / pakkaus 1.7.2024
(EUR  ALV 0 %)]]</f>
        <v>0</v>
      </c>
      <c r="W300" s="61" t="str" cm="1">
        <f t="array" ref="W300">IFERROR(_xlfn.IFS(Lääkkeet[[#This Row],[Sitoutunut pääoma 
1.1.-30.6.2024 (EUR)]]&gt;0,"Täytetyt",Lääkkeet[[#This Row],[Sitoutunut pääoma 
1.7.-31.12.2024 (EUR)]]&gt;0,"Täytetyt"),"")</f>
        <v/>
      </c>
      <c r="X300" s="61"/>
      <c r="Y300" s="5">
        <f>Hakulomake!$B$29</f>
        <v>0</v>
      </c>
    </row>
    <row r="301" spans="1:25" x14ac:dyDescent="0.3">
      <c r="A301" s="6" t="s">
        <v>1199</v>
      </c>
      <c r="B301" s="5">
        <f>Hakulomake!$B$17</f>
        <v>0</v>
      </c>
      <c r="C301" s="75">
        <v>2</v>
      </c>
      <c r="D301" s="5" t="s">
        <v>236</v>
      </c>
      <c r="E301" s="74" t="s">
        <v>1914</v>
      </c>
      <c r="F301" s="5" t="s">
        <v>237</v>
      </c>
      <c r="G301" s="5" t="s">
        <v>258</v>
      </c>
      <c r="I301" s="5" t="s">
        <v>239</v>
      </c>
      <c r="J301" s="75" t="s">
        <v>1026</v>
      </c>
      <c r="N301" s="14"/>
      <c r="O301" s="50">
        <f>MIN(Lääkkeet[[#This Row],[Velvoite 1.1.2024 (pakkauksia)]],Lääkkeet[[#This Row],[Suurimman alitusluvan mukainen velvoite 
1.1.-30.6.2024 (pakkauksia)]],Lääkkeet[[#This Row],[Alin saldo 
1.1.-30.6.2024 (pakkauksia)]])*Lääkkeet[[#This Row],[Kirjanpitoarvo / pakkaus 1.1.2024
(EUR  ALV 0 %)]]</f>
        <v>0</v>
      </c>
      <c r="P301" s="16"/>
      <c r="Q301" s="13"/>
      <c r="R301" s="13"/>
      <c r="S301" s="13"/>
      <c r="T301" s="14"/>
      <c r="U301" s="50">
        <f>MIN(Lääkkeet[[#This Row],[Velvoite 1.7.2024 (pakkauksia)]],Lääkkeet[[#This Row],[Suurimman alitusluvan mukainen velvoite
1.7.-31.12.2024 (pakkauksia)]],Lääkkeet[[#This Row],[Alin saldo 
1.7.-31.12.2024 (pakkauksia)]])*Lääkkeet[[#This Row],[Kirjanpitoarvo / pakkaus 1.7.2024
(EUR  ALV 0 %)]]</f>
        <v>0</v>
      </c>
      <c r="W301" s="61" t="str" cm="1">
        <f t="array" ref="W301">IFERROR(_xlfn.IFS(Lääkkeet[[#This Row],[Sitoutunut pääoma 
1.1.-30.6.2024 (EUR)]]&gt;0,"Täytetyt",Lääkkeet[[#This Row],[Sitoutunut pääoma 
1.7.-31.12.2024 (EUR)]]&gt;0,"Täytetyt"),"")</f>
        <v/>
      </c>
      <c r="X301" s="61"/>
      <c r="Y301" s="5">
        <f>Hakulomake!$B$29</f>
        <v>0</v>
      </c>
    </row>
    <row r="302" spans="1:25" x14ac:dyDescent="0.3">
      <c r="A302" s="6" t="s">
        <v>1199</v>
      </c>
      <c r="B302" s="5">
        <f>Hakulomake!$B$17</f>
        <v>0</v>
      </c>
      <c r="C302" s="75">
        <v>2</v>
      </c>
      <c r="D302" s="5" t="s">
        <v>236</v>
      </c>
      <c r="E302" s="74" t="s">
        <v>1915</v>
      </c>
      <c r="F302" s="5" t="s">
        <v>237</v>
      </c>
      <c r="G302" s="5" t="s">
        <v>255</v>
      </c>
      <c r="I302" s="5" t="s">
        <v>239</v>
      </c>
      <c r="J302" s="75" t="s">
        <v>1022</v>
      </c>
      <c r="N302" s="14"/>
      <c r="O302" s="50">
        <f>MIN(Lääkkeet[[#This Row],[Velvoite 1.1.2024 (pakkauksia)]],Lääkkeet[[#This Row],[Suurimman alitusluvan mukainen velvoite 
1.1.-30.6.2024 (pakkauksia)]],Lääkkeet[[#This Row],[Alin saldo 
1.1.-30.6.2024 (pakkauksia)]])*Lääkkeet[[#This Row],[Kirjanpitoarvo / pakkaus 1.1.2024
(EUR  ALV 0 %)]]</f>
        <v>0</v>
      </c>
      <c r="P302" s="16"/>
      <c r="Q302" s="13"/>
      <c r="R302" s="13"/>
      <c r="S302" s="13"/>
      <c r="T302" s="14"/>
      <c r="U302" s="50">
        <f>MIN(Lääkkeet[[#This Row],[Velvoite 1.7.2024 (pakkauksia)]],Lääkkeet[[#This Row],[Suurimman alitusluvan mukainen velvoite
1.7.-31.12.2024 (pakkauksia)]],Lääkkeet[[#This Row],[Alin saldo 
1.7.-31.12.2024 (pakkauksia)]])*Lääkkeet[[#This Row],[Kirjanpitoarvo / pakkaus 1.7.2024
(EUR  ALV 0 %)]]</f>
        <v>0</v>
      </c>
      <c r="W302" s="61" t="str" cm="1">
        <f t="array" ref="W302">IFERROR(_xlfn.IFS(Lääkkeet[[#This Row],[Sitoutunut pääoma 
1.1.-30.6.2024 (EUR)]]&gt;0,"Täytetyt",Lääkkeet[[#This Row],[Sitoutunut pääoma 
1.7.-31.12.2024 (EUR)]]&gt;0,"Täytetyt"),"")</f>
        <v/>
      </c>
      <c r="X302" s="61"/>
      <c r="Y302" s="5">
        <f>Hakulomake!$B$29</f>
        <v>0</v>
      </c>
    </row>
    <row r="303" spans="1:25" x14ac:dyDescent="0.3">
      <c r="A303" s="6" t="s">
        <v>1199</v>
      </c>
      <c r="B303" s="5">
        <f>Hakulomake!$B$17</f>
        <v>0</v>
      </c>
      <c r="C303" s="75">
        <v>2</v>
      </c>
      <c r="D303" s="5" t="s">
        <v>236</v>
      </c>
      <c r="E303" s="74" t="s">
        <v>1916</v>
      </c>
      <c r="F303" s="5" t="s">
        <v>237</v>
      </c>
      <c r="G303" s="5" t="s">
        <v>255</v>
      </c>
      <c r="I303" s="5" t="s">
        <v>239</v>
      </c>
      <c r="J303" s="75" t="s">
        <v>1025</v>
      </c>
      <c r="N303" s="14"/>
      <c r="O303" s="50">
        <f>MIN(Lääkkeet[[#This Row],[Velvoite 1.1.2024 (pakkauksia)]],Lääkkeet[[#This Row],[Suurimman alitusluvan mukainen velvoite 
1.1.-30.6.2024 (pakkauksia)]],Lääkkeet[[#This Row],[Alin saldo 
1.1.-30.6.2024 (pakkauksia)]])*Lääkkeet[[#This Row],[Kirjanpitoarvo / pakkaus 1.1.2024
(EUR  ALV 0 %)]]</f>
        <v>0</v>
      </c>
      <c r="P303" s="16"/>
      <c r="Q303" s="13"/>
      <c r="R303" s="13"/>
      <c r="S303" s="13"/>
      <c r="T303" s="14"/>
      <c r="U303" s="50">
        <f>MIN(Lääkkeet[[#This Row],[Velvoite 1.7.2024 (pakkauksia)]],Lääkkeet[[#This Row],[Suurimman alitusluvan mukainen velvoite
1.7.-31.12.2024 (pakkauksia)]],Lääkkeet[[#This Row],[Alin saldo 
1.7.-31.12.2024 (pakkauksia)]])*Lääkkeet[[#This Row],[Kirjanpitoarvo / pakkaus 1.7.2024
(EUR  ALV 0 %)]]</f>
        <v>0</v>
      </c>
      <c r="W303" s="61" t="str" cm="1">
        <f t="array" ref="W303">IFERROR(_xlfn.IFS(Lääkkeet[[#This Row],[Sitoutunut pääoma 
1.1.-30.6.2024 (EUR)]]&gt;0,"Täytetyt",Lääkkeet[[#This Row],[Sitoutunut pääoma 
1.7.-31.12.2024 (EUR)]]&gt;0,"Täytetyt"),"")</f>
        <v/>
      </c>
      <c r="X303" s="61"/>
      <c r="Y303" s="5">
        <f>Hakulomake!$B$29</f>
        <v>0</v>
      </c>
    </row>
    <row r="304" spans="1:25" x14ac:dyDescent="0.3">
      <c r="A304" s="6" t="s">
        <v>1199</v>
      </c>
      <c r="B304" s="5">
        <f>Hakulomake!$B$17</f>
        <v>0</v>
      </c>
      <c r="C304" s="75">
        <v>2</v>
      </c>
      <c r="D304" s="5" t="s">
        <v>236</v>
      </c>
      <c r="E304" s="74" t="s">
        <v>1917</v>
      </c>
      <c r="F304" s="5" t="s">
        <v>237</v>
      </c>
      <c r="G304" s="5" t="s">
        <v>255</v>
      </c>
      <c r="I304" s="5" t="s">
        <v>239</v>
      </c>
      <c r="J304" s="75" t="s">
        <v>1026</v>
      </c>
      <c r="N304" s="14"/>
      <c r="O304" s="50">
        <f>MIN(Lääkkeet[[#This Row],[Velvoite 1.1.2024 (pakkauksia)]],Lääkkeet[[#This Row],[Suurimman alitusluvan mukainen velvoite 
1.1.-30.6.2024 (pakkauksia)]],Lääkkeet[[#This Row],[Alin saldo 
1.1.-30.6.2024 (pakkauksia)]])*Lääkkeet[[#This Row],[Kirjanpitoarvo / pakkaus 1.1.2024
(EUR  ALV 0 %)]]</f>
        <v>0</v>
      </c>
      <c r="P304" s="16"/>
      <c r="Q304" s="13"/>
      <c r="R304" s="13"/>
      <c r="S304" s="13"/>
      <c r="T304" s="14"/>
      <c r="U304" s="50">
        <f>MIN(Lääkkeet[[#This Row],[Velvoite 1.7.2024 (pakkauksia)]],Lääkkeet[[#This Row],[Suurimman alitusluvan mukainen velvoite
1.7.-31.12.2024 (pakkauksia)]],Lääkkeet[[#This Row],[Alin saldo 
1.7.-31.12.2024 (pakkauksia)]])*Lääkkeet[[#This Row],[Kirjanpitoarvo / pakkaus 1.7.2024
(EUR  ALV 0 %)]]</f>
        <v>0</v>
      </c>
      <c r="W304" s="61" t="str" cm="1">
        <f t="array" ref="W304">IFERROR(_xlfn.IFS(Lääkkeet[[#This Row],[Sitoutunut pääoma 
1.1.-30.6.2024 (EUR)]]&gt;0,"Täytetyt",Lääkkeet[[#This Row],[Sitoutunut pääoma 
1.7.-31.12.2024 (EUR)]]&gt;0,"Täytetyt"),"")</f>
        <v/>
      </c>
      <c r="X304" s="61"/>
      <c r="Y304" s="5">
        <f>Hakulomake!$B$29</f>
        <v>0</v>
      </c>
    </row>
    <row r="305" spans="1:25" x14ac:dyDescent="0.3">
      <c r="A305" s="6" t="s">
        <v>1199</v>
      </c>
      <c r="B305" s="5">
        <f>Hakulomake!$B$17</f>
        <v>0</v>
      </c>
      <c r="C305" s="75">
        <v>2</v>
      </c>
      <c r="D305" s="5" t="s">
        <v>236</v>
      </c>
      <c r="E305" s="74" t="s">
        <v>1918</v>
      </c>
      <c r="F305" s="5" t="s">
        <v>237</v>
      </c>
      <c r="G305" s="5" t="s">
        <v>257</v>
      </c>
      <c r="I305" s="5" t="s">
        <v>239</v>
      </c>
      <c r="J305" s="75" t="s">
        <v>1022</v>
      </c>
      <c r="N305" s="14"/>
      <c r="O305" s="50">
        <f>MIN(Lääkkeet[[#This Row],[Velvoite 1.1.2024 (pakkauksia)]],Lääkkeet[[#This Row],[Suurimman alitusluvan mukainen velvoite 
1.1.-30.6.2024 (pakkauksia)]],Lääkkeet[[#This Row],[Alin saldo 
1.1.-30.6.2024 (pakkauksia)]])*Lääkkeet[[#This Row],[Kirjanpitoarvo / pakkaus 1.1.2024
(EUR  ALV 0 %)]]</f>
        <v>0</v>
      </c>
      <c r="P305" s="16"/>
      <c r="Q305" s="13"/>
      <c r="R305" s="13"/>
      <c r="S305" s="13"/>
      <c r="T305" s="14"/>
      <c r="U305" s="50">
        <f>MIN(Lääkkeet[[#This Row],[Velvoite 1.7.2024 (pakkauksia)]],Lääkkeet[[#This Row],[Suurimman alitusluvan mukainen velvoite
1.7.-31.12.2024 (pakkauksia)]],Lääkkeet[[#This Row],[Alin saldo 
1.7.-31.12.2024 (pakkauksia)]])*Lääkkeet[[#This Row],[Kirjanpitoarvo / pakkaus 1.7.2024
(EUR  ALV 0 %)]]</f>
        <v>0</v>
      </c>
      <c r="W305" s="61" t="str" cm="1">
        <f t="array" ref="W305">IFERROR(_xlfn.IFS(Lääkkeet[[#This Row],[Sitoutunut pääoma 
1.1.-30.6.2024 (EUR)]]&gt;0,"Täytetyt",Lääkkeet[[#This Row],[Sitoutunut pääoma 
1.7.-31.12.2024 (EUR)]]&gt;0,"Täytetyt"),"")</f>
        <v/>
      </c>
      <c r="X305" s="61"/>
      <c r="Y305" s="5">
        <f>Hakulomake!$B$29</f>
        <v>0</v>
      </c>
    </row>
    <row r="306" spans="1:25" x14ac:dyDescent="0.3">
      <c r="A306" s="6" t="s">
        <v>1199</v>
      </c>
      <c r="B306" s="5">
        <f>Hakulomake!$B$17</f>
        <v>0</v>
      </c>
      <c r="C306" s="75">
        <v>2</v>
      </c>
      <c r="D306" s="5" t="s">
        <v>236</v>
      </c>
      <c r="E306" s="74" t="s">
        <v>1919</v>
      </c>
      <c r="F306" s="5" t="s">
        <v>237</v>
      </c>
      <c r="G306" s="5" t="s">
        <v>256</v>
      </c>
      <c r="I306" s="5" t="s">
        <v>239</v>
      </c>
      <c r="J306" s="75" t="s">
        <v>1022</v>
      </c>
      <c r="N306" s="14"/>
      <c r="O306" s="50">
        <f>MIN(Lääkkeet[[#This Row],[Velvoite 1.1.2024 (pakkauksia)]],Lääkkeet[[#This Row],[Suurimman alitusluvan mukainen velvoite 
1.1.-30.6.2024 (pakkauksia)]],Lääkkeet[[#This Row],[Alin saldo 
1.1.-30.6.2024 (pakkauksia)]])*Lääkkeet[[#This Row],[Kirjanpitoarvo / pakkaus 1.1.2024
(EUR  ALV 0 %)]]</f>
        <v>0</v>
      </c>
      <c r="P306" s="16"/>
      <c r="Q306" s="13"/>
      <c r="R306" s="13"/>
      <c r="S306" s="13"/>
      <c r="T306" s="14"/>
      <c r="U306" s="50">
        <f>MIN(Lääkkeet[[#This Row],[Velvoite 1.7.2024 (pakkauksia)]],Lääkkeet[[#This Row],[Suurimman alitusluvan mukainen velvoite
1.7.-31.12.2024 (pakkauksia)]],Lääkkeet[[#This Row],[Alin saldo 
1.7.-31.12.2024 (pakkauksia)]])*Lääkkeet[[#This Row],[Kirjanpitoarvo / pakkaus 1.7.2024
(EUR  ALV 0 %)]]</f>
        <v>0</v>
      </c>
      <c r="W306" s="61" t="str" cm="1">
        <f t="array" ref="W306">IFERROR(_xlfn.IFS(Lääkkeet[[#This Row],[Sitoutunut pääoma 
1.1.-30.6.2024 (EUR)]]&gt;0,"Täytetyt",Lääkkeet[[#This Row],[Sitoutunut pääoma 
1.7.-31.12.2024 (EUR)]]&gt;0,"Täytetyt"),"")</f>
        <v/>
      </c>
      <c r="X306" s="61"/>
      <c r="Y306" s="5">
        <f>Hakulomake!$B$29</f>
        <v>0</v>
      </c>
    </row>
    <row r="307" spans="1:25" x14ac:dyDescent="0.3">
      <c r="A307" s="6" t="s">
        <v>1199</v>
      </c>
      <c r="B307" s="5">
        <f>Hakulomake!$B$17</f>
        <v>0</v>
      </c>
      <c r="C307" s="75">
        <v>2</v>
      </c>
      <c r="D307" s="5" t="s">
        <v>263</v>
      </c>
      <c r="E307" s="74" t="s">
        <v>1920</v>
      </c>
      <c r="F307" s="5" t="s">
        <v>264</v>
      </c>
      <c r="G307" s="5" t="s">
        <v>272</v>
      </c>
      <c r="H307" s="5" t="s">
        <v>270</v>
      </c>
      <c r="I307" s="5" t="s">
        <v>137</v>
      </c>
      <c r="J307" s="75" t="s">
        <v>1021</v>
      </c>
      <c r="N307" s="14"/>
      <c r="O307" s="50">
        <f>MIN(Lääkkeet[[#This Row],[Velvoite 1.1.2024 (pakkauksia)]],Lääkkeet[[#This Row],[Suurimman alitusluvan mukainen velvoite 
1.1.-30.6.2024 (pakkauksia)]],Lääkkeet[[#This Row],[Alin saldo 
1.1.-30.6.2024 (pakkauksia)]])*Lääkkeet[[#This Row],[Kirjanpitoarvo / pakkaus 1.1.2024
(EUR  ALV 0 %)]]</f>
        <v>0</v>
      </c>
      <c r="P307" s="16"/>
      <c r="Q307" s="13"/>
      <c r="R307" s="13"/>
      <c r="S307" s="13"/>
      <c r="T307" s="14"/>
      <c r="U307" s="50">
        <f>MIN(Lääkkeet[[#This Row],[Velvoite 1.7.2024 (pakkauksia)]],Lääkkeet[[#This Row],[Suurimman alitusluvan mukainen velvoite
1.7.-31.12.2024 (pakkauksia)]],Lääkkeet[[#This Row],[Alin saldo 
1.7.-31.12.2024 (pakkauksia)]])*Lääkkeet[[#This Row],[Kirjanpitoarvo / pakkaus 1.7.2024
(EUR  ALV 0 %)]]</f>
        <v>0</v>
      </c>
      <c r="W307" s="61" t="str" cm="1">
        <f t="array" ref="W307">IFERROR(_xlfn.IFS(Lääkkeet[[#This Row],[Sitoutunut pääoma 
1.1.-30.6.2024 (EUR)]]&gt;0,"Täytetyt",Lääkkeet[[#This Row],[Sitoutunut pääoma 
1.7.-31.12.2024 (EUR)]]&gt;0,"Täytetyt"),"")</f>
        <v/>
      </c>
      <c r="X307" s="61"/>
      <c r="Y307" s="5">
        <f>Hakulomake!$B$29</f>
        <v>0</v>
      </c>
    </row>
    <row r="308" spans="1:25" x14ac:dyDescent="0.3">
      <c r="A308" s="6" t="s">
        <v>1199</v>
      </c>
      <c r="B308" s="5">
        <f>Hakulomake!$B$17</f>
        <v>0</v>
      </c>
      <c r="C308" s="75">
        <v>2</v>
      </c>
      <c r="D308" s="5" t="s">
        <v>263</v>
      </c>
      <c r="E308" s="74" t="s">
        <v>1921</v>
      </c>
      <c r="F308" s="5" t="s">
        <v>264</v>
      </c>
      <c r="G308" s="5" t="s">
        <v>272</v>
      </c>
      <c r="H308" s="5" t="s">
        <v>270</v>
      </c>
      <c r="I308" s="5" t="s">
        <v>137</v>
      </c>
      <c r="J308" s="75" t="s">
        <v>1027</v>
      </c>
      <c r="N308" s="14"/>
      <c r="O308" s="50">
        <f>MIN(Lääkkeet[[#This Row],[Velvoite 1.1.2024 (pakkauksia)]],Lääkkeet[[#This Row],[Suurimman alitusluvan mukainen velvoite 
1.1.-30.6.2024 (pakkauksia)]],Lääkkeet[[#This Row],[Alin saldo 
1.1.-30.6.2024 (pakkauksia)]])*Lääkkeet[[#This Row],[Kirjanpitoarvo / pakkaus 1.1.2024
(EUR  ALV 0 %)]]</f>
        <v>0</v>
      </c>
      <c r="P308" s="16"/>
      <c r="Q308" s="13"/>
      <c r="R308" s="13"/>
      <c r="S308" s="13"/>
      <c r="T308" s="14"/>
      <c r="U308" s="50">
        <f>MIN(Lääkkeet[[#This Row],[Velvoite 1.7.2024 (pakkauksia)]],Lääkkeet[[#This Row],[Suurimman alitusluvan mukainen velvoite
1.7.-31.12.2024 (pakkauksia)]],Lääkkeet[[#This Row],[Alin saldo 
1.7.-31.12.2024 (pakkauksia)]])*Lääkkeet[[#This Row],[Kirjanpitoarvo / pakkaus 1.7.2024
(EUR  ALV 0 %)]]</f>
        <v>0</v>
      </c>
      <c r="W308" s="61" t="str" cm="1">
        <f t="array" ref="W308">IFERROR(_xlfn.IFS(Lääkkeet[[#This Row],[Sitoutunut pääoma 
1.1.-30.6.2024 (EUR)]]&gt;0,"Täytetyt",Lääkkeet[[#This Row],[Sitoutunut pääoma 
1.7.-31.12.2024 (EUR)]]&gt;0,"Täytetyt"),"")</f>
        <v/>
      </c>
      <c r="X308" s="61"/>
      <c r="Y308" s="5">
        <f>Hakulomake!$B$29</f>
        <v>0</v>
      </c>
    </row>
    <row r="309" spans="1:25" x14ac:dyDescent="0.3">
      <c r="A309" s="6" t="s">
        <v>1199</v>
      </c>
      <c r="B309" s="5">
        <f>Hakulomake!$B$17</f>
        <v>0</v>
      </c>
      <c r="C309" s="75">
        <v>2</v>
      </c>
      <c r="D309" s="5" t="s">
        <v>263</v>
      </c>
      <c r="E309" s="74" t="s">
        <v>1922</v>
      </c>
      <c r="F309" s="5" t="s">
        <v>264</v>
      </c>
      <c r="G309" s="5" t="s">
        <v>265</v>
      </c>
      <c r="H309" s="5" t="s">
        <v>46</v>
      </c>
      <c r="I309" s="5" t="s">
        <v>266</v>
      </c>
      <c r="J309" s="75" t="s">
        <v>1028</v>
      </c>
      <c r="N309" s="14"/>
      <c r="O309" s="50">
        <f>MIN(Lääkkeet[[#This Row],[Velvoite 1.1.2024 (pakkauksia)]],Lääkkeet[[#This Row],[Suurimman alitusluvan mukainen velvoite 
1.1.-30.6.2024 (pakkauksia)]],Lääkkeet[[#This Row],[Alin saldo 
1.1.-30.6.2024 (pakkauksia)]])*Lääkkeet[[#This Row],[Kirjanpitoarvo / pakkaus 1.1.2024
(EUR  ALV 0 %)]]</f>
        <v>0</v>
      </c>
      <c r="P309" s="16"/>
      <c r="Q309" s="13"/>
      <c r="R309" s="13"/>
      <c r="S309" s="13"/>
      <c r="T309" s="14"/>
      <c r="U309" s="50">
        <f>MIN(Lääkkeet[[#This Row],[Velvoite 1.7.2024 (pakkauksia)]],Lääkkeet[[#This Row],[Suurimman alitusluvan mukainen velvoite
1.7.-31.12.2024 (pakkauksia)]],Lääkkeet[[#This Row],[Alin saldo 
1.7.-31.12.2024 (pakkauksia)]])*Lääkkeet[[#This Row],[Kirjanpitoarvo / pakkaus 1.7.2024
(EUR  ALV 0 %)]]</f>
        <v>0</v>
      </c>
      <c r="W309" s="61" t="str" cm="1">
        <f t="array" ref="W309">IFERROR(_xlfn.IFS(Lääkkeet[[#This Row],[Sitoutunut pääoma 
1.1.-30.6.2024 (EUR)]]&gt;0,"Täytetyt",Lääkkeet[[#This Row],[Sitoutunut pääoma 
1.7.-31.12.2024 (EUR)]]&gt;0,"Täytetyt"),"")</f>
        <v/>
      </c>
      <c r="X309" s="61"/>
      <c r="Y309" s="5">
        <f>Hakulomake!$B$29</f>
        <v>0</v>
      </c>
    </row>
    <row r="310" spans="1:25" x14ac:dyDescent="0.3">
      <c r="A310" s="6" t="s">
        <v>1199</v>
      </c>
      <c r="B310" s="5">
        <f>Hakulomake!$B$17</f>
        <v>0</v>
      </c>
      <c r="C310" s="75">
        <v>2</v>
      </c>
      <c r="D310" s="5" t="s">
        <v>215</v>
      </c>
      <c r="E310" s="74" t="s">
        <v>1923</v>
      </c>
      <c r="F310" s="5" t="s">
        <v>216</v>
      </c>
      <c r="G310" s="5" t="s">
        <v>222</v>
      </c>
      <c r="H310" s="5" t="s">
        <v>219</v>
      </c>
      <c r="I310" s="5" t="s">
        <v>137</v>
      </c>
      <c r="J310" s="75" t="s">
        <v>1029</v>
      </c>
      <c r="N310" s="14"/>
      <c r="O310" s="50">
        <f>MIN(Lääkkeet[[#This Row],[Velvoite 1.1.2024 (pakkauksia)]],Lääkkeet[[#This Row],[Suurimman alitusluvan mukainen velvoite 
1.1.-30.6.2024 (pakkauksia)]],Lääkkeet[[#This Row],[Alin saldo 
1.1.-30.6.2024 (pakkauksia)]])*Lääkkeet[[#This Row],[Kirjanpitoarvo / pakkaus 1.1.2024
(EUR  ALV 0 %)]]</f>
        <v>0</v>
      </c>
      <c r="P310" s="16"/>
      <c r="Q310" s="13"/>
      <c r="R310" s="13"/>
      <c r="S310" s="13"/>
      <c r="T310" s="14"/>
      <c r="U310" s="50">
        <f>MIN(Lääkkeet[[#This Row],[Velvoite 1.7.2024 (pakkauksia)]],Lääkkeet[[#This Row],[Suurimman alitusluvan mukainen velvoite
1.7.-31.12.2024 (pakkauksia)]],Lääkkeet[[#This Row],[Alin saldo 
1.7.-31.12.2024 (pakkauksia)]])*Lääkkeet[[#This Row],[Kirjanpitoarvo / pakkaus 1.7.2024
(EUR  ALV 0 %)]]</f>
        <v>0</v>
      </c>
      <c r="W310" s="61" t="str" cm="1">
        <f t="array" ref="W310">IFERROR(_xlfn.IFS(Lääkkeet[[#This Row],[Sitoutunut pääoma 
1.1.-30.6.2024 (EUR)]]&gt;0,"Täytetyt",Lääkkeet[[#This Row],[Sitoutunut pääoma 
1.7.-31.12.2024 (EUR)]]&gt;0,"Täytetyt"),"")</f>
        <v/>
      </c>
      <c r="X310" s="61"/>
      <c r="Y310" s="5">
        <f>Hakulomake!$B$29</f>
        <v>0</v>
      </c>
    </row>
    <row r="311" spans="1:25" x14ac:dyDescent="0.3">
      <c r="A311" s="6" t="s">
        <v>1199</v>
      </c>
      <c r="B311" s="5">
        <f>Hakulomake!$B$17</f>
        <v>0</v>
      </c>
      <c r="C311" s="75">
        <v>2</v>
      </c>
      <c r="D311" s="5" t="s">
        <v>228</v>
      </c>
      <c r="E311" s="74" t="s">
        <v>1924</v>
      </c>
      <c r="F311" s="5" t="s">
        <v>229</v>
      </c>
      <c r="G311" s="5" t="s">
        <v>230</v>
      </c>
      <c r="H311" s="5" t="s">
        <v>46</v>
      </c>
      <c r="I311" s="5" t="s">
        <v>137</v>
      </c>
      <c r="J311" s="75" t="s">
        <v>1009</v>
      </c>
      <c r="N311" s="14"/>
      <c r="O311" s="50">
        <f>MIN(Lääkkeet[[#This Row],[Velvoite 1.1.2024 (pakkauksia)]],Lääkkeet[[#This Row],[Suurimman alitusluvan mukainen velvoite 
1.1.-30.6.2024 (pakkauksia)]],Lääkkeet[[#This Row],[Alin saldo 
1.1.-30.6.2024 (pakkauksia)]])*Lääkkeet[[#This Row],[Kirjanpitoarvo / pakkaus 1.1.2024
(EUR  ALV 0 %)]]</f>
        <v>0</v>
      </c>
      <c r="P311" s="16"/>
      <c r="Q311" s="13"/>
      <c r="R311" s="13"/>
      <c r="S311" s="13"/>
      <c r="T311" s="14"/>
      <c r="U311" s="50">
        <f>MIN(Lääkkeet[[#This Row],[Velvoite 1.7.2024 (pakkauksia)]],Lääkkeet[[#This Row],[Suurimman alitusluvan mukainen velvoite
1.7.-31.12.2024 (pakkauksia)]],Lääkkeet[[#This Row],[Alin saldo 
1.7.-31.12.2024 (pakkauksia)]])*Lääkkeet[[#This Row],[Kirjanpitoarvo / pakkaus 1.7.2024
(EUR  ALV 0 %)]]</f>
        <v>0</v>
      </c>
      <c r="W311" s="61" t="str" cm="1">
        <f t="array" ref="W311">IFERROR(_xlfn.IFS(Lääkkeet[[#This Row],[Sitoutunut pääoma 
1.1.-30.6.2024 (EUR)]]&gt;0,"Täytetyt",Lääkkeet[[#This Row],[Sitoutunut pääoma 
1.7.-31.12.2024 (EUR)]]&gt;0,"Täytetyt"),"")</f>
        <v/>
      </c>
      <c r="X311" s="61"/>
      <c r="Y311" s="5">
        <f>Hakulomake!$B$29</f>
        <v>0</v>
      </c>
    </row>
    <row r="312" spans="1:25" x14ac:dyDescent="0.3">
      <c r="A312" s="6" t="s">
        <v>1199</v>
      </c>
      <c r="B312" s="5">
        <f>Hakulomake!$B$17</f>
        <v>0</v>
      </c>
      <c r="C312" s="75">
        <v>2</v>
      </c>
      <c r="D312" s="5" t="s">
        <v>228</v>
      </c>
      <c r="E312" s="74" t="s">
        <v>1925</v>
      </c>
      <c r="F312" s="5" t="s">
        <v>229</v>
      </c>
      <c r="G312" s="5" t="s">
        <v>230</v>
      </c>
      <c r="H312" s="5" t="s">
        <v>231</v>
      </c>
      <c r="I312" s="5" t="s">
        <v>137</v>
      </c>
      <c r="J312" s="75" t="s">
        <v>1009</v>
      </c>
      <c r="N312" s="14"/>
      <c r="O312" s="50">
        <f>MIN(Lääkkeet[[#This Row],[Velvoite 1.1.2024 (pakkauksia)]],Lääkkeet[[#This Row],[Suurimman alitusluvan mukainen velvoite 
1.1.-30.6.2024 (pakkauksia)]],Lääkkeet[[#This Row],[Alin saldo 
1.1.-30.6.2024 (pakkauksia)]])*Lääkkeet[[#This Row],[Kirjanpitoarvo / pakkaus 1.1.2024
(EUR  ALV 0 %)]]</f>
        <v>0</v>
      </c>
      <c r="P312" s="16"/>
      <c r="Q312" s="13"/>
      <c r="R312" s="13"/>
      <c r="S312" s="13"/>
      <c r="T312" s="14"/>
      <c r="U312" s="50">
        <f>MIN(Lääkkeet[[#This Row],[Velvoite 1.7.2024 (pakkauksia)]],Lääkkeet[[#This Row],[Suurimman alitusluvan mukainen velvoite
1.7.-31.12.2024 (pakkauksia)]],Lääkkeet[[#This Row],[Alin saldo 
1.7.-31.12.2024 (pakkauksia)]])*Lääkkeet[[#This Row],[Kirjanpitoarvo / pakkaus 1.7.2024
(EUR  ALV 0 %)]]</f>
        <v>0</v>
      </c>
      <c r="W312" s="61" t="str" cm="1">
        <f t="array" ref="W312">IFERROR(_xlfn.IFS(Lääkkeet[[#This Row],[Sitoutunut pääoma 
1.1.-30.6.2024 (EUR)]]&gt;0,"Täytetyt",Lääkkeet[[#This Row],[Sitoutunut pääoma 
1.7.-31.12.2024 (EUR)]]&gt;0,"Täytetyt"),"")</f>
        <v/>
      </c>
      <c r="X312" s="61"/>
      <c r="Y312" s="5">
        <f>Hakulomake!$B$29</f>
        <v>0</v>
      </c>
    </row>
    <row r="313" spans="1:25" x14ac:dyDescent="0.3">
      <c r="A313" s="6" t="s">
        <v>1199</v>
      </c>
      <c r="B313" s="5">
        <f>Hakulomake!$B$17</f>
        <v>0</v>
      </c>
      <c r="C313" s="75">
        <v>2</v>
      </c>
      <c r="D313" s="5" t="s">
        <v>228</v>
      </c>
      <c r="E313" s="74" t="s">
        <v>1926</v>
      </c>
      <c r="F313" s="5" t="s">
        <v>229</v>
      </c>
      <c r="G313" s="5" t="s">
        <v>230</v>
      </c>
      <c r="H313" s="5" t="s">
        <v>232</v>
      </c>
      <c r="I313" s="5" t="s">
        <v>137</v>
      </c>
      <c r="J313" s="75" t="s">
        <v>1009</v>
      </c>
      <c r="N313" s="14"/>
      <c r="O313" s="50">
        <f>MIN(Lääkkeet[[#This Row],[Velvoite 1.1.2024 (pakkauksia)]],Lääkkeet[[#This Row],[Suurimman alitusluvan mukainen velvoite 
1.1.-30.6.2024 (pakkauksia)]],Lääkkeet[[#This Row],[Alin saldo 
1.1.-30.6.2024 (pakkauksia)]])*Lääkkeet[[#This Row],[Kirjanpitoarvo / pakkaus 1.1.2024
(EUR  ALV 0 %)]]</f>
        <v>0</v>
      </c>
      <c r="P313" s="16"/>
      <c r="Q313" s="13"/>
      <c r="R313" s="13"/>
      <c r="S313" s="13"/>
      <c r="T313" s="14"/>
      <c r="U313" s="50">
        <f>MIN(Lääkkeet[[#This Row],[Velvoite 1.7.2024 (pakkauksia)]],Lääkkeet[[#This Row],[Suurimman alitusluvan mukainen velvoite
1.7.-31.12.2024 (pakkauksia)]],Lääkkeet[[#This Row],[Alin saldo 
1.7.-31.12.2024 (pakkauksia)]])*Lääkkeet[[#This Row],[Kirjanpitoarvo / pakkaus 1.7.2024
(EUR  ALV 0 %)]]</f>
        <v>0</v>
      </c>
      <c r="W313" s="61" t="str" cm="1">
        <f t="array" ref="W313">IFERROR(_xlfn.IFS(Lääkkeet[[#This Row],[Sitoutunut pääoma 
1.1.-30.6.2024 (EUR)]]&gt;0,"Täytetyt",Lääkkeet[[#This Row],[Sitoutunut pääoma 
1.7.-31.12.2024 (EUR)]]&gt;0,"Täytetyt"),"")</f>
        <v/>
      </c>
      <c r="X313" s="61"/>
      <c r="Y313" s="5">
        <f>Hakulomake!$B$29</f>
        <v>0</v>
      </c>
    </row>
    <row r="314" spans="1:25" x14ac:dyDescent="0.3">
      <c r="A314" s="6" t="s">
        <v>1199</v>
      </c>
      <c r="B314" s="5">
        <f>Hakulomake!$B$17</f>
        <v>0</v>
      </c>
      <c r="C314" s="75">
        <v>2</v>
      </c>
      <c r="D314" s="5" t="s">
        <v>215</v>
      </c>
      <c r="E314" s="74" t="s">
        <v>1927</v>
      </c>
      <c r="F314" s="5" t="s">
        <v>216</v>
      </c>
      <c r="G314" s="5" t="s">
        <v>217</v>
      </c>
      <c r="H314" s="5" t="s">
        <v>218</v>
      </c>
      <c r="I314" s="5" t="s">
        <v>137</v>
      </c>
      <c r="J314" s="75" t="s">
        <v>968</v>
      </c>
      <c r="N314" s="14"/>
      <c r="O314" s="50">
        <f>MIN(Lääkkeet[[#This Row],[Velvoite 1.1.2024 (pakkauksia)]],Lääkkeet[[#This Row],[Suurimman alitusluvan mukainen velvoite 
1.1.-30.6.2024 (pakkauksia)]],Lääkkeet[[#This Row],[Alin saldo 
1.1.-30.6.2024 (pakkauksia)]])*Lääkkeet[[#This Row],[Kirjanpitoarvo / pakkaus 1.1.2024
(EUR  ALV 0 %)]]</f>
        <v>0</v>
      </c>
      <c r="P314" s="16"/>
      <c r="Q314" s="13"/>
      <c r="R314" s="13"/>
      <c r="S314" s="13"/>
      <c r="T314" s="14"/>
      <c r="U314" s="50">
        <f>MIN(Lääkkeet[[#This Row],[Velvoite 1.7.2024 (pakkauksia)]],Lääkkeet[[#This Row],[Suurimman alitusluvan mukainen velvoite
1.7.-31.12.2024 (pakkauksia)]],Lääkkeet[[#This Row],[Alin saldo 
1.7.-31.12.2024 (pakkauksia)]])*Lääkkeet[[#This Row],[Kirjanpitoarvo / pakkaus 1.7.2024
(EUR  ALV 0 %)]]</f>
        <v>0</v>
      </c>
      <c r="W314" s="61" t="str" cm="1">
        <f t="array" ref="W314">IFERROR(_xlfn.IFS(Lääkkeet[[#This Row],[Sitoutunut pääoma 
1.1.-30.6.2024 (EUR)]]&gt;0,"Täytetyt",Lääkkeet[[#This Row],[Sitoutunut pääoma 
1.7.-31.12.2024 (EUR)]]&gt;0,"Täytetyt"),"")</f>
        <v/>
      </c>
      <c r="X314" s="61"/>
      <c r="Y314" s="5">
        <f>Hakulomake!$B$29</f>
        <v>0</v>
      </c>
    </row>
    <row r="315" spans="1:25" x14ac:dyDescent="0.3">
      <c r="A315" s="6" t="s">
        <v>1199</v>
      </c>
      <c r="B315" s="5">
        <f>Hakulomake!$B$17</f>
        <v>0</v>
      </c>
      <c r="C315" s="75">
        <v>2</v>
      </c>
      <c r="D315" s="5" t="s">
        <v>236</v>
      </c>
      <c r="E315" s="74" t="s">
        <v>1928</v>
      </c>
      <c r="F315" s="5" t="s">
        <v>237</v>
      </c>
      <c r="G315" s="5" t="s">
        <v>244</v>
      </c>
      <c r="I315" s="5" t="s">
        <v>239</v>
      </c>
      <c r="J315" s="75" t="s">
        <v>1030</v>
      </c>
      <c r="N315" s="14"/>
      <c r="O315" s="50">
        <f>MIN(Lääkkeet[[#This Row],[Velvoite 1.1.2024 (pakkauksia)]],Lääkkeet[[#This Row],[Suurimman alitusluvan mukainen velvoite 
1.1.-30.6.2024 (pakkauksia)]],Lääkkeet[[#This Row],[Alin saldo 
1.1.-30.6.2024 (pakkauksia)]])*Lääkkeet[[#This Row],[Kirjanpitoarvo / pakkaus 1.1.2024
(EUR  ALV 0 %)]]</f>
        <v>0</v>
      </c>
      <c r="P315" s="16"/>
      <c r="Q315" s="13"/>
      <c r="R315" s="13"/>
      <c r="S315" s="13"/>
      <c r="T315" s="14"/>
      <c r="U315" s="50">
        <f>MIN(Lääkkeet[[#This Row],[Velvoite 1.7.2024 (pakkauksia)]],Lääkkeet[[#This Row],[Suurimman alitusluvan mukainen velvoite
1.7.-31.12.2024 (pakkauksia)]],Lääkkeet[[#This Row],[Alin saldo 
1.7.-31.12.2024 (pakkauksia)]])*Lääkkeet[[#This Row],[Kirjanpitoarvo / pakkaus 1.7.2024
(EUR  ALV 0 %)]]</f>
        <v>0</v>
      </c>
      <c r="W315" s="61" t="str" cm="1">
        <f t="array" ref="W315">IFERROR(_xlfn.IFS(Lääkkeet[[#This Row],[Sitoutunut pääoma 
1.1.-30.6.2024 (EUR)]]&gt;0,"Täytetyt",Lääkkeet[[#This Row],[Sitoutunut pääoma 
1.7.-31.12.2024 (EUR)]]&gt;0,"Täytetyt"),"")</f>
        <v/>
      </c>
      <c r="X315" s="61"/>
      <c r="Y315" s="5">
        <f>Hakulomake!$B$29</f>
        <v>0</v>
      </c>
    </row>
    <row r="316" spans="1:25" x14ac:dyDescent="0.3">
      <c r="A316" s="6" t="s">
        <v>1199</v>
      </c>
      <c r="B316" s="5">
        <f>Hakulomake!$B$17</f>
        <v>0</v>
      </c>
      <c r="C316" s="75">
        <v>2</v>
      </c>
      <c r="D316" s="5" t="s">
        <v>215</v>
      </c>
      <c r="E316" s="74" t="s">
        <v>1929</v>
      </c>
      <c r="F316" s="5" t="s">
        <v>216</v>
      </c>
      <c r="G316" s="5" t="s">
        <v>1930</v>
      </c>
      <c r="H316" s="5" t="s">
        <v>218</v>
      </c>
      <c r="I316" s="5" t="s">
        <v>137</v>
      </c>
      <c r="J316" s="75" t="s">
        <v>968</v>
      </c>
      <c r="N316" s="14"/>
      <c r="O316" s="50">
        <f>MIN(Lääkkeet[[#This Row],[Velvoite 1.1.2024 (pakkauksia)]],Lääkkeet[[#This Row],[Suurimman alitusluvan mukainen velvoite 
1.1.-30.6.2024 (pakkauksia)]],Lääkkeet[[#This Row],[Alin saldo 
1.1.-30.6.2024 (pakkauksia)]])*Lääkkeet[[#This Row],[Kirjanpitoarvo / pakkaus 1.1.2024
(EUR  ALV 0 %)]]</f>
        <v>0</v>
      </c>
      <c r="P316" s="16"/>
      <c r="Q316" s="13"/>
      <c r="R316" s="13"/>
      <c r="S316" s="13"/>
      <c r="T316" s="14"/>
      <c r="U316" s="50">
        <f>MIN(Lääkkeet[[#This Row],[Velvoite 1.7.2024 (pakkauksia)]],Lääkkeet[[#This Row],[Suurimman alitusluvan mukainen velvoite
1.7.-31.12.2024 (pakkauksia)]],Lääkkeet[[#This Row],[Alin saldo 
1.7.-31.12.2024 (pakkauksia)]])*Lääkkeet[[#This Row],[Kirjanpitoarvo / pakkaus 1.7.2024
(EUR  ALV 0 %)]]</f>
        <v>0</v>
      </c>
      <c r="W316" s="61" t="str" cm="1">
        <f t="array" ref="W316">IFERROR(_xlfn.IFS(Lääkkeet[[#This Row],[Sitoutunut pääoma 
1.1.-30.6.2024 (EUR)]]&gt;0,"Täytetyt",Lääkkeet[[#This Row],[Sitoutunut pääoma 
1.7.-31.12.2024 (EUR)]]&gt;0,"Täytetyt"),"")</f>
        <v/>
      </c>
      <c r="X316" s="61"/>
      <c r="Y316" s="5">
        <f>Hakulomake!$B$29</f>
        <v>0</v>
      </c>
    </row>
    <row r="317" spans="1:25" x14ac:dyDescent="0.3">
      <c r="A317" s="6" t="s">
        <v>1199</v>
      </c>
      <c r="B317" s="5">
        <f>Hakulomake!$B$17</f>
        <v>0</v>
      </c>
      <c r="C317" s="75">
        <v>2</v>
      </c>
      <c r="D317" s="5" t="s">
        <v>236</v>
      </c>
      <c r="E317" s="74" t="s">
        <v>1931</v>
      </c>
      <c r="F317" s="5" t="s">
        <v>237</v>
      </c>
      <c r="G317" s="5" t="s">
        <v>249</v>
      </c>
      <c r="I317" s="5" t="s">
        <v>239</v>
      </c>
      <c r="J317" s="75" t="s">
        <v>1031</v>
      </c>
      <c r="N317" s="14"/>
      <c r="O317" s="50">
        <f>MIN(Lääkkeet[[#This Row],[Velvoite 1.1.2024 (pakkauksia)]],Lääkkeet[[#This Row],[Suurimman alitusluvan mukainen velvoite 
1.1.-30.6.2024 (pakkauksia)]],Lääkkeet[[#This Row],[Alin saldo 
1.1.-30.6.2024 (pakkauksia)]])*Lääkkeet[[#This Row],[Kirjanpitoarvo / pakkaus 1.1.2024
(EUR  ALV 0 %)]]</f>
        <v>0</v>
      </c>
      <c r="P317" s="16"/>
      <c r="Q317" s="13"/>
      <c r="R317" s="13"/>
      <c r="S317" s="13"/>
      <c r="T317" s="14"/>
      <c r="U317" s="50">
        <f>MIN(Lääkkeet[[#This Row],[Velvoite 1.7.2024 (pakkauksia)]],Lääkkeet[[#This Row],[Suurimman alitusluvan mukainen velvoite
1.7.-31.12.2024 (pakkauksia)]],Lääkkeet[[#This Row],[Alin saldo 
1.7.-31.12.2024 (pakkauksia)]])*Lääkkeet[[#This Row],[Kirjanpitoarvo / pakkaus 1.7.2024
(EUR  ALV 0 %)]]</f>
        <v>0</v>
      </c>
      <c r="W317" s="61" t="str" cm="1">
        <f t="array" ref="W317">IFERROR(_xlfn.IFS(Lääkkeet[[#This Row],[Sitoutunut pääoma 
1.1.-30.6.2024 (EUR)]]&gt;0,"Täytetyt",Lääkkeet[[#This Row],[Sitoutunut pääoma 
1.7.-31.12.2024 (EUR)]]&gt;0,"Täytetyt"),"")</f>
        <v/>
      </c>
      <c r="X317" s="61"/>
      <c r="Y317" s="5">
        <f>Hakulomake!$B$29</f>
        <v>0</v>
      </c>
    </row>
    <row r="318" spans="1:25" x14ac:dyDescent="0.3">
      <c r="A318" s="6" t="s">
        <v>1199</v>
      </c>
      <c r="B318" s="5">
        <f>Hakulomake!$B$17</f>
        <v>0</v>
      </c>
      <c r="C318" s="75">
        <v>2</v>
      </c>
      <c r="D318" s="5" t="s">
        <v>263</v>
      </c>
      <c r="E318" s="74" t="s">
        <v>1932</v>
      </c>
      <c r="F318" s="5" t="s">
        <v>264</v>
      </c>
      <c r="G318" s="5" t="s">
        <v>275</v>
      </c>
      <c r="H318" s="5" t="s">
        <v>270</v>
      </c>
      <c r="I318" s="5" t="s">
        <v>137</v>
      </c>
      <c r="J318" s="75" t="s">
        <v>1012</v>
      </c>
      <c r="N318" s="14"/>
      <c r="O318" s="50">
        <f>MIN(Lääkkeet[[#This Row],[Velvoite 1.1.2024 (pakkauksia)]],Lääkkeet[[#This Row],[Suurimman alitusluvan mukainen velvoite 
1.1.-30.6.2024 (pakkauksia)]],Lääkkeet[[#This Row],[Alin saldo 
1.1.-30.6.2024 (pakkauksia)]])*Lääkkeet[[#This Row],[Kirjanpitoarvo / pakkaus 1.1.2024
(EUR  ALV 0 %)]]</f>
        <v>0</v>
      </c>
      <c r="P318" s="16"/>
      <c r="Q318" s="13"/>
      <c r="R318" s="13"/>
      <c r="S318" s="13"/>
      <c r="T318" s="14"/>
      <c r="U318" s="50">
        <f>MIN(Lääkkeet[[#This Row],[Velvoite 1.7.2024 (pakkauksia)]],Lääkkeet[[#This Row],[Suurimman alitusluvan mukainen velvoite
1.7.-31.12.2024 (pakkauksia)]],Lääkkeet[[#This Row],[Alin saldo 
1.7.-31.12.2024 (pakkauksia)]])*Lääkkeet[[#This Row],[Kirjanpitoarvo / pakkaus 1.7.2024
(EUR  ALV 0 %)]]</f>
        <v>0</v>
      </c>
      <c r="W318" s="61" t="str" cm="1">
        <f t="array" ref="W318">IFERROR(_xlfn.IFS(Lääkkeet[[#This Row],[Sitoutunut pääoma 
1.1.-30.6.2024 (EUR)]]&gt;0,"Täytetyt",Lääkkeet[[#This Row],[Sitoutunut pääoma 
1.7.-31.12.2024 (EUR)]]&gt;0,"Täytetyt"),"")</f>
        <v/>
      </c>
      <c r="X318" s="61"/>
      <c r="Y318" s="5">
        <f>Hakulomake!$B$29</f>
        <v>0</v>
      </c>
    </row>
    <row r="319" spans="1:25" x14ac:dyDescent="0.3">
      <c r="A319" s="6" t="s">
        <v>1199</v>
      </c>
      <c r="B319" s="5">
        <f>Hakulomake!$B$17</f>
        <v>0</v>
      </c>
      <c r="C319" s="75">
        <v>2</v>
      </c>
      <c r="D319" s="5" t="s">
        <v>228</v>
      </c>
      <c r="E319" s="74" t="s">
        <v>1933</v>
      </c>
      <c r="F319" s="5" t="s">
        <v>229</v>
      </c>
      <c r="G319" s="5" t="s">
        <v>230</v>
      </c>
      <c r="H319" s="5" t="s">
        <v>48</v>
      </c>
      <c r="I319" s="5" t="s">
        <v>137</v>
      </c>
      <c r="J319" s="75" t="s">
        <v>978</v>
      </c>
      <c r="N319" s="14"/>
      <c r="O319" s="50">
        <f>MIN(Lääkkeet[[#This Row],[Velvoite 1.1.2024 (pakkauksia)]],Lääkkeet[[#This Row],[Suurimman alitusluvan mukainen velvoite 
1.1.-30.6.2024 (pakkauksia)]],Lääkkeet[[#This Row],[Alin saldo 
1.1.-30.6.2024 (pakkauksia)]])*Lääkkeet[[#This Row],[Kirjanpitoarvo / pakkaus 1.1.2024
(EUR  ALV 0 %)]]</f>
        <v>0</v>
      </c>
      <c r="P319" s="16"/>
      <c r="Q319" s="13"/>
      <c r="R319" s="13"/>
      <c r="S319" s="13"/>
      <c r="T319" s="14"/>
      <c r="U319" s="50">
        <f>MIN(Lääkkeet[[#This Row],[Velvoite 1.7.2024 (pakkauksia)]],Lääkkeet[[#This Row],[Suurimman alitusluvan mukainen velvoite
1.7.-31.12.2024 (pakkauksia)]],Lääkkeet[[#This Row],[Alin saldo 
1.7.-31.12.2024 (pakkauksia)]])*Lääkkeet[[#This Row],[Kirjanpitoarvo / pakkaus 1.7.2024
(EUR  ALV 0 %)]]</f>
        <v>0</v>
      </c>
      <c r="W319" s="61" t="str" cm="1">
        <f t="array" ref="W319">IFERROR(_xlfn.IFS(Lääkkeet[[#This Row],[Sitoutunut pääoma 
1.1.-30.6.2024 (EUR)]]&gt;0,"Täytetyt",Lääkkeet[[#This Row],[Sitoutunut pääoma 
1.7.-31.12.2024 (EUR)]]&gt;0,"Täytetyt"),"")</f>
        <v/>
      </c>
      <c r="X319" s="61"/>
      <c r="Y319" s="5">
        <f>Hakulomake!$B$29</f>
        <v>0</v>
      </c>
    </row>
    <row r="320" spans="1:25" x14ac:dyDescent="0.3">
      <c r="A320" s="6" t="s">
        <v>1199</v>
      </c>
      <c r="B320" s="5">
        <f>Hakulomake!$B$17</f>
        <v>0</v>
      </c>
      <c r="C320" s="75">
        <v>2</v>
      </c>
      <c r="D320" s="5" t="s">
        <v>280</v>
      </c>
      <c r="E320" s="74" t="s">
        <v>1934</v>
      </c>
      <c r="F320" s="5" t="s">
        <v>281</v>
      </c>
      <c r="G320" s="5" t="s">
        <v>289</v>
      </c>
      <c r="I320" s="5" t="s">
        <v>137</v>
      </c>
      <c r="J320" s="75" t="s">
        <v>1012</v>
      </c>
      <c r="N320" s="14"/>
      <c r="O320" s="50">
        <f>MIN(Lääkkeet[[#This Row],[Velvoite 1.1.2024 (pakkauksia)]],Lääkkeet[[#This Row],[Suurimman alitusluvan mukainen velvoite 
1.1.-30.6.2024 (pakkauksia)]],Lääkkeet[[#This Row],[Alin saldo 
1.1.-30.6.2024 (pakkauksia)]])*Lääkkeet[[#This Row],[Kirjanpitoarvo / pakkaus 1.1.2024
(EUR  ALV 0 %)]]</f>
        <v>0</v>
      </c>
      <c r="P320" s="16"/>
      <c r="Q320" s="13"/>
      <c r="R320" s="13"/>
      <c r="S320" s="13"/>
      <c r="T320" s="14"/>
      <c r="U320" s="50">
        <f>MIN(Lääkkeet[[#This Row],[Velvoite 1.7.2024 (pakkauksia)]],Lääkkeet[[#This Row],[Suurimman alitusluvan mukainen velvoite
1.7.-31.12.2024 (pakkauksia)]],Lääkkeet[[#This Row],[Alin saldo 
1.7.-31.12.2024 (pakkauksia)]])*Lääkkeet[[#This Row],[Kirjanpitoarvo / pakkaus 1.7.2024
(EUR  ALV 0 %)]]</f>
        <v>0</v>
      </c>
      <c r="W320" s="61" t="str" cm="1">
        <f t="array" ref="W320">IFERROR(_xlfn.IFS(Lääkkeet[[#This Row],[Sitoutunut pääoma 
1.1.-30.6.2024 (EUR)]]&gt;0,"Täytetyt",Lääkkeet[[#This Row],[Sitoutunut pääoma 
1.7.-31.12.2024 (EUR)]]&gt;0,"Täytetyt"),"")</f>
        <v/>
      </c>
      <c r="X320" s="61"/>
      <c r="Y320" s="5">
        <f>Hakulomake!$B$29</f>
        <v>0</v>
      </c>
    </row>
    <row r="321" spans="1:25" x14ac:dyDescent="0.3">
      <c r="A321" s="6" t="s">
        <v>1199</v>
      </c>
      <c r="B321" s="5">
        <f>Hakulomake!$B$17</f>
        <v>0</v>
      </c>
      <c r="C321" s="75">
        <v>2</v>
      </c>
      <c r="D321" s="5" t="s">
        <v>263</v>
      </c>
      <c r="E321" s="74" t="s">
        <v>1935</v>
      </c>
      <c r="F321" s="5" t="s">
        <v>264</v>
      </c>
      <c r="G321" s="5" t="s">
        <v>271</v>
      </c>
      <c r="H321" s="5" t="s">
        <v>270</v>
      </c>
      <c r="I321" s="5" t="s">
        <v>137</v>
      </c>
      <c r="J321" s="75" t="s">
        <v>1032</v>
      </c>
      <c r="N321" s="14"/>
      <c r="O321" s="50">
        <f>MIN(Lääkkeet[[#This Row],[Velvoite 1.1.2024 (pakkauksia)]],Lääkkeet[[#This Row],[Suurimman alitusluvan mukainen velvoite 
1.1.-30.6.2024 (pakkauksia)]],Lääkkeet[[#This Row],[Alin saldo 
1.1.-30.6.2024 (pakkauksia)]])*Lääkkeet[[#This Row],[Kirjanpitoarvo / pakkaus 1.1.2024
(EUR  ALV 0 %)]]</f>
        <v>0</v>
      </c>
      <c r="P321" s="16"/>
      <c r="Q321" s="13"/>
      <c r="R321" s="13"/>
      <c r="S321" s="13"/>
      <c r="T321" s="14"/>
      <c r="U321" s="50">
        <f>MIN(Lääkkeet[[#This Row],[Velvoite 1.7.2024 (pakkauksia)]],Lääkkeet[[#This Row],[Suurimman alitusluvan mukainen velvoite
1.7.-31.12.2024 (pakkauksia)]],Lääkkeet[[#This Row],[Alin saldo 
1.7.-31.12.2024 (pakkauksia)]])*Lääkkeet[[#This Row],[Kirjanpitoarvo / pakkaus 1.7.2024
(EUR  ALV 0 %)]]</f>
        <v>0</v>
      </c>
      <c r="W321" s="61" t="str" cm="1">
        <f t="array" ref="W321">IFERROR(_xlfn.IFS(Lääkkeet[[#This Row],[Sitoutunut pääoma 
1.1.-30.6.2024 (EUR)]]&gt;0,"Täytetyt",Lääkkeet[[#This Row],[Sitoutunut pääoma 
1.7.-31.12.2024 (EUR)]]&gt;0,"Täytetyt"),"")</f>
        <v/>
      </c>
      <c r="X321" s="61"/>
      <c r="Y321" s="5">
        <f>Hakulomake!$B$29</f>
        <v>0</v>
      </c>
    </row>
    <row r="322" spans="1:25" x14ac:dyDescent="0.3">
      <c r="A322" s="6" t="s">
        <v>1199</v>
      </c>
      <c r="B322" s="5">
        <f>Hakulomake!$B$17</f>
        <v>0</v>
      </c>
      <c r="C322" s="75">
        <v>2</v>
      </c>
      <c r="D322" s="5" t="s">
        <v>263</v>
      </c>
      <c r="E322" s="74" t="s">
        <v>1936</v>
      </c>
      <c r="F322" s="5" t="s">
        <v>264</v>
      </c>
      <c r="G322" s="5" t="s">
        <v>265</v>
      </c>
      <c r="H322" s="5" t="s">
        <v>46</v>
      </c>
      <c r="I322" s="5" t="s">
        <v>266</v>
      </c>
      <c r="J322" s="75" t="s">
        <v>1028</v>
      </c>
      <c r="N322" s="14"/>
      <c r="O322" s="50">
        <f>MIN(Lääkkeet[[#This Row],[Velvoite 1.1.2024 (pakkauksia)]],Lääkkeet[[#This Row],[Suurimman alitusluvan mukainen velvoite 
1.1.-30.6.2024 (pakkauksia)]],Lääkkeet[[#This Row],[Alin saldo 
1.1.-30.6.2024 (pakkauksia)]])*Lääkkeet[[#This Row],[Kirjanpitoarvo / pakkaus 1.1.2024
(EUR  ALV 0 %)]]</f>
        <v>0</v>
      </c>
      <c r="P322" s="16"/>
      <c r="Q322" s="13"/>
      <c r="R322" s="13"/>
      <c r="S322" s="13"/>
      <c r="T322" s="14"/>
      <c r="U322" s="50">
        <f>MIN(Lääkkeet[[#This Row],[Velvoite 1.7.2024 (pakkauksia)]],Lääkkeet[[#This Row],[Suurimman alitusluvan mukainen velvoite
1.7.-31.12.2024 (pakkauksia)]],Lääkkeet[[#This Row],[Alin saldo 
1.7.-31.12.2024 (pakkauksia)]])*Lääkkeet[[#This Row],[Kirjanpitoarvo / pakkaus 1.7.2024
(EUR  ALV 0 %)]]</f>
        <v>0</v>
      </c>
      <c r="W322" s="61" t="str" cm="1">
        <f t="array" ref="W322">IFERROR(_xlfn.IFS(Lääkkeet[[#This Row],[Sitoutunut pääoma 
1.1.-30.6.2024 (EUR)]]&gt;0,"Täytetyt",Lääkkeet[[#This Row],[Sitoutunut pääoma 
1.7.-31.12.2024 (EUR)]]&gt;0,"Täytetyt"),"")</f>
        <v/>
      </c>
      <c r="X322" s="61"/>
      <c r="Y322" s="5">
        <f>Hakulomake!$B$29</f>
        <v>0</v>
      </c>
    </row>
    <row r="323" spans="1:25" x14ac:dyDescent="0.3">
      <c r="A323" s="6" t="s">
        <v>1199</v>
      </c>
      <c r="B323" s="5">
        <f>Hakulomake!$B$17</f>
        <v>0</v>
      </c>
      <c r="C323" s="75">
        <v>2</v>
      </c>
      <c r="D323" s="5" t="s">
        <v>263</v>
      </c>
      <c r="E323" s="74" t="s">
        <v>1937</v>
      </c>
      <c r="F323" s="5" t="s">
        <v>264</v>
      </c>
      <c r="G323" s="5" t="s">
        <v>275</v>
      </c>
      <c r="H323" s="5" t="s">
        <v>270</v>
      </c>
      <c r="I323" s="5" t="s">
        <v>137</v>
      </c>
      <c r="J323" s="75" t="s">
        <v>1012</v>
      </c>
      <c r="N323" s="14"/>
      <c r="O323" s="50">
        <f>MIN(Lääkkeet[[#This Row],[Velvoite 1.1.2024 (pakkauksia)]],Lääkkeet[[#This Row],[Suurimman alitusluvan mukainen velvoite 
1.1.-30.6.2024 (pakkauksia)]],Lääkkeet[[#This Row],[Alin saldo 
1.1.-30.6.2024 (pakkauksia)]])*Lääkkeet[[#This Row],[Kirjanpitoarvo / pakkaus 1.1.2024
(EUR  ALV 0 %)]]</f>
        <v>0</v>
      </c>
      <c r="P323" s="16"/>
      <c r="Q323" s="13"/>
      <c r="R323" s="13"/>
      <c r="S323" s="13"/>
      <c r="T323" s="14"/>
      <c r="U323" s="50">
        <f>MIN(Lääkkeet[[#This Row],[Velvoite 1.7.2024 (pakkauksia)]],Lääkkeet[[#This Row],[Suurimman alitusluvan mukainen velvoite
1.7.-31.12.2024 (pakkauksia)]],Lääkkeet[[#This Row],[Alin saldo 
1.7.-31.12.2024 (pakkauksia)]])*Lääkkeet[[#This Row],[Kirjanpitoarvo / pakkaus 1.7.2024
(EUR  ALV 0 %)]]</f>
        <v>0</v>
      </c>
      <c r="W323" s="61" t="str" cm="1">
        <f t="array" ref="W323">IFERROR(_xlfn.IFS(Lääkkeet[[#This Row],[Sitoutunut pääoma 
1.1.-30.6.2024 (EUR)]]&gt;0,"Täytetyt",Lääkkeet[[#This Row],[Sitoutunut pääoma 
1.7.-31.12.2024 (EUR)]]&gt;0,"Täytetyt"),"")</f>
        <v/>
      </c>
      <c r="X323" s="61"/>
      <c r="Y323" s="5">
        <f>Hakulomake!$B$29</f>
        <v>0</v>
      </c>
    </row>
    <row r="324" spans="1:25" x14ac:dyDescent="0.3">
      <c r="A324" s="6" t="s">
        <v>1199</v>
      </c>
      <c r="B324" s="5">
        <f>Hakulomake!$B$17</f>
        <v>0</v>
      </c>
      <c r="C324" s="75">
        <v>2</v>
      </c>
      <c r="D324" s="5" t="s">
        <v>263</v>
      </c>
      <c r="E324" s="74" t="s">
        <v>1938</v>
      </c>
      <c r="F324" s="5" t="s">
        <v>264</v>
      </c>
      <c r="G324" s="5" t="s">
        <v>276</v>
      </c>
      <c r="I324" s="5" t="s">
        <v>137</v>
      </c>
      <c r="J324" s="75" t="s">
        <v>1012</v>
      </c>
      <c r="N324" s="14"/>
      <c r="O324" s="50">
        <f>MIN(Lääkkeet[[#This Row],[Velvoite 1.1.2024 (pakkauksia)]],Lääkkeet[[#This Row],[Suurimman alitusluvan mukainen velvoite 
1.1.-30.6.2024 (pakkauksia)]],Lääkkeet[[#This Row],[Alin saldo 
1.1.-30.6.2024 (pakkauksia)]])*Lääkkeet[[#This Row],[Kirjanpitoarvo / pakkaus 1.1.2024
(EUR  ALV 0 %)]]</f>
        <v>0</v>
      </c>
      <c r="P324" s="16"/>
      <c r="Q324" s="13"/>
      <c r="R324" s="13"/>
      <c r="S324" s="13"/>
      <c r="T324" s="14"/>
      <c r="U324" s="50">
        <f>MIN(Lääkkeet[[#This Row],[Velvoite 1.7.2024 (pakkauksia)]],Lääkkeet[[#This Row],[Suurimman alitusluvan mukainen velvoite
1.7.-31.12.2024 (pakkauksia)]],Lääkkeet[[#This Row],[Alin saldo 
1.7.-31.12.2024 (pakkauksia)]])*Lääkkeet[[#This Row],[Kirjanpitoarvo / pakkaus 1.7.2024
(EUR  ALV 0 %)]]</f>
        <v>0</v>
      </c>
      <c r="W324" s="61" t="str" cm="1">
        <f t="array" ref="W324">IFERROR(_xlfn.IFS(Lääkkeet[[#This Row],[Sitoutunut pääoma 
1.1.-30.6.2024 (EUR)]]&gt;0,"Täytetyt",Lääkkeet[[#This Row],[Sitoutunut pääoma 
1.7.-31.12.2024 (EUR)]]&gt;0,"Täytetyt"),"")</f>
        <v/>
      </c>
      <c r="X324" s="61"/>
      <c r="Y324" s="5">
        <f>Hakulomake!$B$29</f>
        <v>0</v>
      </c>
    </row>
    <row r="325" spans="1:25" x14ac:dyDescent="0.3">
      <c r="A325" s="6" t="s">
        <v>1199</v>
      </c>
      <c r="B325" s="5">
        <f>Hakulomake!$B$17</f>
        <v>0</v>
      </c>
      <c r="C325" s="75">
        <v>2</v>
      </c>
      <c r="D325" s="5" t="s">
        <v>263</v>
      </c>
      <c r="E325" s="74" t="s">
        <v>1939</v>
      </c>
      <c r="F325" s="5" t="s">
        <v>264</v>
      </c>
      <c r="G325" s="5" t="s">
        <v>275</v>
      </c>
      <c r="H325" s="5" t="s">
        <v>270</v>
      </c>
      <c r="I325" s="5" t="s">
        <v>137</v>
      </c>
      <c r="J325" s="75" t="s">
        <v>1012</v>
      </c>
      <c r="N325" s="14"/>
      <c r="O325" s="50">
        <f>MIN(Lääkkeet[[#This Row],[Velvoite 1.1.2024 (pakkauksia)]],Lääkkeet[[#This Row],[Suurimman alitusluvan mukainen velvoite 
1.1.-30.6.2024 (pakkauksia)]],Lääkkeet[[#This Row],[Alin saldo 
1.1.-30.6.2024 (pakkauksia)]])*Lääkkeet[[#This Row],[Kirjanpitoarvo / pakkaus 1.1.2024
(EUR  ALV 0 %)]]</f>
        <v>0</v>
      </c>
      <c r="P325" s="16"/>
      <c r="Q325" s="13"/>
      <c r="R325" s="13"/>
      <c r="S325" s="13"/>
      <c r="T325" s="14"/>
      <c r="U325" s="50">
        <f>MIN(Lääkkeet[[#This Row],[Velvoite 1.7.2024 (pakkauksia)]],Lääkkeet[[#This Row],[Suurimman alitusluvan mukainen velvoite
1.7.-31.12.2024 (pakkauksia)]],Lääkkeet[[#This Row],[Alin saldo 
1.7.-31.12.2024 (pakkauksia)]])*Lääkkeet[[#This Row],[Kirjanpitoarvo / pakkaus 1.7.2024
(EUR  ALV 0 %)]]</f>
        <v>0</v>
      </c>
      <c r="W325" s="61" t="str" cm="1">
        <f t="array" ref="W325">IFERROR(_xlfn.IFS(Lääkkeet[[#This Row],[Sitoutunut pääoma 
1.1.-30.6.2024 (EUR)]]&gt;0,"Täytetyt",Lääkkeet[[#This Row],[Sitoutunut pääoma 
1.7.-31.12.2024 (EUR)]]&gt;0,"Täytetyt"),"")</f>
        <v/>
      </c>
      <c r="X325" s="61"/>
      <c r="Y325" s="5">
        <f>Hakulomake!$B$29</f>
        <v>0</v>
      </c>
    </row>
    <row r="326" spans="1:25" x14ac:dyDescent="0.3">
      <c r="A326" s="6" t="s">
        <v>1199</v>
      </c>
      <c r="B326" s="5">
        <f>Hakulomake!$B$17</f>
        <v>0</v>
      </c>
      <c r="C326" s="75">
        <v>2</v>
      </c>
      <c r="D326" s="5" t="s">
        <v>236</v>
      </c>
      <c r="E326" s="74" t="s">
        <v>1940</v>
      </c>
      <c r="F326" s="5" t="s">
        <v>237</v>
      </c>
      <c r="G326" s="5" t="s">
        <v>259</v>
      </c>
      <c r="I326" s="5" t="s">
        <v>239</v>
      </c>
      <c r="J326" s="75" t="s">
        <v>1033</v>
      </c>
      <c r="N326" s="14"/>
      <c r="O326" s="50">
        <f>MIN(Lääkkeet[[#This Row],[Velvoite 1.1.2024 (pakkauksia)]],Lääkkeet[[#This Row],[Suurimman alitusluvan mukainen velvoite 
1.1.-30.6.2024 (pakkauksia)]],Lääkkeet[[#This Row],[Alin saldo 
1.1.-30.6.2024 (pakkauksia)]])*Lääkkeet[[#This Row],[Kirjanpitoarvo / pakkaus 1.1.2024
(EUR  ALV 0 %)]]</f>
        <v>0</v>
      </c>
      <c r="P326" s="16"/>
      <c r="Q326" s="13"/>
      <c r="R326" s="13"/>
      <c r="S326" s="13"/>
      <c r="T326" s="14"/>
      <c r="U326" s="50">
        <f>MIN(Lääkkeet[[#This Row],[Velvoite 1.7.2024 (pakkauksia)]],Lääkkeet[[#This Row],[Suurimman alitusluvan mukainen velvoite
1.7.-31.12.2024 (pakkauksia)]],Lääkkeet[[#This Row],[Alin saldo 
1.7.-31.12.2024 (pakkauksia)]])*Lääkkeet[[#This Row],[Kirjanpitoarvo / pakkaus 1.7.2024
(EUR  ALV 0 %)]]</f>
        <v>0</v>
      </c>
      <c r="W326" s="61" t="str" cm="1">
        <f t="array" ref="W326">IFERROR(_xlfn.IFS(Lääkkeet[[#This Row],[Sitoutunut pääoma 
1.1.-30.6.2024 (EUR)]]&gt;0,"Täytetyt",Lääkkeet[[#This Row],[Sitoutunut pääoma 
1.7.-31.12.2024 (EUR)]]&gt;0,"Täytetyt"),"")</f>
        <v/>
      </c>
      <c r="X326" s="61"/>
      <c r="Y326" s="5">
        <f>Hakulomake!$B$29</f>
        <v>0</v>
      </c>
    </row>
    <row r="327" spans="1:25" x14ac:dyDescent="0.3">
      <c r="A327" s="6" t="s">
        <v>1199</v>
      </c>
      <c r="B327" s="5">
        <f>Hakulomake!$B$17</f>
        <v>0</v>
      </c>
      <c r="C327" s="75">
        <v>2</v>
      </c>
      <c r="D327" s="5" t="s">
        <v>236</v>
      </c>
      <c r="E327" s="74" t="s">
        <v>1941</v>
      </c>
      <c r="F327" s="5" t="s">
        <v>237</v>
      </c>
      <c r="G327" s="5" t="s">
        <v>259</v>
      </c>
      <c r="I327" s="5" t="s">
        <v>239</v>
      </c>
      <c r="J327" s="75" t="s">
        <v>1034</v>
      </c>
      <c r="N327" s="14"/>
      <c r="O327" s="50">
        <f>MIN(Lääkkeet[[#This Row],[Velvoite 1.1.2024 (pakkauksia)]],Lääkkeet[[#This Row],[Suurimman alitusluvan mukainen velvoite 
1.1.-30.6.2024 (pakkauksia)]],Lääkkeet[[#This Row],[Alin saldo 
1.1.-30.6.2024 (pakkauksia)]])*Lääkkeet[[#This Row],[Kirjanpitoarvo / pakkaus 1.1.2024
(EUR  ALV 0 %)]]</f>
        <v>0</v>
      </c>
      <c r="P327" s="16"/>
      <c r="Q327" s="13"/>
      <c r="R327" s="13"/>
      <c r="S327" s="13"/>
      <c r="T327" s="14"/>
      <c r="U327" s="50">
        <f>MIN(Lääkkeet[[#This Row],[Velvoite 1.7.2024 (pakkauksia)]],Lääkkeet[[#This Row],[Suurimman alitusluvan mukainen velvoite
1.7.-31.12.2024 (pakkauksia)]],Lääkkeet[[#This Row],[Alin saldo 
1.7.-31.12.2024 (pakkauksia)]])*Lääkkeet[[#This Row],[Kirjanpitoarvo / pakkaus 1.7.2024
(EUR  ALV 0 %)]]</f>
        <v>0</v>
      </c>
      <c r="W327" s="61" t="str" cm="1">
        <f t="array" ref="W327">IFERROR(_xlfn.IFS(Lääkkeet[[#This Row],[Sitoutunut pääoma 
1.1.-30.6.2024 (EUR)]]&gt;0,"Täytetyt",Lääkkeet[[#This Row],[Sitoutunut pääoma 
1.7.-31.12.2024 (EUR)]]&gt;0,"Täytetyt"),"")</f>
        <v/>
      </c>
      <c r="X327" s="61"/>
      <c r="Y327" s="5">
        <f>Hakulomake!$B$29</f>
        <v>0</v>
      </c>
    </row>
    <row r="328" spans="1:25" x14ac:dyDescent="0.3">
      <c r="A328" s="6" t="s">
        <v>1199</v>
      </c>
      <c r="B328" s="5">
        <f>Hakulomake!$B$17</f>
        <v>0</v>
      </c>
      <c r="C328" s="75">
        <v>2</v>
      </c>
      <c r="D328" s="5" t="s">
        <v>236</v>
      </c>
      <c r="E328" s="74" t="s">
        <v>1942</v>
      </c>
      <c r="F328" s="5" t="s">
        <v>237</v>
      </c>
      <c r="G328" s="5" t="s">
        <v>259</v>
      </c>
      <c r="I328" s="5" t="s">
        <v>239</v>
      </c>
      <c r="J328" s="75" t="s">
        <v>1035</v>
      </c>
      <c r="N328" s="14"/>
      <c r="O328" s="50">
        <f>MIN(Lääkkeet[[#This Row],[Velvoite 1.1.2024 (pakkauksia)]],Lääkkeet[[#This Row],[Suurimman alitusluvan mukainen velvoite 
1.1.-30.6.2024 (pakkauksia)]],Lääkkeet[[#This Row],[Alin saldo 
1.1.-30.6.2024 (pakkauksia)]])*Lääkkeet[[#This Row],[Kirjanpitoarvo / pakkaus 1.1.2024
(EUR  ALV 0 %)]]</f>
        <v>0</v>
      </c>
      <c r="P328" s="16"/>
      <c r="Q328" s="13"/>
      <c r="R328" s="13"/>
      <c r="S328" s="13"/>
      <c r="T328" s="14"/>
      <c r="U328" s="50">
        <f>MIN(Lääkkeet[[#This Row],[Velvoite 1.7.2024 (pakkauksia)]],Lääkkeet[[#This Row],[Suurimman alitusluvan mukainen velvoite
1.7.-31.12.2024 (pakkauksia)]],Lääkkeet[[#This Row],[Alin saldo 
1.7.-31.12.2024 (pakkauksia)]])*Lääkkeet[[#This Row],[Kirjanpitoarvo / pakkaus 1.7.2024
(EUR  ALV 0 %)]]</f>
        <v>0</v>
      </c>
      <c r="W328" s="61" t="str" cm="1">
        <f t="array" ref="W328">IFERROR(_xlfn.IFS(Lääkkeet[[#This Row],[Sitoutunut pääoma 
1.1.-30.6.2024 (EUR)]]&gt;0,"Täytetyt",Lääkkeet[[#This Row],[Sitoutunut pääoma 
1.7.-31.12.2024 (EUR)]]&gt;0,"Täytetyt"),"")</f>
        <v/>
      </c>
      <c r="X328" s="61"/>
      <c r="Y328" s="5">
        <f>Hakulomake!$B$29</f>
        <v>0</v>
      </c>
    </row>
    <row r="329" spans="1:25" x14ac:dyDescent="0.3">
      <c r="A329" s="6" t="s">
        <v>1199</v>
      </c>
      <c r="B329" s="5">
        <f>Hakulomake!$B$17</f>
        <v>0</v>
      </c>
      <c r="C329" s="75">
        <v>2</v>
      </c>
      <c r="D329" s="5" t="s">
        <v>236</v>
      </c>
      <c r="E329" s="74" t="s">
        <v>1943</v>
      </c>
      <c r="F329" s="5" t="s">
        <v>237</v>
      </c>
      <c r="G329" s="5" t="s">
        <v>259</v>
      </c>
      <c r="I329" s="5" t="s">
        <v>239</v>
      </c>
      <c r="J329" s="75" t="s">
        <v>1036</v>
      </c>
      <c r="N329" s="14"/>
      <c r="O329" s="50">
        <f>MIN(Lääkkeet[[#This Row],[Velvoite 1.1.2024 (pakkauksia)]],Lääkkeet[[#This Row],[Suurimman alitusluvan mukainen velvoite 
1.1.-30.6.2024 (pakkauksia)]],Lääkkeet[[#This Row],[Alin saldo 
1.1.-30.6.2024 (pakkauksia)]])*Lääkkeet[[#This Row],[Kirjanpitoarvo / pakkaus 1.1.2024
(EUR  ALV 0 %)]]</f>
        <v>0</v>
      </c>
      <c r="P329" s="16"/>
      <c r="Q329" s="13"/>
      <c r="R329" s="13"/>
      <c r="S329" s="13"/>
      <c r="T329" s="14"/>
      <c r="U329" s="50">
        <f>MIN(Lääkkeet[[#This Row],[Velvoite 1.7.2024 (pakkauksia)]],Lääkkeet[[#This Row],[Suurimman alitusluvan mukainen velvoite
1.7.-31.12.2024 (pakkauksia)]],Lääkkeet[[#This Row],[Alin saldo 
1.7.-31.12.2024 (pakkauksia)]])*Lääkkeet[[#This Row],[Kirjanpitoarvo / pakkaus 1.7.2024
(EUR  ALV 0 %)]]</f>
        <v>0</v>
      </c>
      <c r="W329" s="61" t="str" cm="1">
        <f t="array" ref="W329">IFERROR(_xlfn.IFS(Lääkkeet[[#This Row],[Sitoutunut pääoma 
1.1.-30.6.2024 (EUR)]]&gt;0,"Täytetyt",Lääkkeet[[#This Row],[Sitoutunut pääoma 
1.7.-31.12.2024 (EUR)]]&gt;0,"Täytetyt"),"")</f>
        <v/>
      </c>
      <c r="X329" s="61"/>
      <c r="Y329" s="5">
        <f>Hakulomake!$B$29</f>
        <v>0</v>
      </c>
    </row>
    <row r="330" spans="1:25" x14ac:dyDescent="0.3">
      <c r="A330" s="6" t="s">
        <v>1199</v>
      </c>
      <c r="B330" s="5">
        <f>Hakulomake!$B$17</f>
        <v>0</v>
      </c>
      <c r="C330" s="75">
        <v>2</v>
      </c>
      <c r="D330" s="5" t="s">
        <v>236</v>
      </c>
      <c r="E330" s="74" t="s">
        <v>1944</v>
      </c>
      <c r="F330" s="5" t="s">
        <v>237</v>
      </c>
      <c r="G330" s="5" t="s">
        <v>260</v>
      </c>
      <c r="I330" s="5" t="s">
        <v>239</v>
      </c>
      <c r="J330" s="75" t="s">
        <v>1033</v>
      </c>
      <c r="N330" s="14"/>
      <c r="O330" s="50">
        <f>MIN(Lääkkeet[[#This Row],[Velvoite 1.1.2024 (pakkauksia)]],Lääkkeet[[#This Row],[Suurimman alitusluvan mukainen velvoite 
1.1.-30.6.2024 (pakkauksia)]],Lääkkeet[[#This Row],[Alin saldo 
1.1.-30.6.2024 (pakkauksia)]])*Lääkkeet[[#This Row],[Kirjanpitoarvo / pakkaus 1.1.2024
(EUR  ALV 0 %)]]</f>
        <v>0</v>
      </c>
      <c r="P330" s="16"/>
      <c r="Q330" s="13"/>
      <c r="R330" s="13"/>
      <c r="S330" s="13"/>
      <c r="T330" s="14"/>
      <c r="U330" s="50">
        <f>MIN(Lääkkeet[[#This Row],[Velvoite 1.7.2024 (pakkauksia)]],Lääkkeet[[#This Row],[Suurimman alitusluvan mukainen velvoite
1.7.-31.12.2024 (pakkauksia)]],Lääkkeet[[#This Row],[Alin saldo 
1.7.-31.12.2024 (pakkauksia)]])*Lääkkeet[[#This Row],[Kirjanpitoarvo / pakkaus 1.7.2024
(EUR  ALV 0 %)]]</f>
        <v>0</v>
      </c>
      <c r="W330" s="61" t="str" cm="1">
        <f t="array" ref="W330">IFERROR(_xlfn.IFS(Lääkkeet[[#This Row],[Sitoutunut pääoma 
1.1.-30.6.2024 (EUR)]]&gt;0,"Täytetyt",Lääkkeet[[#This Row],[Sitoutunut pääoma 
1.7.-31.12.2024 (EUR)]]&gt;0,"Täytetyt"),"")</f>
        <v/>
      </c>
      <c r="X330" s="61"/>
      <c r="Y330" s="5">
        <f>Hakulomake!$B$29</f>
        <v>0</v>
      </c>
    </row>
    <row r="331" spans="1:25" x14ac:dyDescent="0.3">
      <c r="A331" s="6" t="s">
        <v>1199</v>
      </c>
      <c r="B331" s="5">
        <f>Hakulomake!$B$17</f>
        <v>0</v>
      </c>
      <c r="C331" s="75">
        <v>2</v>
      </c>
      <c r="D331" s="5" t="s">
        <v>236</v>
      </c>
      <c r="E331" s="74" t="s">
        <v>1945</v>
      </c>
      <c r="F331" s="5" t="s">
        <v>237</v>
      </c>
      <c r="G331" s="5" t="s">
        <v>262</v>
      </c>
      <c r="I331" s="5" t="s">
        <v>239</v>
      </c>
      <c r="J331" s="75" t="s">
        <v>1037</v>
      </c>
      <c r="N331" s="14"/>
      <c r="O331" s="50">
        <f>MIN(Lääkkeet[[#This Row],[Velvoite 1.1.2024 (pakkauksia)]],Lääkkeet[[#This Row],[Suurimman alitusluvan mukainen velvoite 
1.1.-30.6.2024 (pakkauksia)]],Lääkkeet[[#This Row],[Alin saldo 
1.1.-30.6.2024 (pakkauksia)]])*Lääkkeet[[#This Row],[Kirjanpitoarvo / pakkaus 1.1.2024
(EUR  ALV 0 %)]]</f>
        <v>0</v>
      </c>
      <c r="P331" s="16"/>
      <c r="Q331" s="13"/>
      <c r="R331" s="13"/>
      <c r="S331" s="13"/>
      <c r="T331" s="14"/>
      <c r="U331" s="50">
        <f>MIN(Lääkkeet[[#This Row],[Velvoite 1.7.2024 (pakkauksia)]],Lääkkeet[[#This Row],[Suurimman alitusluvan mukainen velvoite
1.7.-31.12.2024 (pakkauksia)]],Lääkkeet[[#This Row],[Alin saldo 
1.7.-31.12.2024 (pakkauksia)]])*Lääkkeet[[#This Row],[Kirjanpitoarvo / pakkaus 1.7.2024
(EUR  ALV 0 %)]]</f>
        <v>0</v>
      </c>
      <c r="W331" s="61" t="str" cm="1">
        <f t="array" ref="W331">IFERROR(_xlfn.IFS(Lääkkeet[[#This Row],[Sitoutunut pääoma 
1.1.-30.6.2024 (EUR)]]&gt;0,"Täytetyt",Lääkkeet[[#This Row],[Sitoutunut pääoma 
1.7.-31.12.2024 (EUR)]]&gt;0,"Täytetyt"),"")</f>
        <v/>
      </c>
      <c r="X331" s="61"/>
      <c r="Y331" s="5">
        <f>Hakulomake!$B$29</f>
        <v>0</v>
      </c>
    </row>
    <row r="332" spans="1:25" x14ac:dyDescent="0.3">
      <c r="A332" s="6" t="s">
        <v>1199</v>
      </c>
      <c r="B332" s="5">
        <f>Hakulomake!$B$17</f>
        <v>0</v>
      </c>
      <c r="C332" s="75">
        <v>2</v>
      </c>
      <c r="D332" s="5" t="s">
        <v>236</v>
      </c>
      <c r="E332" s="74" t="s">
        <v>1946</v>
      </c>
      <c r="F332" s="5" t="s">
        <v>237</v>
      </c>
      <c r="G332" s="5" t="s">
        <v>262</v>
      </c>
      <c r="I332" s="5" t="s">
        <v>239</v>
      </c>
      <c r="J332" s="75" t="s">
        <v>1038</v>
      </c>
      <c r="N332" s="14"/>
      <c r="O332" s="50">
        <f>MIN(Lääkkeet[[#This Row],[Velvoite 1.1.2024 (pakkauksia)]],Lääkkeet[[#This Row],[Suurimman alitusluvan mukainen velvoite 
1.1.-30.6.2024 (pakkauksia)]],Lääkkeet[[#This Row],[Alin saldo 
1.1.-30.6.2024 (pakkauksia)]])*Lääkkeet[[#This Row],[Kirjanpitoarvo / pakkaus 1.1.2024
(EUR  ALV 0 %)]]</f>
        <v>0</v>
      </c>
      <c r="P332" s="16"/>
      <c r="Q332" s="13"/>
      <c r="R332" s="13"/>
      <c r="S332" s="13"/>
      <c r="T332" s="14"/>
      <c r="U332" s="50">
        <f>MIN(Lääkkeet[[#This Row],[Velvoite 1.7.2024 (pakkauksia)]],Lääkkeet[[#This Row],[Suurimman alitusluvan mukainen velvoite
1.7.-31.12.2024 (pakkauksia)]],Lääkkeet[[#This Row],[Alin saldo 
1.7.-31.12.2024 (pakkauksia)]])*Lääkkeet[[#This Row],[Kirjanpitoarvo / pakkaus 1.7.2024
(EUR  ALV 0 %)]]</f>
        <v>0</v>
      </c>
      <c r="W332" s="61" t="str" cm="1">
        <f t="array" ref="W332">IFERROR(_xlfn.IFS(Lääkkeet[[#This Row],[Sitoutunut pääoma 
1.1.-30.6.2024 (EUR)]]&gt;0,"Täytetyt",Lääkkeet[[#This Row],[Sitoutunut pääoma 
1.7.-31.12.2024 (EUR)]]&gt;0,"Täytetyt"),"")</f>
        <v/>
      </c>
      <c r="X332" s="61"/>
      <c r="Y332" s="5">
        <f>Hakulomake!$B$29</f>
        <v>0</v>
      </c>
    </row>
    <row r="333" spans="1:25" x14ac:dyDescent="0.3">
      <c r="A333" s="6" t="s">
        <v>1199</v>
      </c>
      <c r="B333" s="5">
        <f>Hakulomake!$B$17</f>
        <v>0</v>
      </c>
      <c r="C333" s="75">
        <v>2</v>
      </c>
      <c r="D333" s="5" t="s">
        <v>280</v>
      </c>
      <c r="E333" s="74" t="s">
        <v>1947</v>
      </c>
      <c r="F333" s="5" t="s">
        <v>281</v>
      </c>
      <c r="G333" s="5" t="s">
        <v>284</v>
      </c>
      <c r="H333" s="5" t="s">
        <v>286</v>
      </c>
      <c r="I333" s="5" t="s">
        <v>137</v>
      </c>
      <c r="J333" s="75" t="s">
        <v>1009</v>
      </c>
      <c r="N333" s="14"/>
      <c r="O333" s="50">
        <f>MIN(Lääkkeet[[#This Row],[Velvoite 1.1.2024 (pakkauksia)]],Lääkkeet[[#This Row],[Suurimman alitusluvan mukainen velvoite 
1.1.-30.6.2024 (pakkauksia)]],Lääkkeet[[#This Row],[Alin saldo 
1.1.-30.6.2024 (pakkauksia)]])*Lääkkeet[[#This Row],[Kirjanpitoarvo / pakkaus 1.1.2024
(EUR  ALV 0 %)]]</f>
        <v>0</v>
      </c>
      <c r="P333" s="16"/>
      <c r="Q333" s="13"/>
      <c r="R333" s="13"/>
      <c r="S333" s="13"/>
      <c r="T333" s="14"/>
      <c r="U333" s="50">
        <f>MIN(Lääkkeet[[#This Row],[Velvoite 1.7.2024 (pakkauksia)]],Lääkkeet[[#This Row],[Suurimman alitusluvan mukainen velvoite
1.7.-31.12.2024 (pakkauksia)]],Lääkkeet[[#This Row],[Alin saldo 
1.7.-31.12.2024 (pakkauksia)]])*Lääkkeet[[#This Row],[Kirjanpitoarvo / pakkaus 1.7.2024
(EUR  ALV 0 %)]]</f>
        <v>0</v>
      </c>
      <c r="W333" s="61" t="str" cm="1">
        <f t="array" ref="W333">IFERROR(_xlfn.IFS(Lääkkeet[[#This Row],[Sitoutunut pääoma 
1.1.-30.6.2024 (EUR)]]&gt;0,"Täytetyt",Lääkkeet[[#This Row],[Sitoutunut pääoma 
1.7.-31.12.2024 (EUR)]]&gt;0,"Täytetyt"),"")</f>
        <v/>
      </c>
      <c r="X333" s="61"/>
      <c r="Y333" s="5">
        <f>Hakulomake!$B$29</f>
        <v>0</v>
      </c>
    </row>
    <row r="334" spans="1:25" x14ac:dyDescent="0.3">
      <c r="A334" s="6" t="s">
        <v>1199</v>
      </c>
      <c r="B334" s="5">
        <f>Hakulomake!$B$17</f>
        <v>0</v>
      </c>
      <c r="C334" s="75">
        <v>2</v>
      </c>
      <c r="D334" s="5" t="s">
        <v>280</v>
      </c>
      <c r="E334" s="74" t="s">
        <v>1948</v>
      </c>
      <c r="F334" s="5" t="s">
        <v>281</v>
      </c>
      <c r="G334" s="5" t="s">
        <v>284</v>
      </c>
      <c r="H334" s="5" t="s">
        <v>286</v>
      </c>
      <c r="I334" s="5" t="s">
        <v>137</v>
      </c>
      <c r="J334" s="75" t="s">
        <v>1008</v>
      </c>
      <c r="N334" s="14"/>
      <c r="O334" s="50">
        <f>MIN(Lääkkeet[[#This Row],[Velvoite 1.1.2024 (pakkauksia)]],Lääkkeet[[#This Row],[Suurimman alitusluvan mukainen velvoite 
1.1.-30.6.2024 (pakkauksia)]],Lääkkeet[[#This Row],[Alin saldo 
1.1.-30.6.2024 (pakkauksia)]])*Lääkkeet[[#This Row],[Kirjanpitoarvo / pakkaus 1.1.2024
(EUR  ALV 0 %)]]</f>
        <v>0</v>
      </c>
      <c r="P334" s="16"/>
      <c r="Q334" s="13"/>
      <c r="R334" s="13"/>
      <c r="S334" s="13"/>
      <c r="T334" s="14"/>
      <c r="U334" s="50">
        <f>MIN(Lääkkeet[[#This Row],[Velvoite 1.7.2024 (pakkauksia)]],Lääkkeet[[#This Row],[Suurimman alitusluvan mukainen velvoite
1.7.-31.12.2024 (pakkauksia)]],Lääkkeet[[#This Row],[Alin saldo 
1.7.-31.12.2024 (pakkauksia)]])*Lääkkeet[[#This Row],[Kirjanpitoarvo / pakkaus 1.7.2024
(EUR  ALV 0 %)]]</f>
        <v>0</v>
      </c>
      <c r="W334" s="61" t="str" cm="1">
        <f t="array" ref="W334">IFERROR(_xlfn.IFS(Lääkkeet[[#This Row],[Sitoutunut pääoma 
1.1.-30.6.2024 (EUR)]]&gt;0,"Täytetyt",Lääkkeet[[#This Row],[Sitoutunut pääoma 
1.7.-31.12.2024 (EUR)]]&gt;0,"Täytetyt"),"")</f>
        <v/>
      </c>
      <c r="X334" s="61"/>
      <c r="Y334" s="5">
        <f>Hakulomake!$B$29</f>
        <v>0</v>
      </c>
    </row>
    <row r="335" spans="1:25" x14ac:dyDescent="0.3">
      <c r="A335" s="6" t="s">
        <v>1199</v>
      </c>
      <c r="B335" s="5">
        <f>Hakulomake!$B$17</f>
        <v>0</v>
      </c>
      <c r="C335" s="75">
        <v>2</v>
      </c>
      <c r="D335" s="5" t="s">
        <v>280</v>
      </c>
      <c r="E335" s="74" t="s">
        <v>1949</v>
      </c>
      <c r="F335" s="5" t="s">
        <v>281</v>
      </c>
      <c r="G335" s="5" t="s">
        <v>284</v>
      </c>
      <c r="H335" s="5" t="s">
        <v>287</v>
      </c>
      <c r="I335" s="5" t="s">
        <v>137</v>
      </c>
      <c r="J335" s="75" t="s">
        <v>1009</v>
      </c>
      <c r="N335" s="14"/>
      <c r="O335" s="50">
        <f>MIN(Lääkkeet[[#This Row],[Velvoite 1.1.2024 (pakkauksia)]],Lääkkeet[[#This Row],[Suurimman alitusluvan mukainen velvoite 
1.1.-30.6.2024 (pakkauksia)]],Lääkkeet[[#This Row],[Alin saldo 
1.1.-30.6.2024 (pakkauksia)]])*Lääkkeet[[#This Row],[Kirjanpitoarvo / pakkaus 1.1.2024
(EUR  ALV 0 %)]]</f>
        <v>0</v>
      </c>
      <c r="P335" s="16"/>
      <c r="Q335" s="13"/>
      <c r="R335" s="13"/>
      <c r="S335" s="13"/>
      <c r="T335" s="14"/>
      <c r="U335" s="50">
        <f>MIN(Lääkkeet[[#This Row],[Velvoite 1.7.2024 (pakkauksia)]],Lääkkeet[[#This Row],[Suurimman alitusluvan mukainen velvoite
1.7.-31.12.2024 (pakkauksia)]],Lääkkeet[[#This Row],[Alin saldo 
1.7.-31.12.2024 (pakkauksia)]])*Lääkkeet[[#This Row],[Kirjanpitoarvo / pakkaus 1.7.2024
(EUR  ALV 0 %)]]</f>
        <v>0</v>
      </c>
      <c r="W335" s="61" t="str" cm="1">
        <f t="array" ref="W335">IFERROR(_xlfn.IFS(Lääkkeet[[#This Row],[Sitoutunut pääoma 
1.1.-30.6.2024 (EUR)]]&gt;0,"Täytetyt",Lääkkeet[[#This Row],[Sitoutunut pääoma 
1.7.-31.12.2024 (EUR)]]&gt;0,"Täytetyt"),"")</f>
        <v/>
      </c>
      <c r="X335" s="61"/>
      <c r="Y335" s="5">
        <f>Hakulomake!$B$29</f>
        <v>0</v>
      </c>
    </row>
    <row r="336" spans="1:25" x14ac:dyDescent="0.3">
      <c r="A336" s="6" t="s">
        <v>1199</v>
      </c>
      <c r="B336" s="5">
        <f>Hakulomake!$B$17</f>
        <v>0</v>
      </c>
      <c r="C336" s="75">
        <v>2</v>
      </c>
      <c r="D336" s="5" t="s">
        <v>280</v>
      </c>
      <c r="E336" s="74" t="s">
        <v>1950</v>
      </c>
      <c r="F336" s="5" t="s">
        <v>281</v>
      </c>
      <c r="G336" s="5" t="s">
        <v>284</v>
      </c>
      <c r="H336" s="5" t="s">
        <v>287</v>
      </c>
      <c r="I336" s="5" t="s">
        <v>137</v>
      </c>
      <c r="J336" s="75" t="s">
        <v>1008</v>
      </c>
      <c r="N336" s="14"/>
      <c r="O336" s="50">
        <f>MIN(Lääkkeet[[#This Row],[Velvoite 1.1.2024 (pakkauksia)]],Lääkkeet[[#This Row],[Suurimman alitusluvan mukainen velvoite 
1.1.-30.6.2024 (pakkauksia)]],Lääkkeet[[#This Row],[Alin saldo 
1.1.-30.6.2024 (pakkauksia)]])*Lääkkeet[[#This Row],[Kirjanpitoarvo / pakkaus 1.1.2024
(EUR  ALV 0 %)]]</f>
        <v>0</v>
      </c>
      <c r="P336" s="16"/>
      <c r="Q336" s="13"/>
      <c r="R336" s="13"/>
      <c r="S336" s="13"/>
      <c r="T336" s="14"/>
      <c r="U336" s="50">
        <f>MIN(Lääkkeet[[#This Row],[Velvoite 1.7.2024 (pakkauksia)]],Lääkkeet[[#This Row],[Suurimman alitusluvan mukainen velvoite
1.7.-31.12.2024 (pakkauksia)]],Lääkkeet[[#This Row],[Alin saldo 
1.7.-31.12.2024 (pakkauksia)]])*Lääkkeet[[#This Row],[Kirjanpitoarvo / pakkaus 1.7.2024
(EUR  ALV 0 %)]]</f>
        <v>0</v>
      </c>
      <c r="W336" s="61" t="str" cm="1">
        <f t="array" ref="W336">IFERROR(_xlfn.IFS(Lääkkeet[[#This Row],[Sitoutunut pääoma 
1.1.-30.6.2024 (EUR)]]&gt;0,"Täytetyt",Lääkkeet[[#This Row],[Sitoutunut pääoma 
1.7.-31.12.2024 (EUR)]]&gt;0,"Täytetyt"),"")</f>
        <v/>
      </c>
      <c r="X336" s="61"/>
      <c r="Y336" s="5">
        <f>Hakulomake!$B$29</f>
        <v>0</v>
      </c>
    </row>
    <row r="337" spans="1:25" x14ac:dyDescent="0.3">
      <c r="A337" s="6" t="s">
        <v>1199</v>
      </c>
      <c r="B337" s="5">
        <f>Hakulomake!$B$17</f>
        <v>0</v>
      </c>
      <c r="C337" s="75">
        <v>2</v>
      </c>
      <c r="D337" s="5" t="s">
        <v>236</v>
      </c>
      <c r="E337" s="74" t="s">
        <v>1951</v>
      </c>
      <c r="F337" s="5" t="s">
        <v>237</v>
      </c>
      <c r="G337" s="5" t="s">
        <v>247</v>
      </c>
      <c r="I337" s="5" t="s">
        <v>239</v>
      </c>
      <c r="J337" s="75" t="s">
        <v>1039</v>
      </c>
      <c r="N337" s="14"/>
      <c r="O337" s="50">
        <f>MIN(Lääkkeet[[#This Row],[Velvoite 1.1.2024 (pakkauksia)]],Lääkkeet[[#This Row],[Suurimman alitusluvan mukainen velvoite 
1.1.-30.6.2024 (pakkauksia)]],Lääkkeet[[#This Row],[Alin saldo 
1.1.-30.6.2024 (pakkauksia)]])*Lääkkeet[[#This Row],[Kirjanpitoarvo / pakkaus 1.1.2024
(EUR  ALV 0 %)]]</f>
        <v>0</v>
      </c>
      <c r="P337" s="16"/>
      <c r="Q337" s="13"/>
      <c r="R337" s="13"/>
      <c r="S337" s="13"/>
      <c r="T337" s="14"/>
      <c r="U337" s="50">
        <f>MIN(Lääkkeet[[#This Row],[Velvoite 1.7.2024 (pakkauksia)]],Lääkkeet[[#This Row],[Suurimman alitusluvan mukainen velvoite
1.7.-31.12.2024 (pakkauksia)]],Lääkkeet[[#This Row],[Alin saldo 
1.7.-31.12.2024 (pakkauksia)]])*Lääkkeet[[#This Row],[Kirjanpitoarvo / pakkaus 1.7.2024
(EUR  ALV 0 %)]]</f>
        <v>0</v>
      </c>
      <c r="W337" s="61" t="str" cm="1">
        <f t="array" ref="W337">IFERROR(_xlfn.IFS(Lääkkeet[[#This Row],[Sitoutunut pääoma 
1.1.-30.6.2024 (EUR)]]&gt;0,"Täytetyt",Lääkkeet[[#This Row],[Sitoutunut pääoma 
1.7.-31.12.2024 (EUR)]]&gt;0,"Täytetyt"),"")</f>
        <v/>
      </c>
      <c r="X337" s="61"/>
      <c r="Y337" s="5">
        <f>Hakulomake!$B$29</f>
        <v>0</v>
      </c>
    </row>
    <row r="338" spans="1:25" x14ac:dyDescent="0.3">
      <c r="A338" s="6" t="s">
        <v>1199</v>
      </c>
      <c r="B338" s="5">
        <f>Hakulomake!$B$17</f>
        <v>0</v>
      </c>
      <c r="C338" s="75">
        <v>2</v>
      </c>
      <c r="D338" s="5" t="s">
        <v>224</v>
      </c>
      <c r="E338" s="74" t="s">
        <v>1952</v>
      </c>
      <c r="F338" s="5" t="s">
        <v>225</v>
      </c>
      <c r="G338" s="5" t="s">
        <v>227</v>
      </c>
      <c r="I338" s="5" t="s">
        <v>137</v>
      </c>
      <c r="J338" s="75" t="s">
        <v>985</v>
      </c>
      <c r="N338" s="14"/>
      <c r="O338" s="50">
        <f>MIN(Lääkkeet[[#This Row],[Velvoite 1.1.2024 (pakkauksia)]],Lääkkeet[[#This Row],[Suurimman alitusluvan mukainen velvoite 
1.1.-30.6.2024 (pakkauksia)]],Lääkkeet[[#This Row],[Alin saldo 
1.1.-30.6.2024 (pakkauksia)]])*Lääkkeet[[#This Row],[Kirjanpitoarvo / pakkaus 1.1.2024
(EUR  ALV 0 %)]]</f>
        <v>0</v>
      </c>
      <c r="P338" s="16"/>
      <c r="Q338" s="13"/>
      <c r="R338" s="13"/>
      <c r="S338" s="13"/>
      <c r="T338" s="14"/>
      <c r="U338" s="50">
        <f>MIN(Lääkkeet[[#This Row],[Velvoite 1.7.2024 (pakkauksia)]],Lääkkeet[[#This Row],[Suurimman alitusluvan mukainen velvoite
1.7.-31.12.2024 (pakkauksia)]],Lääkkeet[[#This Row],[Alin saldo 
1.7.-31.12.2024 (pakkauksia)]])*Lääkkeet[[#This Row],[Kirjanpitoarvo / pakkaus 1.7.2024
(EUR  ALV 0 %)]]</f>
        <v>0</v>
      </c>
      <c r="W338" s="61" t="str" cm="1">
        <f t="array" ref="W338">IFERROR(_xlfn.IFS(Lääkkeet[[#This Row],[Sitoutunut pääoma 
1.1.-30.6.2024 (EUR)]]&gt;0,"Täytetyt",Lääkkeet[[#This Row],[Sitoutunut pääoma 
1.7.-31.12.2024 (EUR)]]&gt;0,"Täytetyt"),"")</f>
        <v/>
      </c>
      <c r="X338" s="61"/>
      <c r="Y338" s="5">
        <f>Hakulomake!$B$29</f>
        <v>0</v>
      </c>
    </row>
    <row r="339" spans="1:25" x14ac:dyDescent="0.3">
      <c r="A339" s="6" t="s">
        <v>1199</v>
      </c>
      <c r="B339" s="5">
        <f>Hakulomake!$B$17</f>
        <v>0</v>
      </c>
      <c r="C339" s="75">
        <v>2</v>
      </c>
      <c r="D339" s="5" t="s">
        <v>228</v>
      </c>
      <c r="E339" s="74" t="s">
        <v>1953</v>
      </c>
      <c r="F339" s="5" t="s">
        <v>229</v>
      </c>
      <c r="G339" s="5" t="s">
        <v>234</v>
      </c>
      <c r="H339" s="5" t="s">
        <v>48</v>
      </c>
      <c r="I339" s="5" t="s">
        <v>137</v>
      </c>
      <c r="J339" s="75" t="s">
        <v>1012</v>
      </c>
      <c r="N339" s="14"/>
      <c r="O339" s="50">
        <f>MIN(Lääkkeet[[#This Row],[Velvoite 1.1.2024 (pakkauksia)]],Lääkkeet[[#This Row],[Suurimman alitusluvan mukainen velvoite 
1.1.-30.6.2024 (pakkauksia)]],Lääkkeet[[#This Row],[Alin saldo 
1.1.-30.6.2024 (pakkauksia)]])*Lääkkeet[[#This Row],[Kirjanpitoarvo / pakkaus 1.1.2024
(EUR  ALV 0 %)]]</f>
        <v>0</v>
      </c>
      <c r="P339" s="16"/>
      <c r="Q339" s="13"/>
      <c r="R339" s="13"/>
      <c r="S339" s="13"/>
      <c r="T339" s="14"/>
      <c r="U339" s="50">
        <f>MIN(Lääkkeet[[#This Row],[Velvoite 1.7.2024 (pakkauksia)]],Lääkkeet[[#This Row],[Suurimman alitusluvan mukainen velvoite
1.7.-31.12.2024 (pakkauksia)]],Lääkkeet[[#This Row],[Alin saldo 
1.7.-31.12.2024 (pakkauksia)]])*Lääkkeet[[#This Row],[Kirjanpitoarvo / pakkaus 1.7.2024
(EUR  ALV 0 %)]]</f>
        <v>0</v>
      </c>
      <c r="W339" s="61" t="str" cm="1">
        <f t="array" ref="W339">IFERROR(_xlfn.IFS(Lääkkeet[[#This Row],[Sitoutunut pääoma 
1.1.-30.6.2024 (EUR)]]&gt;0,"Täytetyt",Lääkkeet[[#This Row],[Sitoutunut pääoma 
1.7.-31.12.2024 (EUR)]]&gt;0,"Täytetyt"),"")</f>
        <v/>
      </c>
      <c r="X339" s="61"/>
      <c r="Y339" s="5">
        <f>Hakulomake!$B$29</f>
        <v>0</v>
      </c>
    </row>
    <row r="340" spans="1:25" x14ac:dyDescent="0.3">
      <c r="A340" s="6" t="s">
        <v>1199</v>
      </c>
      <c r="B340" s="5">
        <f>Hakulomake!$B$17</f>
        <v>0</v>
      </c>
      <c r="C340" s="75">
        <v>2</v>
      </c>
      <c r="D340" s="5" t="s">
        <v>228</v>
      </c>
      <c r="E340" s="74" t="s">
        <v>1954</v>
      </c>
      <c r="F340" s="5" t="s">
        <v>229</v>
      </c>
      <c r="G340" s="5" t="s">
        <v>234</v>
      </c>
      <c r="H340" s="5" t="s">
        <v>46</v>
      </c>
      <c r="I340" s="5" t="s">
        <v>137</v>
      </c>
      <c r="J340" s="75" t="s">
        <v>1012</v>
      </c>
      <c r="N340" s="14"/>
      <c r="O340" s="50">
        <f>MIN(Lääkkeet[[#This Row],[Velvoite 1.1.2024 (pakkauksia)]],Lääkkeet[[#This Row],[Suurimman alitusluvan mukainen velvoite 
1.1.-30.6.2024 (pakkauksia)]],Lääkkeet[[#This Row],[Alin saldo 
1.1.-30.6.2024 (pakkauksia)]])*Lääkkeet[[#This Row],[Kirjanpitoarvo / pakkaus 1.1.2024
(EUR  ALV 0 %)]]</f>
        <v>0</v>
      </c>
      <c r="P340" s="16"/>
      <c r="Q340" s="13"/>
      <c r="R340" s="13"/>
      <c r="S340" s="13"/>
      <c r="T340" s="14"/>
      <c r="U340" s="50">
        <f>MIN(Lääkkeet[[#This Row],[Velvoite 1.7.2024 (pakkauksia)]],Lääkkeet[[#This Row],[Suurimman alitusluvan mukainen velvoite
1.7.-31.12.2024 (pakkauksia)]],Lääkkeet[[#This Row],[Alin saldo 
1.7.-31.12.2024 (pakkauksia)]])*Lääkkeet[[#This Row],[Kirjanpitoarvo / pakkaus 1.7.2024
(EUR  ALV 0 %)]]</f>
        <v>0</v>
      </c>
      <c r="W340" s="61" t="str" cm="1">
        <f t="array" ref="W340">IFERROR(_xlfn.IFS(Lääkkeet[[#This Row],[Sitoutunut pääoma 
1.1.-30.6.2024 (EUR)]]&gt;0,"Täytetyt",Lääkkeet[[#This Row],[Sitoutunut pääoma 
1.7.-31.12.2024 (EUR)]]&gt;0,"Täytetyt"),"")</f>
        <v/>
      </c>
      <c r="X340" s="61"/>
      <c r="Y340" s="5">
        <f>Hakulomake!$B$29</f>
        <v>0</v>
      </c>
    </row>
    <row r="341" spans="1:25" x14ac:dyDescent="0.3">
      <c r="A341" s="6" t="s">
        <v>1199</v>
      </c>
      <c r="B341" s="5">
        <f>Hakulomake!$B$17</f>
        <v>0</v>
      </c>
      <c r="C341" s="75">
        <v>2</v>
      </c>
      <c r="D341" s="5" t="s">
        <v>299</v>
      </c>
      <c r="E341" s="74" t="s">
        <v>1955</v>
      </c>
      <c r="F341" s="5" t="s">
        <v>300</v>
      </c>
      <c r="G341" s="5" t="s">
        <v>301</v>
      </c>
      <c r="H341" s="5" t="s">
        <v>231</v>
      </c>
      <c r="I341" s="5" t="s">
        <v>195</v>
      </c>
      <c r="J341" s="75" t="s">
        <v>985</v>
      </c>
      <c r="N341" s="14"/>
      <c r="O341" s="50">
        <f>MIN(Lääkkeet[[#This Row],[Velvoite 1.1.2024 (pakkauksia)]],Lääkkeet[[#This Row],[Suurimman alitusluvan mukainen velvoite 
1.1.-30.6.2024 (pakkauksia)]],Lääkkeet[[#This Row],[Alin saldo 
1.1.-30.6.2024 (pakkauksia)]])*Lääkkeet[[#This Row],[Kirjanpitoarvo / pakkaus 1.1.2024
(EUR  ALV 0 %)]]</f>
        <v>0</v>
      </c>
      <c r="P341" s="16"/>
      <c r="Q341" s="13"/>
      <c r="R341" s="13"/>
      <c r="S341" s="13"/>
      <c r="T341" s="14"/>
      <c r="U341" s="50">
        <f>MIN(Lääkkeet[[#This Row],[Velvoite 1.7.2024 (pakkauksia)]],Lääkkeet[[#This Row],[Suurimman alitusluvan mukainen velvoite
1.7.-31.12.2024 (pakkauksia)]],Lääkkeet[[#This Row],[Alin saldo 
1.7.-31.12.2024 (pakkauksia)]])*Lääkkeet[[#This Row],[Kirjanpitoarvo / pakkaus 1.7.2024
(EUR  ALV 0 %)]]</f>
        <v>0</v>
      </c>
      <c r="W341" s="61" t="str" cm="1">
        <f t="array" ref="W341">IFERROR(_xlfn.IFS(Lääkkeet[[#This Row],[Sitoutunut pääoma 
1.1.-30.6.2024 (EUR)]]&gt;0,"Täytetyt",Lääkkeet[[#This Row],[Sitoutunut pääoma 
1.7.-31.12.2024 (EUR)]]&gt;0,"Täytetyt"),"")</f>
        <v/>
      </c>
      <c r="X341" s="61"/>
      <c r="Y341" s="5">
        <f>Hakulomake!$B$29</f>
        <v>0</v>
      </c>
    </row>
    <row r="342" spans="1:25" x14ac:dyDescent="0.3">
      <c r="A342" s="6" t="s">
        <v>1199</v>
      </c>
      <c r="B342" s="5">
        <f>Hakulomake!$B$17</f>
        <v>0</v>
      </c>
      <c r="C342" s="75">
        <v>2</v>
      </c>
      <c r="D342" s="5" t="s">
        <v>263</v>
      </c>
      <c r="E342" s="74" t="s">
        <v>1956</v>
      </c>
      <c r="F342" s="5" t="s">
        <v>264</v>
      </c>
      <c r="G342" s="5" t="s">
        <v>265</v>
      </c>
      <c r="H342" s="5" t="s">
        <v>46</v>
      </c>
      <c r="I342" s="5" t="s">
        <v>266</v>
      </c>
      <c r="J342" s="75" t="s">
        <v>1028</v>
      </c>
      <c r="N342" s="14"/>
      <c r="O342" s="50">
        <f>MIN(Lääkkeet[[#This Row],[Velvoite 1.1.2024 (pakkauksia)]],Lääkkeet[[#This Row],[Suurimman alitusluvan mukainen velvoite 
1.1.-30.6.2024 (pakkauksia)]],Lääkkeet[[#This Row],[Alin saldo 
1.1.-30.6.2024 (pakkauksia)]])*Lääkkeet[[#This Row],[Kirjanpitoarvo / pakkaus 1.1.2024
(EUR  ALV 0 %)]]</f>
        <v>0</v>
      </c>
      <c r="P342" s="16"/>
      <c r="Q342" s="13"/>
      <c r="R342" s="13"/>
      <c r="S342" s="13"/>
      <c r="T342" s="14"/>
      <c r="U342" s="50">
        <f>MIN(Lääkkeet[[#This Row],[Velvoite 1.7.2024 (pakkauksia)]],Lääkkeet[[#This Row],[Suurimman alitusluvan mukainen velvoite
1.7.-31.12.2024 (pakkauksia)]],Lääkkeet[[#This Row],[Alin saldo 
1.7.-31.12.2024 (pakkauksia)]])*Lääkkeet[[#This Row],[Kirjanpitoarvo / pakkaus 1.7.2024
(EUR  ALV 0 %)]]</f>
        <v>0</v>
      </c>
      <c r="W342" s="61" t="str" cm="1">
        <f t="array" ref="W342">IFERROR(_xlfn.IFS(Lääkkeet[[#This Row],[Sitoutunut pääoma 
1.1.-30.6.2024 (EUR)]]&gt;0,"Täytetyt",Lääkkeet[[#This Row],[Sitoutunut pääoma 
1.7.-31.12.2024 (EUR)]]&gt;0,"Täytetyt"),"")</f>
        <v/>
      </c>
      <c r="X342" s="61"/>
      <c r="Y342" s="5">
        <f>Hakulomake!$B$29</f>
        <v>0</v>
      </c>
    </row>
    <row r="343" spans="1:25" x14ac:dyDescent="0.3">
      <c r="A343" s="6" t="s">
        <v>1199</v>
      </c>
      <c r="B343" s="5">
        <f>Hakulomake!$B$17</f>
        <v>0</v>
      </c>
      <c r="C343" s="75">
        <v>2</v>
      </c>
      <c r="D343" s="5" t="s">
        <v>236</v>
      </c>
      <c r="E343" s="74" t="s">
        <v>1957</v>
      </c>
      <c r="F343" s="5" t="s">
        <v>237</v>
      </c>
      <c r="G343" s="5" t="s">
        <v>254</v>
      </c>
      <c r="I343" s="5" t="s">
        <v>239</v>
      </c>
      <c r="J343" s="75" t="s">
        <v>1040</v>
      </c>
      <c r="N343" s="14"/>
      <c r="O343" s="50">
        <f>MIN(Lääkkeet[[#This Row],[Velvoite 1.1.2024 (pakkauksia)]],Lääkkeet[[#This Row],[Suurimman alitusluvan mukainen velvoite 
1.1.-30.6.2024 (pakkauksia)]],Lääkkeet[[#This Row],[Alin saldo 
1.1.-30.6.2024 (pakkauksia)]])*Lääkkeet[[#This Row],[Kirjanpitoarvo / pakkaus 1.1.2024
(EUR  ALV 0 %)]]</f>
        <v>0</v>
      </c>
      <c r="P343" s="16"/>
      <c r="Q343" s="13"/>
      <c r="R343" s="13"/>
      <c r="S343" s="13"/>
      <c r="T343" s="14"/>
      <c r="U343" s="50">
        <f>MIN(Lääkkeet[[#This Row],[Velvoite 1.7.2024 (pakkauksia)]],Lääkkeet[[#This Row],[Suurimman alitusluvan mukainen velvoite
1.7.-31.12.2024 (pakkauksia)]],Lääkkeet[[#This Row],[Alin saldo 
1.7.-31.12.2024 (pakkauksia)]])*Lääkkeet[[#This Row],[Kirjanpitoarvo / pakkaus 1.7.2024
(EUR  ALV 0 %)]]</f>
        <v>0</v>
      </c>
      <c r="W343" s="61" t="str" cm="1">
        <f t="array" ref="W343">IFERROR(_xlfn.IFS(Lääkkeet[[#This Row],[Sitoutunut pääoma 
1.1.-30.6.2024 (EUR)]]&gt;0,"Täytetyt",Lääkkeet[[#This Row],[Sitoutunut pääoma 
1.7.-31.12.2024 (EUR)]]&gt;0,"Täytetyt"),"")</f>
        <v/>
      </c>
      <c r="X343" s="61"/>
      <c r="Y343" s="5">
        <f>Hakulomake!$B$29</f>
        <v>0</v>
      </c>
    </row>
    <row r="344" spans="1:25" x14ac:dyDescent="0.3">
      <c r="A344" s="6" t="s">
        <v>1199</v>
      </c>
      <c r="B344" s="5">
        <f>Hakulomake!$B$17</f>
        <v>0</v>
      </c>
      <c r="C344" s="75">
        <v>2</v>
      </c>
      <c r="D344" s="5" t="s">
        <v>263</v>
      </c>
      <c r="E344" s="74" t="s">
        <v>1958</v>
      </c>
      <c r="F344" s="5" t="s">
        <v>264</v>
      </c>
      <c r="G344" s="5" t="s">
        <v>273</v>
      </c>
      <c r="H344" s="5" t="s">
        <v>274</v>
      </c>
      <c r="I344" s="5" t="s">
        <v>137</v>
      </c>
      <c r="J344" s="75" t="s">
        <v>1009</v>
      </c>
      <c r="N344" s="14"/>
      <c r="O344" s="50">
        <f>MIN(Lääkkeet[[#This Row],[Velvoite 1.1.2024 (pakkauksia)]],Lääkkeet[[#This Row],[Suurimman alitusluvan mukainen velvoite 
1.1.-30.6.2024 (pakkauksia)]],Lääkkeet[[#This Row],[Alin saldo 
1.1.-30.6.2024 (pakkauksia)]])*Lääkkeet[[#This Row],[Kirjanpitoarvo / pakkaus 1.1.2024
(EUR  ALV 0 %)]]</f>
        <v>0</v>
      </c>
      <c r="P344" s="16"/>
      <c r="Q344" s="13"/>
      <c r="R344" s="13"/>
      <c r="S344" s="13"/>
      <c r="T344" s="14"/>
      <c r="U344" s="50">
        <f>MIN(Lääkkeet[[#This Row],[Velvoite 1.7.2024 (pakkauksia)]],Lääkkeet[[#This Row],[Suurimman alitusluvan mukainen velvoite
1.7.-31.12.2024 (pakkauksia)]],Lääkkeet[[#This Row],[Alin saldo 
1.7.-31.12.2024 (pakkauksia)]])*Lääkkeet[[#This Row],[Kirjanpitoarvo / pakkaus 1.7.2024
(EUR  ALV 0 %)]]</f>
        <v>0</v>
      </c>
      <c r="W344" s="61" t="str" cm="1">
        <f t="array" ref="W344">IFERROR(_xlfn.IFS(Lääkkeet[[#This Row],[Sitoutunut pääoma 
1.1.-30.6.2024 (EUR)]]&gt;0,"Täytetyt",Lääkkeet[[#This Row],[Sitoutunut pääoma 
1.7.-31.12.2024 (EUR)]]&gt;0,"Täytetyt"),"")</f>
        <v/>
      </c>
      <c r="X344" s="61"/>
      <c r="Y344" s="5">
        <f>Hakulomake!$B$29</f>
        <v>0</v>
      </c>
    </row>
    <row r="345" spans="1:25" x14ac:dyDescent="0.3">
      <c r="A345" s="6" t="s">
        <v>1199</v>
      </c>
      <c r="B345" s="5">
        <f>Hakulomake!$B$17</f>
        <v>0</v>
      </c>
      <c r="C345" s="75">
        <v>2</v>
      </c>
      <c r="D345" s="5" t="s">
        <v>280</v>
      </c>
      <c r="E345" s="74" t="s">
        <v>1959</v>
      </c>
      <c r="F345" s="5" t="s">
        <v>281</v>
      </c>
      <c r="G345" s="5" t="s">
        <v>284</v>
      </c>
      <c r="H345" s="5" t="s">
        <v>285</v>
      </c>
      <c r="I345" s="5" t="s">
        <v>137</v>
      </c>
      <c r="J345" s="75" t="s">
        <v>1009</v>
      </c>
      <c r="N345" s="14"/>
      <c r="O345" s="50">
        <f>MIN(Lääkkeet[[#This Row],[Velvoite 1.1.2024 (pakkauksia)]],Lääkkeet[[#This Row],[Suurimman alitusluvan mukainen velvoite 
1.1.-30.6.2024 (pakkauksia)]],Lääkkeet[[#This Row],[Alin saldo 
1.1.-30.6.2024 (pakkauksia)]])*Lääkkeet[[#This Row],[Kirjanpitoarvo / pakkaus 1.1.2024
(EUR  ALV 0 %)]]</f>
        <v>0</v>
      </c>
      <c r="P345" s="16"/>
      <c r="Q345" s="13"/>
      <c r="R345" s="13"/>
      <c r="S345" s="13"/>
      <c r="T345" s="14"/>
      <c r="U345" s="50">
        <f>MIN(Lääkkeet[[#This Row],[Velvoite 1.7.2024 (pakkauksia)]],Lääkkeet[[#This Row],[Suurimman alitusluvan mukainen velvoite
1.7.-31.12.2024 (pakkauksia)]],Lääkkeet[[#This Row],[Alin saldo 
1.7.-31.12.2024 (pakkauksia)]])*Lääkkeet[[#This Row],[Kirjanpitoarvo / pakkaus 1.7.2024
(EUR  ALV 0 %)]]</f>
        <v>0</v>
      </c>
      <c r="W345" s="61" t="str" cm="1">
        <f t="array" ref="W345">IFERROR(_xlfn.IFS(Lääkkeet[[#This Row],[Sitoutunut pääoma 
1.1.-30.6.2024 (EUR)]]&gt;0,"Täytetyt",Lääkkeet[[#This Row],[Sitoutunut pääoma 
1.7.-31.12.2024 (EUR)]]&gt;0,"Täytetyt"),"")</f>
        <v/>
      </c>
      <c r="X345" s="61"/>
      <c r="Y345" s="5">
        <f>Hakulomake!$B$29</f>
        <v>0</v>
      </c>
    </row>
    <row r="346" spans="1:25" x14ac:dyDescent="0.3">
      <c r="A346" s="6" t="s">
        <v>1199</v>
      </c>
      <c r="B346" s="5">
        <f>Hakulomake!$B$17</f>
        <v>0</v>
      </c>
      <c r="C346" s="75">
        <v>2</v>
      </c>
      <c r="D346" s="5" t="s">
        <v>280</v>
      </c>
      <c r="E346" s="74" t="s">
        <v>1960</v>
      </c>
      <c r="F346" s="5" t="s">
        <v>281</v>
      </c>
      <c r="G346" s="5" t="s">
        <v>284</v>
      </c>
      <c r="H346" s="5" t="s">
        <v>285</v>
      </c>
      <c r="I346" s="5" t="s">
        <v>137</v>
      </c>
      <c r="J346" s="75" t="s">
        <v>1008</v>
      </c>
      <c r="N346" s="14"/>
      <c r="O346" s="50">
        <f>MIN(Lääkkeet[[#This Row],[Velvoite 1.1.2024 (pakkauksia)]],Lääkkeet[[#This Row],[Suurimman alitusluvan mukainen velvoite 
1.1.-30.6.2024 (pakkauksia)]],Lääkkeet[[#This Row],[Alin saldo 
1.1.-30.6.2024 (pakkauksia)]])*Lääkkeet[[#This Row],[Kirjanpitoarvo / pakkaus 1.1.2024
(EUR  ALV 0 %)]]</f>
        <v>0</v>
      </c>
      <c r="P346" s="16"/>
      <c r="Q346" s="13"/>
      <c r="R346" s="13"/>
      <c r="S346" s="13"/>
      <c r="T346" s="14"/>
      <c r="U346" s="50">
        <f>MIN(Lääkkeet[[#This Row],[Velvoite 1.7.2024 (pakkauksia)]],Lääkkeet[[#This Row],[Suurimman alitusluvan mukainen velvoite
1.7.-31.12.2024 (pakkauksia)]],Lääkkeet[[#This Row],[Alin saldo 
1.7.-31.12.2024 (pakkauksia)]])*Lääkkeet[[#This Row],[Kirjanpitoarvo / pakkaus 1.7.2024
(EUR  ALV 0 %)]]</f>
        <v>0</v>
      </c>
      <c r="W346" s="61" t="str" cm="1">
        <f t="array" ref="W346">IFERROR(_xlfn.IFS(Lääkkeet[[#This Row],[Sitoutunut pääoma 
1.1.-30.6.2024 (EUR)]]&gt;0,"Täytetyt",Lääkkeet[[#This Row],[Sitoutunut pääoma 
1.7.-31.12.2024 (EUR)]]&gt;0,"Täytetyt"),"")</f>
        <v/>
      </c>
      <c r="X346" s="61"/>
      <c r="Y346" s="5">
        <f>Hakulomake!$B$29</f>
        <v>0</v>
      </c>
    </row>
    <row r="347" spans="1:25" x14ac:dyDescent="0.3">
      <c r="A347" s="6" t="s">
        <v>1199</v>
      </c>
      <c r="B347" s="5">
        <f>Hakulomake!$B$17</f>
        <v>0</v>
      </c>
      <c r="C347" s="75">
        <v>2</v>
      </c>
      <c r="D347" s="5" t="s">
        <v>263</v>
      </c>
      <c r="E347" s="74" t="s">
        <v>1961</v>
      </c>
      <c r="F347" s="5" t="s">
        <v>264</v>
      </c>
      <c r="G347" s="5" t="s">
        <v>275</v>
      </c>
      <c r="H347" s="5" t="s">
        <v>270</v>
      </c>
      <c r="I347" s="5" t="s">
        <v>137</v>
      </c>
      <c r="J347" s="75" t="s">
        <v>1021</v>
      </c>
      <c r="N347" s="14"/>
      <c r="O347" s="50">
        <f>MIN(Lääkkeet[[#This Row],[Velvoite 1.1.2024 (pakkauksia)]],Lääkkeet[[#This Row],[Suurimman alitusluvan mukainen velvoite 
1.1.-30.6.2024 (pakkauksia)]],Lääkkeet[[#This Row],[Alin saldo 
1.1.-30.6.2024 (pakkauksia)]])*Lääkkeet[[#This Row],[Kirjanpitoarvo / pakkaus 1.1.2024
(EUR  ALV 0 %)]]</f>
        <v>0</v>
      </c>
      <c r="P347" s="16"/>
      <c r="Q347" s="13"/>
      <c r="R347" s="13"/>
      <c r="S347" s="13"/>
      <c r="T347" s="14"/>
      <c r="U347" s="50">
        <f>MIN(Lääkkeet[[#This Row],[Velvoite 1.7.2024 (pakkauksia)]],Lääkkeet[[#This Row],[Suurimman alitusluvan mukainen velvoite
1.7.-31.12.2024 (pakkauksia)]],Lääkkeet[[#This Row],[Alin saldo 
1.7.-31.12.2024 (pakkauksia)]])*Lääkkeet[[#This Row],[Kirjanpitoarvo / pakkaus 1.7.2024
(EUR  ALV 0 %)]]</f>
        <v>0</v>
      </c>
      <c r="W347" s="61" t="str" cm="1">
        <f t="array" ref="W347">IFERROR(_xlfn.IFS(Lääkkeet[[#This Row],[Sitoutunut pääoma 
1.1.-30.6.2024 (EUR)]]&gt;0,"Täytetyt",Lääkkeet[[#This Row],[Sitoutunut pääoma 
1.7.-31.12.2024 (EUR)]]&gt;0,"Täytetyt"),"")</f>
        <v/>
      </c>
      <c r="X347" s="61"/>
      <c r="Y347" s="5">
        <f>Hakulomake!$B$29</f>
        <v>0</v>
      </c>
    </row>
    <row r="348" spans="1:25" x14ac:dyDescent="0.3">
      <c r="A348" s="6" t="s">
        <v>1199</v>
      </c>
      <c r="B348" s="5">
        <f>Hakulomake!$B$17</f>
        <v>0</v>
      </c>
      <c r="C348" s="75">
        <v>2</v>
      </c>
      <c r="D348" s="5" t="s">
        <v>228</v>
      </c>
      <c r="E348" s="74" t="s">
        <v>1962</v>
      </c>
      <c r="F348" s="5" t="s">
        <v>229</v>
      </c>
      <c r="G348" s="5" t="s">
        <v>233</v>
      </c>
      <c r="H348" s="5" t="s">
        <v>48</v>
      </c>
      <c r="I348" s="5" t="s">
        <v>137</v>
      </c>
      <c r="J348" s="75" t="s">
        <v>1041</v>
      </c>
      <c r="N348" s="14"/>
      <c r="O348" s="50">
        <f>MIN(Lääkkeet[[#This Row],[Velvoite 1.1.2024 (pakkauksia)]],Lääkkeet[[#This Row],[Suurimman alitusluvan mukainen velvoite 
1.1.-30.6.2024 (pakkauksia)]],Lääkkeet[[#This Row],[Alin saldo 
1.1.-30.6.2024 (pakkauksia)]])*Lääkkeet[[#This Row],[Kirjanpitoarvo / pakkaus 1.1.2024
(EUR  ALV 0 %)]]</f>
        <v>0</v>
      </c>
      <c r="P348" s="16"/>
      <c r="Q348" s="13"/>
      <c r="R348" s="13"/>
      <c r="S348" s="13"/>
      <c r="T348" s="14"/>
      <c r="U348" s="50">
        <f>MIN(Lääkkeet[[#This Row],[Velvoite 1.7.2024 (pakkauksia)]],Lääkkeet[[#This Row],[Suurimman alitusluvan mukainen velvoite
1.7.-31.12.2024 (pakkauksia)]],Lääkkeet[[#This Row],[Alin saldo 
1.7.-31.12.2024 (pakkauksia)]])*Lääkkeet[[#This Row],[Kirjanpitoarvo / pakkaus 1.7.2024
(EUR  ALV 0 %)]]</f>
        <v>0</v>
      </c>
      <c r="W348" s="61" t="str" cm="1">
        <f t="array" ref="W348">IFERROR(_xlfn.IFS(Lääkkeet[[#This Row],[Sitoutunut pääoma 
1.1.-30.6.2024 (EUR)]]&gt;0,"Täytetyt",Lääkkeet[[#This Row],[Sitoutunut pääoma 
1.7.-31.12.2024 (EUR)]]&gt;0,"Täytetyt"),"")</f>
        <v/>
      </c>
      <c r="X348" s="61"/>
      <c r="Y348" s="5">
        <f>Hakulomake!$B$29</f>
        <v>0</v>
      </c>
    </row>
    <row r="349" spans="1:25" x14ac:dyDescent="0.3">
      <c r="A349" s="6" t="s">
        <v>1199</v>
      </c>
      <c r="B349" s="5">
        <f>Hakulomake!$B$17</f>
        <v>0</v>
      </c>
      <c r="C349" s="75">
        <v>2</v>
      </c>
      <c r="D349" s="5" t="s">
        <v>236</v>
      </c>
      <c r="E349" s="74" t="s">
        <v>1963</v>
      </c>
      <c r="F349" s="5" t="s">
        <v>237</v>
      </c>
      <c r="G349" s="5" t="s">
        <v>240</v>
      </c>
      <c r="I349" s="5" t="s">
        <v>239</v>
      </c>
      <c r="J349" s="75" t="s">
        <v>1042</v>
      </c>
      <c r="N349" s="14"/>
      <c r="O349" s="50">
        <f>MIN(Lääkkeet[[#This Row],[Velvoite 1.1.2024 (pakkauksia)]],Lääkkeet[[#This Row],[Suurimman alitusluvan mukainen velvoite 
1.1.-30.6.2024 (pakkauksia)]],Lääkkeet[[#This Row],[Alin saldo 
1.1.-30.6.2024 (pakkauksia)]])*Lääkkeet[[#This Row],[Kirjanpitoarvo / pakkaus 1.1.2024
(EUR  ALV 0 %)]]</f>
        <v>0</v>
      </c>
      <c r="P349" s="16"/>
      <c r="Q349" s="13"/>
      <c r="R349" s="13"/>
      <c r="S349" s="13"/>
      <c r="T349" s="14"/>
      <c r="U349" s="50">
        <f>MIN(Lääkkeet[[#This Row],[Velvoite 1.7.2024 (pakkauksia)]],Lääkkeet[[#This Row],[Suurimman alitusluvan mukainen velvoite
1.7.-31.12.2024 (pakkauksia)]],Lääkkeet[[#This Row],[Alin saldo 
1.7.-31.12.2024 (pakkauksia)]])*Lääkkeet[[#This Row],[Kirjanpitoarvo / pakkaus 1.7.2024
(EUR  ALV 0 %)]]</f>
        <v>0</v>
      </c>
      <c r="W349" s="61" t="str" cm="1">
        <f t="array" ref="W349">IFERROR(_xlfn.IFS(Lääkkeet[[#This Row],[Sitoutunut pääoma 
1.1.-30.6.2024 (EUR)]]&gt;0,"Täytetyt",Lääkkeet[[#This Row],[Sitoutunut pääoma 
1.7.-31.12.2024 (EUR)]]&gt;0,"Täytetyt"),"")</f>
        <v/>
      </c>
      <c r="X349" s="61"/>
      <c r="Y349" s="5">
        <f>Hakulomake!$B$29</f>
        <v>0</v>
      </c>
    </row>
    <row r="350" spans="1:25" x14ac:dyDescent="0.3">
      <c r="A350" s="6" t="s">
        <v>1199</v>
      </c>
      <c r="B350" s="5">
        <f>Hakulomake!$B$17</f>
        <v>0</v>
      </c>
      <c r="C350" s="75">
        <v>2</v>
      </c>
      <c r="D350" s="5" t="s">
        <v>236</v>
      </c>
      <c r="E350" s="74" t="s">
        <v>1964</v>
      </c>
      <c r="F350" s="5" t="s">
        <v>237</v>
      </c>
      <c r="G350" s="5" t="s">
        <v>241</v>
      </c>
      <c r="I350" s="5" t="s">
        <v>239</v>
      </c>
      <c r="J350" s="75" t="s">
        <v>1043</v>
      </c>
      <c r="N350" s="14"/>
      <c r="O350" s="50">
        <f>MIN(Lääkkeet[[#This Row],[Velvoite 1.1.2024 (pakkauksia)]],Lääkkeet[[#This Row],[Suurimman alitusluvan mukainen velvoite 
1.1.-30.6.2024 (pakkauksia)]],Lääkkeet[[#This Row],[Alin saldo 
1.1.-30.6.2024 (pakkauksia)]])*Lääkkeet[[#This Row],[Kirjanpitoarvo / pakkaus 1.1.2024
(EUR  ALV 0 %)]]</f>
        <v>0</v>
      </c>
      <c r="P350" s="16"/>
      <c r="Q350" s="13"/>
      <c r="R350" s="13"/>
      <c r="S350" s="13"/>
      <c r="T350" s="14"/>
      <c r="U350" s="50">
        <f>MIN(Lääkkeet[[#This Row],[Velvoite 1.7.2024 (pakkauksia)]],Lääkkeet[[#This Row],[Suurimman alitusluvan mukainen velvoite
1.7.-31.12.2024 (pakkauksia)]],Lääkkeet[[#This Row],[Alin saldo 
1.7.-31.12.2024 (pakkauksia)]])*Lääkkeet[[#This Row],[Kirjanpitoarvo / pakkaus 1.7.2024
(EUR  ALV 0 %)]]</f>
        <v>0</v>
      </c>
      <c r="W350" s="61" t="str" cm="1">
        <f t="array" ref="W350">IFERROR(_xlfn.IFS(Lääkkeet[[#This Row],[Sitoutunut pääoma 
1.1.-30.6.2024 (EUR)]]&gt;0,"Täytetyt",Lääkkeet[[#This Row],[Sitoutunut pääoma 
1.7.-31.12.2024 (EUR)]]&gt;0,"Täytetyt"),"")</f>
        <v/>
      </c>
      <c r="X350" s="61"/>
      <c r="Y350" s="5">
        <f>Hakulomake!$B$29</f>
        <v>0</v>
      </c>
    </row>
    <row r="351" spans="1:25" x14ac:dyDescent="0.3">
      <c r="A351" s="6" t="s">
        <v>1199</v>
      </c>
      <c r="B351" s="5">
        <f>Hakulomake!$B$17</f>
        <v>0</v>
      </c>
      <c r="C351" s="75">
        <v>2</v>
      </c>
      <c r="D351" s="5" t="s">
        <v>236</v>
      </c>
      <c r="E351" s="74" t="s">
        <v>1965</v>
      </c>
      <c r="F351" s="5" t="s">
        <v>237</v>
      </c>
      <c r="G351" s="5" t="s">
        <v>241</v>
      </c>
      <c r="I351" s="5" t="s">
        <v>239</v>
      </c>
      <c r="J351" s="75" t="s">
        <v>1044</v>
      </c>
      <c r="N351" s="14"/>
      <c r="O351" s="50">
        <f>MIN(Lääkkeet[[#This Row],[Velvoite 1.1.2024 (pakkauksia)]],Lääkkeet[[#This Row],[Suurimman alitusluvan mukainen velvoite 
1.1.-30.6.2024 (pakkauksia)]],Lääkkeet[[#This Row],[Alin saldo 
1.1.-30.6.2024 (pakkauksia)]])*Lääkkeet[[#This Row],[Kirjanpitoarvo / pakkaus 1.1.2024
(EUR  ALV 0 %)]]</f>
        <v>0</v>
      </c>
      <c r="P351" s="16"/>
      <c r="Q351" s="13"/>
      <c r="R351" s="13"/>
      <c r="S351" s="13"/>
      <c r="T351" s="14"/>
      <c r="U351" s="50">
        <f>MIN(Lääkkeet[[#This Row],[Velvoite 1.7.2024 (pakkauksia)]],Lääkkeet[[#This Row],[Suurimman alitusluvan mukainen velvoite
1.7.-31.12.2024 (pakkauksia)]],Lääkkeet[[#This Row],[Alin saldo 
1.7.-31.12.2024 (pakkauksia)]])*Lääkkeet[[#This Row],[Kirjanpitoarvo / pakkaus 1.7.2024
(EUR  ALV 0 %)]]</f>
        <v>0</v>
      </c>
      <c r="W351" s="61" t="str" cm="1">
        <f t="array" ref="W351">IFERROR(_xlfn.IFS(Lääkkeet[[#This Row],[Sitoutunut pääoma 
1.1.-30.6.2024 (EUR)]]&gt;0,"Täytetyt",Lääkkeet[[#This Row],[Sitoutunut pääoma 
1.7.-31.12.2024 (EUR)]]&gt;0,"Täytetyt"),"")</f>
        <v/>
      </c>
      <c r="X351" s="61"/>
      <c r="Y351" s="5">
        <f>Hakulomake!$B$29</f>
        <v>0</v>
      </c>
    </row>
    <row r="352" spans="1:25" x14ac:dyDescent="0.3">
      <c r="A352" s="6" t="s">
        <v>1199</v>
      </c>
      <c r="B352" s="5">
        <f>Hakulomake!$B$17</f>
        <v>0</v>
      </c>
      <c r="C352" s="75">
        <v>2</v>
      </c>
      <c r="D352" s="5" t="s">
        <v>236</v>
      </c>
      <c r="E352" s="74" t="s">
        <v>1966</v>
      </c>
      <c r="F352" s="5" t="s">
        <v>237</v>
      </c>
      <c r="G352" s="5" t="s">
        <v>246</v>
      </c>
      <c r="I352" s="5" t="s">
        <v>239</v>
      </c>
      <c r="J352" s="75" t="s">
        <v>1039</v>
      </c>
      <c r="N352" s="14"/>
      <c r="O352" s="50">
        <f>MIN(Lääkkeet[[#This Row],[Velvoite 1.1.2024 (pakkauksia)]],Lääkkeet[[#This Row],[Suurimman alitusluvan mukainen velvoite 
1.1.-30.6.2024 (pakkauksia)]],Lääkkeet[[#This Row],[Alin saldo 
1.1.-30.6.2024 (pakkauksia)]])*Lääkkeet[[#This Row],[Kirjanpitoarvo / pakkaus 1.1.2024
(EUR  ALV 0 %)]]</f>
        <v>0</v>
      </c>
      <c r="P352" s="16"/>
      <c r="Q352" s="13"/>
      <c r="R352" s="13"/>
      <c r="S352" s="13"/>
      <c r="T352" s="14"/>
      <c r="U352" s="50">
        <f>MIN(Lääkkeet[[#This Row],[Velvoite 1.7.2024 (pakkauksia)]],Lääkkeet[[#This Row],[Suurimman alitusluvan mukainen velvoite
1.7.-31.12.2024 (pakkauksia)]],Lääkkeet[[#This Row],[Alin saldo 
1.7.-31.12.2024 (pakkauksia)]])*Lääkkeet[[#This Row],[Kirjanpitoarvo / pakkaus 1.7.2024
(EUR  ALV 0 %)]]</f>
        <v>0</v>
      </c>
      <c r="W352" s="61" t="str" cm="1">
        <f t="array" ref="W352">IFERROR(_xlfn.IFS(Lääkkeet[[#This Row],[Sitoutunut pääoma 
1.1.-30.6.2024 (EUR)]]&gt;0,"Täytetyt",Lääkkeet[[#This Row],[Sitoutunut pääoma 
1.7.-31.12.2024 (EUR)]]&gt;0,"Täytetyt"),"")</f>
        <v/>
      </c>
      <c r="X352" s="61"/>
      <c r="Y352" s="5">
        <f>Hakulomake!$B$29</f>
        <v>0</v>
      </c>
    </row>
    <row r="353" spans="1:25" x14ac:dyDescent="0.3">
      <c r="A353" s="6" t="s">
        <v>1199</v>
      </c>
      <c r="B353" s="5">
        <f>Hakulomake!$B$17</f>
        <v>0</v>
      </c>
      <c r="C353" s="75">
        <v>2</v>
      </c>
      <c r="D353" s="5" t="s">
        <v>224</v>
      </c>
      <c r="E353" s="74" t="s">
        <v>1967</v>
      </c>
      <c r="F353" s="5" t="s">
        <v>225</v>
      </c>
      <c r="G353" s="5" t="s">
        <v>227</v>
      </c>
      <c r="I353" s="5" t="s">
        <v>137</v>
      </c>
      <c r="J353" s="75" t="s">
        <v>968</v>
      </c>
      <c r="N353" s="14"/>
      <c r="O353" s="50">
        <f>MIN(Lääkkeet[[#This Row],[Velvoite 1.1.2024 (pakkauksia)]],Lääkkeet[[#This Row],[Suurimman alitusluvan mukainen velvoite 
1.1.-30.6.2024 (pakkauksia)]],Lääkkeet[[#This Row],[Alin saldo 
1.1.-30.6.2024 (pakkauksia)]])*Lääkkeet[[#This Row],[Kirjanpitoarvo / pakkaus 1.1.2024
(EUR  ALV 0 %)]]</f>
        <v>0</v>
      </c>
      <c r="P353" s="16"/>
      <c r="Q353" s="13"/>
      <c r="R353" s="13"/>
      <c r="S353" s="13"/>
      <c r="T353" s="14"/>
      <c r="U353" s="50">
        <f>MIN(Lääkkeet[[#This Row],[Velvoite 1.7.2024 (pakkauksia)]],Lääkkeet[[#This Row],[Suurimman alitusluvan mukainen velvoite
1.7.-31.12.2024 (pakkauksia)]],Lääkkeet[[#This Row],[Alin saldo 
1.7.-31.12.2024 (pakkauksia)]])*Lääkkeet[[#This Row],[Kirjanpitoarvo / pakkaus 1.7.2024
(EUR  ALV 0 %)]]</f>
        <v>0</v>
      </c>
      <c r="W353" s="61" t="str" cm="1">
        <f t="array" ref="W353">IFERROR(_xlfn.IFS(Lääkkeet[[#This Row],[Sitoutunut pääoma 
1.1.-30.6.2024 (EUR)]]&gt;0,"Täytetyt",Lääkkeet[[#This Row],[Sitoutunut pääoma 
1.7.-31.12.2024 (EUR)]]&gt;0,"Täytetyt"),"")</f>
        <v/>
      </c>
      <c r="X353" s="61"/>
      <c r="Y353" s="5">
        <f>Hakulomake!$B$29</f>
        <v>0</v>
      </c>
    </row>
    <row r="354" spans="1:25" x14ac:dyDescent="0.3">
      <c r="A354" s="6" t="s">
        <v>1199</v>
      </c>
      <c r="B354" s="5">
        <f>Hakulomake!$B$17</f>
        <v>0</v>
      </c>
      <c r="C354" s="75">
        <v>2</v>
      </c>
      <c r="D354" s="5" t="s">
        <v>215</v>
      </c>
      <c r="E354" s="74" t="s">
        <v>1968</v>
      </c>
      <c r="F354" s="5" t="s">
        <v>216</v>
      </c>
      <c r="G354" s="5" t="s">
        <v>1930</v>
      </c>
      <c r="H354" s="5" t="s">
        <v>221</v>
      </c>
      <c r="I354" s="5" t="s">
        <v>137</v>
      </c>
      <c r="J354" s="75" t="s">
        <v>1029</v>
      </c>
      <c r="N354" s="14"/>
      <c r="O354" s="50">
        <f>MIN(Lääkkeet[[#This Row],[Velvoite 1.1.2024 (pakkauksia)]],Lääkkeet[[#This Row],[Suurimman alitusluvan mukainen velvoite 
1.1.-30.6.2024 (pakkauksia)]],Lääkkeet[[#This Row],[Alin saldo 
1.1.-30.6.2024 (pakkauksia)]])*Lääkkeet[[#This Row],[Kirjanpitoarvo / pakkaus 1.1.2024
(EUR  ALV 0 %)]]</f>
        <v>0</v>
      </c>
      <c r="P354" s="16"/>
      <c r="Q354" s="13"/>
      <c r="R354" s="13"/>
      <c r="S354" s="13"/>
      <c r="T354" s="14"/>
      <c r="U354" s="50">
        <f>MIN(Lääkkeet[[#This Row],[Velvoite 1.7.2024 (pakkauksia)]],Lääkkeet[[#This Row],[Suurimman alitusluvan mukainen velvoite
1.7.-31.12.2024 (pakkauksia)]],Lääkkeet[[#This Row],[Alin saldo 
1.7.-31.12.2024 (pakkauksia)]])*Lääkkeet[[#This Row],[Kirjanpitoarvo / pakkaus 1.7.2024
(EUR  ALV 0 %)]]</f>
        <v>0</v>
      </c>
      <c r="W354" s="61" t="str" cm="1">
        <f t="array" ref="W354">IFERROR(_xlfn.IFS(Lääkkeet[[#This Row],[Sitoutunut pääoma 
1.1.-30.6.2024 (EUR)]]&gt;0,"Täytetyt",Lääkkeet[[#This Row],[Sitoutunut pääoma 
1.7.-31.12.2024 (EUR)]]&gt;0,"Täytetyt"),"")</f>
        <v/>
      </c>
      <c r="X354" s="61"/>
      <c r="Y354" s="5">
        <f>Hakulomake!$B$29</f>
        <v>0</v>
      </c>
    </row>
    <row r="355" spans="1:25" x14ac:dyDescent="0.3">
      <c r="A355" s="6" t="s">
        <v>1199</v>
      </c>
      <c r="B355" s="5">
        <f>Hakulomake!$B$17</f>
        <v>0</v>
      </c>
      <c r="C355" s="75">
        <v>2</v>
      </c>
      <c r="D355" s="5" t="s">
        <v>236</v>
      </c>
      <c r="E355" s="74" t="s">
        <v>1969</v>
      </c>
      <c r="F355" s="5" t="s">
        <v>237</v>
      </c>
      <c r="G355" s="5" t="s">
        <v>247</v>
      </c>
      <c r="I355" s="5" t="s">
        <v>239</v>
      </c>
      <c r="J355" s="75" t="s">
        <v>1031</v>
      </c>
      <c r="N355" s="14"/>
      <c r="O355" s="50">
        <f>MIN(Lääkkeet[[#This Row],[Velvoite 1.1.2024 (pakkauksia)]],Lääkkeet[[#This Row],[Suurimman alitusluvan mukainen velvoite 
1.1.-30.6.2024 (pakkauksia)]],Lääkkeet[[#This Row],[Alin saldo 
1.1.-30.6.2024 (pakkauksia)]])*Lääkkeet[[#This Row],[Kirjanpitoarvo / pakkaus 1.1.2024
(EUR  ALV 0 %)]]</f>
        <v>0</v>
      </c>
      <c r="P355" s="16"/>
      <c r="Q355" s="13"/>
      <c r="R355" s="13"/>
      <c r="S355" s="13"/>
      <c r="T355" s="14"/>
      <c r="U355" s="50">
        <f>MIN(Lääkkeet[[#This Row],[Velvoite 1.7.2024 (pakkauksia)]],Lääkkeet[[#This Row],[Suurimman alitusluvan mukainen velvoite
1.7.-31.12.2024 (pakkauksia)]],Lääkkeet[[#This Row],[Alin saldo 
1.7.-31.12.2024 (pakkauksia)]])*Lääkkeet[[#This Row],[Kirjanpitoarvo / pakkaus 1.7.2024
(EUR  ALV 0 %)]]</f>
        <v>0</v>
      </c>
      <c r="W355" s="61" t="str" cm="1">
        <f t="array" ref="W355">IFERROR(_xlfn.IFS(Lääkkeet[[#This Row],[Sitoutunut pääoma 
1.1.-30.6.2024 (EUR)]]&gt;0,"Täytetyt",Lääkkeet[[#This Row],[Sitoutunut pääoma 
1.7.-31.12.2024 (EUR)]]&gt;0,"Täytetyt"),"")</f>
        <v/>
      </c>
      <c r="X355" s="61"/>
      <c r="Y355" s="5">
        <f>Hakulomake!$B$29</f>
        <v>0</v>
      </c>
    </row>
    <row r="356" spans="1:25" x14ac:dyDescent="0.3">
      <c r="A356" s="6" t="s">
        <v>1199</v>
      </c>
      <c r="B356" s="5">
        <f>Hakulomake!$B$17</f>
        <v>0</v>
      </c>
      <c r="C356" s="75">
        <v>2</v>
      </c>
      <c r="D356" s="5" t="s">
        <v>224</v>
      </c>
      <c r="E356" s="74" t="s">
        <v>1970</v>
      </c>
      <c r="F356" s="5" t="s">
        <v>225</v>
      </c>
      <c r="G356" s="5" t="s">
        <v>227</v>
      </c>
      <c r="I356" s="5" t="s">
        <v>137</v>
      </c>
      <c r="J356" s="75" t="s">
        <v>985</v>
      </c>
      <c r="N356" s="14"/>
      <c r="O356" s="50">
        <f>MIN(Lääkkeet[[#This Row],[Velvoite 1.1.2024 (pakkauksia)]],Lääkkeet[[#This Row],[Suurimman alitusluvan mukainen velvoite 
1.1.-30.6.2024 (pakkauksia)]],Lääkkeet[[#This Row],[Alin saldo 
1.1.-30.6.2024 (pakkauksia)]])*Lääkkeet[[#This Row],[Kirjanpitoarvo / pakkaus 1.1.2024
(EUR  ALV 0 %)]]</f>
        <v>0</v>
      </c>
      <c r="P356" s="16"/>
      <c r="Q356" s="13"/>
      <c r="R356" s="13"/>
      <c r="S356" s="13"/>
      <c r="T356" s="14"/>
      <c r="U356" s="50">
        <f>MIN(Lääkkeet[[#This Row],[Velvoite 1.7.2024 (pakkauksia)]],Lääkkeet[[#This Row],[Suurimman alitusluvan mukainen velvoite
1.7.-31.12.2024 (pakkauksia)]],Lääkkeet[[#This Row],[Alin saldo 
1.7.-31.12.2024 (pakkauksia)]])*Lääkkeet[[#This Row],[Kirjanpitoarvo / pakkaus 1.7.2024
(EUR  ALV 0 %)]]</f>
        <v>0</v>
      </c>
      <c r="W356" s="61" t="str" cm="1">
        <f t="array" ref="W356">IFERROR(_xlfn.IFS(Lääkkeet[[#This Row],[Sitoutunut pääoma 
1.1.-30.6.2024 (EUR)]]&gt;0,"Täytetyt",Lääkkeet[[#This Row],[Sitoutunut pääoma 
1.7.-31.12.2024 (EUR)]]&gt;0,"Täytetyt"),"")</f>
        <v/>
      </c>
      <c r="X356" s="61"/>
      <c r="Y356" s="5">
        <f>Hakulomake!$B$29</f>
        <v>0</v>
      </c>
    </row>
    <row r="357" spans="1:25" x14ac:dyDescent="0.3">
      <c r="A357" s="6" t="s">
        <v>1199</v>
      </c>
      <c r="B357" s="5">
        <f>Hakulomake!$B$17</f>
        <v>0</v>
      </c>
      <c r="C357" s="75">
        <v>2</v>
      </c>
      <c r="D357" s="5" t="s">
        <v>263</v>
      </c>
      <c r="E357" s="74" t="s">
        <v>1971</v>
      </c>
      <c r="F357" s="5" t="s">
        <v>264</v>
      </c>
      <c r="G357" s="5" t="s">
        <v>269</v>
      </c>
      <c r="H357" s="5" t="s">
        <v>270</v>
      </c>
      <c r="I357" s="5" t="s">
        <v>137</v>
      </c>
      <c r="J357" s="75" t="s">
        <v>1008</v>
      </c>
      <c r="N357" s="14"/>
      <c r="O357" s="50">
        <f>MIN(Lääkkeet[[#This Row],[Velvoite 1.1.2024 (pakkauksia)]],Lääkkeet[[#This Row],[Suurimman alitusluvan mukainen velvoite 
1.1.-30.6.2024 (pakkauksia)]],Lääkkeet[[#This Row],[Alin saldo 
1.1.-30.6.2024 (pakkauksia)]])*Lääkkeet[[#This Row],[Kirjanpitoarvo / pakkaus 1.1.2024
(EUR  ALV 0 %)]]</f>
        <v>0</v>
      </c>
      <c r="P357" s="16"/>
      <c r="Q357" s="13"/>
      <c r="R357" s="13"/>
      <c r="S357" s="13"/>
      <c r="T357" s="14"/>
      <c r="U357" s="50">
        <f>MIN(Lääkkeet[[#This Row],[Velvoite 1.7.2024 (pakkauksia)]],Lääkkeet[[#This Row],[Suurimman alitusluvan mukainen velvoite
1.7.-31.12.2024 (pakkauksia)]],Lääkkeet[[#This Row],[Alin saldo 
1.7.-31.12.2024 (pakkauksia)]])*Lääkkeet[[#This Row],[Kirjanpitoarvo / pakkaus 1.7.2024
(EUR  ALV 0 %)]]</f>
        <v>0</v>
      </c>
      <c r="W357" s="61" t="str" cm="1">
        <f t="array" ref="W357">IFERROR(_xlfn.IFS(Lääkkeet[[#This Row],[Sitoutunut pääoma 
1.1.-30.6.2024 (EUR)]]&gt;0,"Täytetyt",Lääkkeet[[#This Row],[Sitoutunut pääoma 
1.7.-31.12.2024 (EUR)]]&gt;0,"Täytetyt"),"")</f>
        <v/>
      </c>
      <c r="X357" s="61"/>
      <c r="Y357" s="5">
        <f>Hakulomake!$B$29</f>
        <v>0</v>
      </c>
    </row>
    <row r="358" spans="1:25" x14ac:dyDescent="0.3">
      <c r="A358" s="6" t="s">
        <v>1199</v>
      </c>
      <c r="B358" s="5">
        <f>Hakulomake!$B$17</f>
        <v>0</v>
      </c>
      <c r="C358" s="75">
        <v>2</v>
      </c>
      <c r="D358" s="5" t="s">
        <v>215</v>
      </c>
      <c r="E358" s="74" t="s">
        <v>1972</v>
      </c>
      <c r="F358" s="5" t="s">
        <v>216</v>
      </c>
      <c r="G358" s="5" t="s">
        <v>217</v>
      </c>
      <c r="H358" s="5" t="s">
        <v>218</v>
      </c>
      <c r="I358" s="5" t="s">
        <v>137</v>
      </c>
      <c r="J358" s="75" t="s">
        <v>970</v>
      </c>
      <c r="N358" s="14"/>
      <c r="O358" s="50">
        <f>MIN(Lääkkeet[[#This Row],[Velvoite 1.1.2024 (pakkauksia)]],Lääkkeet[[#This Row],[Suurimman alitusluvan mukainen velvoite 
1.1.-30.6.2024 (pakkauksia)]],Lääkkeet[[#This Row],[Alin saldo 
1.1.-30.6.2024 (pakkauksia)]])*Lääkkeet[[#This Row],[Kirjanpitoarvo / pakkaus 1.1.2024
(EUR  ALV 0 %)]]</f>
        <v>0</v>
      </c>
      <c r="P358" s="16"/>
      <c r="Q358" s="13"/>
      <c r="R358" s="13"/>
      <c r="S358" s="13"/>
      <c r="T358" s="14"/>
      <c r="U358" s="50">
        <f>MIN(Lääkkeet[[#This Row],[Velvoite 1.7.2024 (pakkauksia)]],Lääkkeet[[#This Row],[Suurimman alitusluvan mukainen velvoite
1.7.-31.12.2024 (pakkauksia)]],Lääkkeet[[#This Row],[Alin saldo 
1.7.-31.12.2024 (pakkauksia)]])*Lääkkeet[[#This Row],[Kirjanpitoarvo / pakkaus 1.7.2024
(EUR  ALV 0 %)]]</f>
        <v>0</v>
      </c>
      <c r="W358" s="61" t="str" cm="1">
        <f t="array" ref="W358">IFERROR(_xlfn.IFS(Lääkkeet[[#This Row],[Sitoutunut pääoma 
1.1.-30.6.2024 (EUR)]]&gt;0,"Täytetyt",Lääkkeet[[#This Row],[Sitoutunut pääoma 
1.7.-31.12.2024 (EUR)]]&gt;0,"Täytetyt"),"")</f>
        <v/>
      </c>
      <c r="X358" s="61"/>
      <c r="Y358" s="5">
        <f>Hakulomake!$B$29</f>
        <v>0</v>
      </c>
    </row>
    <row r="359" spans="1:25" x14ac:dyDescent="0.3">
      <c r="A359" s="6" t="s">
        <v>1199</v>
      </c>
      <c r="B359" s="5">
        <f>Hakulomake!$B$17</f>
        <v>0</v>
      </c>
      <c r="C359" s="75">
        <v>2</v>
      </c>
      <c r="D359" s="5" t="s">
        <v>280</v>
      </c>
      <c r="E359" s="74" t="s">
        <v>1973</v>
      </c>
      <c r="F359" s="5" t="s">
        <v>281</v>
      </c>
      <c r="G359" s="5" t="s">
        <v>283</v>
      </c>
      <c r="H359" s="5" t="s">
        <v>48</v>
      </c>
      <c r="I359" s="5" t="s">
        <v>137</v>
      </c>
      <c r="J359" s="75" t="s">
        <v>1008</v>
      </c>
      <c r="N359" s="14"/>
      <c r="O359" s="50">
        <f>MIN(Lääkkeet[[#This Row],[Velvoite 1.1.2024 (pakkauksia)]],Lääkkeet[[#This Row],[Suurimman alitusluvan mukainen velvoite 
1.1.-30.6.2024 (pakkauksia)]],Lääkkeet[[#This Row],[Alin saldo 
1.1.-30.6.2024 (pakkauksia)]])*Lääkkeet[[#This Row],[Kirjanpitoarvo / pakkaus 1.1.2024
(EUR  ALV 0 %)]]</f>
        <v>0</v>
      </c>
      <c r="P359" s="16"/>
      <c r="Q359" s="13"/>
      <c r="R359" s="13"/>
      <c r="S359" s="13"/>
      <c r="T359" s="14"/>
      <c r="U359" s="50">
        <f>MIN(Lääkkeet[[#This Row],[Velvoite 1.7.2024 (pakkauksia)]],Lääkkeet[[#This Row],[Suurimman alitusluvan mukainen velvoite
1.7.-31.12.2024 (pakkauksia)]],Lääkkeet[[#This Row],[Alin saldo 
1.7.-31.12.2024 (pakkauksia)]])*Lääkkeet[[#This Row],[Kirjanpitoarvo / pakkaus 1.7.2024
(EUR  ALV 0 %)]]</f>
        <v>0</v>
      </c>
      <c r="W359" s="61" t="str" cm="1">
        <f t="array" ref="W359">IFERROR(_xlfn.IFS(Lääkkeet[[#This Row],[Sitoutunut pääoma 
1.1.-30.6.2024 (EUR)]]&gt;0,"Täytetyt",Lääkkeet[[#This Row],[Sitoutunut pääoma 
1.7.-31.12.2024 (EUR)]]&gt;0,"Täytetyt"),"")</f>
        <v/>
      </c>
      <c r="X359" s="61"/>
      <c r="Y359" s="5">
        <f>Hakulomake!$B$29</f>
        <v>0</v>
      </c>
    </row>
    <row r="360" spans="1:25" x14ac:dyDescent="0.3">
      <c r="A360" s="6" t="s">
        <v>1199</v>
      </c>
      <c r="B360" s="5">
        <f>Hakulomake!$B$17</f>
        <v>0</v>
      </c>
      <c r="C360" s="75">
        <v>2</v>
      </c>
      <c r="D360" s="5" t="s">
        <v>263</v>
      </c>
      <c r="E360" s="74" t="s">
        <v>1974</v>
      </c>
      <c r="F360" s="5" t="s">
        <v>264</v>
      </c>
      <c r="G360" s="5" t="s">
        <v>275</v>
      </c>
      <c r="H360" s="5" t="s">
        <v>270</v>
      </c>
      <c r="I360" s="5" t="s">
        <v>137</v>
      </c>
      <c r="J360" s="75" t="s">
        <v>1008</v>
      </c>
      <c r="N360" s="14"/>
      <c r="O360" s="50">
        <f>MIN(Lääkkeet[[#This Row],[Velvoite 1.1.2024 (pakkauksia)]],Lääkkeet[[#This Row],[Suurimman alitusluvan mukainen velvoite 
1.1.-30.6.2024 (pakkauksia)]],Lääkkeet[[#This Row],[Alin saldo 
1.1.-30.6.2024 (pakkauksia)]])*Lääkkeet[[#This Row],[Kirjanpitoarvo / pakkaus 1.1.2024
(EUR  ALV 0 %)]]</f>
        <v>0</v>
      </c>
      <c r="P360" s="16"/>
      <c r="Q360" s="13"/>
      <c r="R360" s="13"/>
      <c r="S360" s="13"/>
      <c r="T360" s="14"/>
      <c r="U360" s="50">
        <f>MIN(Lääkkeet[[#This Row],[Velvoite 1.7.2024 (pakkauksia)]],Lääkkeet[[#This Row],[Suurimman alitusluvan mukainen velvoite
1.7.-31.12.2024 (pakkauksia)]],Lääkkeet[[#This Row],[Alin saldo 
1.7.-31.12.2024 (pakkauksia)]])*Lääkkeet[[#This Row],[Kirjanpitoarvo / pakkaus 1.7.2024
(EUR  ALV 0 %)]]</f>
        <v>0</v>
      </c>
      <c r="W360" s="61" t="str" cm="1">
        <f t="array" ref="W360">IFERROR(_xlfn.IFS(Lääkkeet[[#This Row],[Sitoutunut pääoma 
1.1.-30.6.2024 (EUR)]]&gt;0,"Täytetyt",Lääkkeet[[#This Row],[Sitoutunut pääoma 
1.7.-31.12.2024 (EUR)]]&gt;0,"Täytetyt"),"")</f>
        <v/>
      </c>
      <c r="X360" s="61"/>
      <c r="Y360" s="5">
        <f>Hakulomake!$B$29</f>
        <v>0</v>
      </c>
    </row>
    <row r="361" spans="1:25" x14ac:dyDescent="0.3">
      <c r="A361" s="6" t="s">
        <v>1199</v>
      </c>
      <c r="B361" s="5">
        <f>Hakulomake!$B$17</f>
        <v>0</v>
      </c>
      <c r="C361" s="75">
        <v>2</v>
      </c>
      <c r="D361" s="5" t="s">
        <v>236</v>
      </c>
      <c r="E361" s="74" t="s">
        <v>1975</v>
      </c>
      <c r="F361" s="5" t="s">
        <v>237</v>
      </c>
      <c r="G361" s="5" t="s">
        <v>248</v>
      </c>
      <c r="I361" s="5" t="s">
        <v>239</v>
      </c>
      <c r="J361" s="75" t="s">
        <v>1045</v>
      </c>
      <c r="N361" s="14"/>
      <c r="O361" s="50">
        <f>MIN(Lääkkeet[[#This Row],[Velvoite 1.1.2024 (pakkauksia)]],Lääkkeet[[#This Row],[Suurimman alitusluvan mukainen velvoite 
1.1.-30.6.2024 (pakkauksia)]],Lääkkeet[[#This Row],[Alin saldo 
1.1.-30.6.2024 (pakkauksia)]])*Lääkkeet[[#This Row],[Kirjanpitoarvo / pakkaus 1.1.2024
(EUR  ALV 0 %)]]</f>
        <v>0</v>
      </c>
      <c r="P361" s="16"/>
      <c r="Q361" s="13"/>
      <c r="R361" s="13"/>
      <c r="S361" s="13"/>
      <c r="T361" s="14"/>
      <c r="U361" s="50">
        <f>MIN(Lääkkeet[[#This Row],[Velvoite 1.7.2024 (pakkauksia)]],Lääkkeet[[#This Row],[Suurimman alitusluvan mukainen velvoite
1.7.-31.12.2024 (pakkauksia)]],Lääkkeet[[#This Row],[Alin saldo 
1.7.-31.12.2024 (pakkauksia)]])*Lääkkeet[[#This Row],[Kirjanpitoarvo / pakkaus 1.7.2024
(EUR  ALV 0 %)]]</f>
        <v>0</v>
      </c>
      <c r="W361" s="61" t="str" cm="1">
        <f t="array" ref="W361">IFERROR(_xlfn.IFS(Lääkkeet[[#This Row],[Sitoutunut pääoma 
1.1.-30.6.2024 (EUR)]]&gt;0,"Täytetyt",Lääkkeet[[#This Row],[Sitoutunut pääoma 
1.7.-31.12.2024 (EUR)]]&gt;0,"Täytetyt"),"")</f>
        <v/>
      </c>
      <c r="X361" s="61"/>
      <c r="Y361" s="5">
        <f>Hakulomake!$B$29</f>
        <v>0</v>
      </c>
    </row>
    <row r="362" spans="1:25" x14ac:dyDescent="0.3">
      <c r="A362" s="6" t="s">
        <v>1199</v>
      </c>
      <c r="B362" s="5">
        <f>Hakulomake!$B$17</f>
        <v>0</v>
      </c>
      <c r="C362" s="75">
        <v>2</v>
      </c>
      <c r="D362" s="5" t="s">
        <v>215</v>
      </c>
      <c r="E362" s="74" t="s">
        <v>1976</v>
      </c>
      <c r="F362" s="5" t="s">
        <v>216</v>
      </c>
      <c r="G362" s="5" t="s">
        <v>223</v>
      </c>
      <c r="H362" s="5" t="s">
        <v>221</v>
      </c>
      <c r="I362" s="5" t="s">
        <v>137</v>
      </c>
      <c r="J362" s="75" t="s">
        <v>1029</v>
      </c>
      <c r="N362" s="14"/>
      <c r="O362" s="50">
        <f>MIN(Lääkkeet[[#This Row],[Velvoite 1.1.2024 (pakkauksia)]],Lääkkeet[[#This Row],[Suurimman alitusluvan mukainen velvoite 
1.1.-30.6.2024 (pakkauksia)]],Lääkkeet[[#This Row],[Alin saldo 
1.1.-30.6.2024 (pakkauksia)]])*Lääkkeet[[#This Row],[Kirjanpitoarvo / pakkaus 1.1.2024
(EUR  ALV 0 %)]]</f>
        <v>0</v>
      </c>
      <c r="P362" s="16"/>
      <c r="Q362" s="13"/>
      <c r="R362" s="13"/>
      <c r="S362" s="13"/>
      <c r="T362" s="14"/>
      <c r="U362" s="50">
        <f>MIN(Lääkkeet[[#This Row],[Velvoite 1.7.2024 (pakkauksia)]],Lääkkeet[[#This Row],[Suurimman alitusluvan mukainen velvoite
1.7.-31.12.2024 (pakkauksia)]],Lääkkeet[[#This Row],[Alin saldo 
1.7.-31.12.2024 (pakkauksia)]])*Lääkkeet[[#This Row],[Kirjanpitoarvo / pakkaus 1.7.2024
(EUR  ALV 0 %)]]</f>
        <v>0</v>
      </c>
      <c r="W362" s="61" t="str" cm="1">
        <f t="array" ref="W362">IFERROR(_xlfn.IFS(Lääkkeet[[#This Row],[Sitoutunut pääoma 
1.1.-30.6.2024 (EUR)]]&gt;0,"Täytetyt",Lääkkeet[[#This Row],[Sitoutunut pääoma 
1.7.-31.12.2024 (EUR)]]&gt;0,"Täytetyt"),"")</f>
        <v/>
      </c>
      <c r="X362" s="61"/>
      <c r="Y362" s="5">
        <f>Hakulomake!$B$29</f>
        <v>0</v>
      </c>
    </row>
    <row r="363" spans="1:25" x14ac:dyDescent="0.3">
      <c r="A363" s="6" t="s">
        <v>1199</v>
      </c>
      <c r="B363" s="5">
        <f>Hakulomake!$B$17</f>
        <v>0</v>
      </c>
      <c r="C363" s="75">
        <v>2</v>
      </c>
      <c r="D363" s="5" t="s">
        <v>263</v>
      </c>
      <c r="E363" s="74" t="s">
        <v>1977</v>
      </c>
      <c r="F363" s="5" t="s">
        <v>264</v>
      </c>
      <c r="G363" s="5" t="s">
        <v>269</v>
      </c>
      <c r="H363" s="5" t="s">
        <v>270</v>
      </c>
      <c r="I363" s="5" t="s">
        <v>137</v>
      </c>
      <c r="J363" s="75" t="s">
        <v>1046</v>
      </c>
      <c r="N363" s="14"/>
      <c r="O363" s="50">
        <f>MIN(Lääkkeet[[#This Row],[Velvoite 1.1.2024 (pakkauksia)]],Lääkkeet[[#This Row],[Suurimman alitusluvan mukainen velvoite 
1.1.-30.6.2024 (pakkauksia)]],Lääkkeet[[#This Row],[Alin saldo 
1.1.-30.6.2024 (pakkauksia)]])*Lääkkeet[[#This Row],[Kirjanpitoarvo / pakkaus 1.1.2024
(EUR  ALV 0 %)]]</f>
        <v>0</v>
      </c>
      <c r="P363" s="16"/>
      <c r="Q363" s="13"/>
      <c r="R363" s="13"/>
      <c r="S363" s="13"/>
      <c r="T363" s="14"/>
      <c r="U363" s="50">
        <f>MIN(Lääkkeet[[#This Row],[Velvoite 1.7.2024 (pakkauksia)]],Lääkkeet[[#This Row],[Suurimman alitusluvan mukainen velvoite
1.7.-31.12.2024 (pakkauksia)]],Lääkkeet[[#This Row],[Alin saldo 
1.7.-31.12.2024 (pakkauksia)]])*Lääkkeet[[#This Row],[Kirjanpitoarvo / pakkaus 1.7.2024
(EUR  ALV 0 %)]]</f>
        <v>0</v>
      </c>
      <c r="W363" s="61" t="str" cm="1">
        <f t="array" ref="W363">IFERROR(_xlfn.IFS(Lääkkeet[[#This Row],[Sitoutunut pääoma 
1.1.-30.6.2024 (EUR)]]&gt;0,"Täytetyt",Lääkkeet[[#This Row],[Sitoutunut pääoma 
1.7.-31.12.2024 (EUR)]]&gt;0,"Täytetyt"),"")</f>
        <v/>
      </c>
      <c r="X363" s="61"/>
      <c r="Y363" s="5">
        <f>Hakulomake!$B$29</f>
        <v>0</v>
      </c>
    </row>
    <row r="364" spans="1:25" x14ac:dyDescent="0.3">
      <c r="A364" s="6" t="s">
        <v>1199</v>
      </c>
      <c r="B364" s="5">
        <f>Hakulomake!$B$17</f>
        <v>0</v>
      </c>
      <c r="C364" s="75">
        <v>2</v>
      </c>
      <c r="D364" s="5" t="s">
        <v>263</v>
      </c>
      <c r="E364" s="74" t="s">
        <v>1978</v>
      </c>
      <c r="F364" s="5" t="s">
        <v>264</v>
      </c>
      <c r="G364" s="5" t="s">
        <v>272</v>
      </c>
      <c r="H364" s="5" t="s">
        <v>270</v>
      </c>
      <c r="I364" s="5" t="s">
        <v>137</v>
      </c>
      <c r="J364" s="75" t="s">
        <v>1012</v>
      </c>
      <c r="N364" s="14"/>
      <c r="O364" s="50">
        <f>MIN(Lääkkeet[[#This Row],[Velvoite 1.1.2024 (pakkauksia)]],Lääkkeet[[#This Row],[Suurimman alitusluvan mukainen velvoite 
1.1.-30.6.2024 (pakkauksia)]],Lääkkeet[[#This Row],[Alin saldo 
1.1.-30.6.2024 (pakkauksia)]])*Lääkkeet[[#This Row],[Kirjanpitoarvo / pakkaus 1.1.2024
(EUR  ALV 0 %)]]</f>
        <v>0</v>
      </c>
      <c r="P364" s="16"/>
      <c r="Q364" s="13"/>
      <c r="R364" s="13"/>
      <c r="S364" s="13"/>
      <c r="T364" s="14"/>
      <c r="U364" s="50">
        <f>MIN(Lääkkeet[[#This Row],[Velvoite 1.7.2024 (pakkauksia)]],Lääkkeet[[#This Row],[Suurimman alitusluvan mukainen velvoite
1.7.-31.12.2024 (pakkauksia)]],Lääkkeet[[#This Row],[Alin saldo 
1.7.-31.12.2024 (pakkauksia)]])*Lääkkeet[[#This Row],[Kirjanpitoarvo / pakkaus 1.7.2024
(EUR  ALV 0 %)]]</f>
        <v>0</v>
      </c>
      <c r="W364" s="61" t="str" cm="1">
        <f t="array" ref="W364">IFERROR(_xlfn.IFS(Lääkkeet[[#This Row],[Sitoutunut pääoma 
1.1.-30.6.2024 (EUR)]]&gt;0,"Täytetyt",Lääkkeet[[#This Row],[Sitoutunut pääoma 
1.7.-31.12.2024 (EUR)]]&gt;0,"Täytetyt"),"")</f>
        <v/>
      </c>
      <c r="X364" s="61"/>
      <c r="Y364" s="5">
        <f>Hakulomake!$B$29</f>
        <v>0</v>
      </c>
    </row>
    <row r="365" spans="1:25" x14ac:dyDescent="0.3">
      <c r="A365" s="6" t="s">
        <v>1199</v>
      </c>
      <c r="B365" s="5">
        <f>Hakulomake!$B$17</f>
        <v>0</v>
      </c>
      <c r="C365" s="75">
        <v>2</v>
      </c>
      <c r="D365" s="5" t="s">
        <v>296</v>
      </c>
      <c r="E365" s="74" t="s">
        <v>1979</v>
      </c>
      <c r="F365" s="5" t="s">
        <v>297</v>
      </c>
      <c r="G365" s="5" t="s">
        <v>298</v>
      </c>
      <c r="I365" s="5" t="s">
        <v>195</v>
      </c>
      <c r="J365" s="75" t="s">
        <v>1028</v>
      </c>
      <c r="N365" s="14"/>
      <c r="O365" s="50">
        <f>MIN(Lääkkeet[[#This Row],[Velvoite 1.1.2024 (pakkauksia)]],Lääkkeet[[#This Row],[Suurimman alitusluvan mukainen velvoite 
1.1.-30.6.2024 (pakkauksia)]],Lääkkeet[[#This Row],[Alin saldo 
1.1.-30.6.2024 (pakkauksia)]])*Lääkkeet[[#This Row],[Kirjanpitoarvo / pakkaus 1.1.2024
(EUR  ALV 0 %)]]</f>
        <v>0</v>
      </c>
      <c r="P365" s="16"/>
      <c r="Q365" s="13"/>
      <c r="R365" s="13"/>
      <c r="S365" s="13"/>
      <c r="T365" s="14"/>
      <c r="U365" s="50">
        <f>MIN(Lääkkeet[[#This Row],[Velvoite 1.7.2024 (pakkauksia)]],Lääkkeet[[#This Row],[Suurimman alitusluvan mukainen velvoite
1.7.-31.12.2024 (pakkauksia)]],Lääkkeet[[#This Row],[Alin saldo 
1.7.-31.12.2024 (pakkauksia)]])*Lääkkeet[[#This Row],[Kirjanpitoarvo / pakkaus 1.7.2024
(EUR  ALV 0 %)]]</f>
        <v>0</v>
      </c>
      <c r="W365" s="61" t="str" cm="1">
        <f t="array" ref="W365">IFERROR(_xlfn.IFS(Lääkkeet[[#This Row],[Sitoutunut pääoma 
1.1.-30.6.2024 (EUR)]]&gt;0,"Täytetyt",Lääkkeet[[#This Row],[Sitoutunut pääoma 
1.7.-31.12.2024 (EUR)]]&gt;0,"Täytetyt"),"")</f>
        <v/>
      </c>
      <c r="X365" s="61"/>
      <c r="Y365" s="5">
        <f>Hakulomake!$B$29</f>
        <v>0</v>
      </c>
    </row>
    <row r="366" spans="1:25" x14ac:dyDescent="0.3">
      <c r="A366" s="6" t="s">
        <v>1199</v>
      </c>
      <c r="B366" s="5">
        <f>Hakulomake!$B$17</f>
        <v>0</v>
      </c>
      <c r="C366" s="75">
        <v>2</v>
      </c>
      <c r="D366" s="5" t="s">
        <v>291</v>
      </c>
      <c r="E366" s="74" t="s">
        <v>1980</v>
      </c>
      <c r="F366" s="5" t="s">
        <v>292</v>
      </c>
      <c r="G366" s="5" t="s">
        <v>293</v>
      </c>
      <c r="H366" s="5" t="s">
        <v>294</v>
      </c>
      <c r="I366" s="5" t="s">
        <v>195</v>
      </c>
      <c r="J366" s="75" t="s">
        <v>1023</v>
      </c>
      <c r="N366" s="14"/>
      <c r="O366" s="50">
        <f>MIN(Lääkkeet[[#This Row],[Velvoite 1.1.2024 (pakkauksia)]],Lääkkeet[[#This Row],[Suurimman alitusluvan mukainen velvoite 
1.1.-30.6.2024 (pakkauksia)]],Lääkkeet[[#This Row],[Alin saldo 
1.1.-30.6.2024 (pakkauksia)]])*Lääkkeet[[#This Row],[Kirjanpitoarvo / pakkaus 1.1.2024
(EUR  ALV 0 %)]]</f>
        <v>0</v>
      </c>
      <c r="P366" s="16"/>
      <c r="Q366" s="13"/>
      <c r="R366" s="13"/>
      <c r="S366" s="13"/>
      <c r="T366" s="14"/>
      <c r="U366" s="50">
        <f>MIN(Lääkkeet[[#This Row],[Velvoite 1.7.2024 (pakkauksia)]],Lääkkeet[[#This Row],[Suurimman alitusluvan mukainen velvoite
1.7.-31.12.2024 (pakkauksia)]],Lääkkeet[[#This Row],[Alin saldo 
1.7.-31.12.2024 (pakkauksia)]])*Lääkkeet[[#This Row],[Kirjanpitoarvo / pakkaus 1.7.2024
(EUR  ALV 0 %)]]</f>
        <v>0</v>
      </c>
      <c r="W366" s="61" t="str" cm="1">
        <f t="array" ref="W366">IFERROR(_xlfn.IFS(Lääkkeet[[#This Row],[Sitoutunut pääoma 
1.1.-30.6.2024 (EUR)]]&gt;0,"Täytetyt",Lääkkeet[[#This Row],[Sitoutunut pääoma 
1.7.-31.12.2024 (EUR)]]&gt;0,"Täytetyt"),"")</f>
        <v/>
      </c>
      <c r="X366" s="61"/>
      <c r="Y366" s="5">
        <f>Hakulomake!$B$29</f>
        <v>0</v>
      </c>
    </row>
    <row r="367" spans="1:25" x14ac:dyDescent="0.3">
      <c r="A367" s="6" t="s">
        <v>1199</v>
      </c>
      <c r="B367" s="5">
        <f>Hakulomake!$B$17</f>
        <v>0</v>
      </c>
      <c r="C367" s="75">
        <v>2</v>
      </c>
      <c r="D367" s="5" t="s">
        <v>263</v>
      </c>
      <c r="E367" s="74" t="s">
        <v>1981</v>
      </c>
      <c r="F367" s="5" t="s">
        <v>264</v>
      </c>
      <c r="G367" s="5" t="s">
        <v>275</v>
      </c>
      <c r="H367" s="5" t="s">
        <v>270</v>
      </c>
      <c r="I367" s="5" t="s">
        <v>137</v>
      </c>
      <c r="J367" s="75" t="s">
        <v>1008</v>
      </c>
      <c r="N367" s="14"/>
      <c r="O367" s="50">
        <f>MIN(Lääkkeet[[#This Row],[Velvoite 1.1.2024 (pakkauksia)]],Lääkkeet[[#This Row],[Suurimman alitusluvan mukainen velvoite 
1.1.-30.6.2024 (pakkauksia)]],Lääkkeet[[#This Row],[Alin saldo 
1.1.-30.6.2024 (pakkauksia)]])*Lääkkeet[[#This Row],[Kirjanpitoarvo / pakkaus 1.1.2024
(EUR  ALV 0 %)]]</f>
        <v>0</v>
      </c>
      <c r="P367" s="16"/>
      <c r="Q367" s="13"/>
      <c r="R367" s="13"/>
      <c r="S367" s="13"/>
      <c r="T367" s="14"/>
      <c r="U367" s="50">
        <f>MIN(Lääkkeet[[#This Row],[Velvoite 1.7.2024 (pakkauksia)]],Lääkkeet[[#This Row],[Suurimman alitusluvan mukainen velvoite
1.7.-31.12.2024 (pakkauksia)]],Lääkkeet[[#This Row],[Alin saldo 
1.7.-31.12.2024 (pakkauksia)]])*Lääkkeet[[#This Row],[Kirjanpitoarvo / pakkaus 1.7.2024
(EUR  ALV 0 %)]]</f>
        <v>0</v>
      </c>
      <c r="W367" s="61" t="str" cm="1">
        <f t="array" ref="W367">IFERROR(_xlfn.IFS(Lääkkeet[[#This Row],[Sitoutunut pääoma 
1.1.-30.6.2024 (EUR)]]&gt;0,"Täytetyt",Lääkkeet[[#This Row],[Sitoutunut pääoma 
1.7.-31.12.2024 (EUR)]]&gt;0,"Täytetyt"),"")</f>
        <v/>
      </c>
      <c r="X367" s="61"/>
      <c r="Y367" s="5">
        <f>Hakulomake!$B$29</f>
        <v>0</v>
      </c>
    </row>
    <row r="368" spans="1:25" x14ac:dyDescent="0.3">
      <c r="A368" s="6" t="s">
        <v>1199</v>
      </c>
      <c r="B368" s="5">
        <f>Hakulomake!$B$17</f>
        <v>0</v>
      </c>
      <c r="C368" s="75">
        <v>2</v>
      </c>
      <c r="D368" s="5" t="s">
        <v>215</v>
      </c>
      <c r="E368" s="74" t="s">
        <v>1982</v>
      </c>
      <c r="F368" s="5" t="s">
        <v>216</v>
      </c>
      <c r="G368" s="5" t="s">
        <v>1930</v>
      </c>
      <c r="H368" s="5" t="s">
        <v>221</v>
      </c>
      <c r="I368" s="5" t="s">
        <v>137</v>
      </c>
      <c r="J368" s="75" t="s">
        <v>1014</v>
      </c>
      <c r="N368" s="14"/>
      <c r="O368" s="50">
        <f>MIN(Lääkkeet[[#This Row],[Velvoite 1.1.2024 (pakkauksia)]],Lääkkeet[[#This Row],[Suurimman alitusluvan mukainen velvoite 
1.1.-30.6.2024 (pakkauksia)]],Lääkkeet[[#This Row],[Alin saldo 
1.1.-30.6.2024 (pakkauksia)]])*Lääkkeet[[#This Row],[Kirjanpitoarvo / pakkaus 1.1.2024
(EUR  ALV 0 %)]]</f>
        <v>0</v>
      </c>
      <c r="P368" s="16"/>
      <c r="Q368" s="13"/>
      <c r="R368" s="13"/>
      <c r="S368" s="13"/>
      <c r="T368" s="14"/>
      <c r="U368" s="50">
        <f>MIN(Lääkkeet[[#This Row],[Velvoite 1.7.2024 (pakkauksia)]],Lääkkeet[[#This Row],[Suurimman alitusluvan mukainen velvoite
1.7.-31.12.2024 (pakkauksia)]],Lääkkeet[[#This Row],[Alin saldo 
1.7.-31.12.2024 (pakkauksia)]])*Lääkkeet[[#This Row],[Kirjanpitoarvo / pakkaus 1.7.2024
(EUR  ALV 0 %)]]</f>
        <v>0</v>
      </c>
      <c r="W368" s="61" t="str" cm="1">
        <f t="array" ref="W368">IFERROR(_xlfn.IFS(Lääkkeet[[#This Row],[Sitoutunut pääoma 
1.1.-30.6.2024 (EUR)]]&gt;0,"Täytetyt",Lääkkeet[[#This Row],[Sitoutunut pääoma 
1.7.-31.12.2024 (EUR)]]&gt;0,"Täytetyt"),"")</f>
        <v/>
      </c>
      <c r="X368" s="61"/>
      <c r="Y368" s="5">
        <f>Hakulomake!$B$29</f>
        <v>0</v>
      </c>
    </row>
    <row r="369" spans="1:25" x14ac:dyDescent="0.3">
      <c r="A369" s="6" t="s">
        <v>1199</v>
      </c>
      <c r="B369" s="5">
        <f>Hakulomake!$B$17</f>
        <v>0</v>
      </c>
      <c r="C369" s="75">
        <v>2</v>
      </c>
      <c r="D369" s="5" t="s">
        <v>236</v>
      </c>
      <c r="E369" s="74" t="s">
        <v>1983</v>
      </c>
      <c r="F369" s="5" t="s">
        <v>237</v>
      </c>
      <c r="G369" s="5" t="s">
        <v>246</v>
      </c>
      <c r="I369" s="5" t="s">
        <v>239</v>
      </c>
      <c r="J369" s="75" t="s">
        <v>1031</v>
      </c>
      <c r="N369" s="14"/>
      <c r="O369" s="50">
        <f>MIN(Lääkkeet[[#This Row],[Velvoite 1.1.2024 (pakkauksia)]],Lääkkeet[[#This Row],[Suurimman alitusluvan mukainen velvoite 
1.1.-30.6.2024 (pakkauksia)]],Lääkkeet[[#This Row],[Alin saldo 
1.1.-30.6.2024 (pakkauksia)]])*Lääkkeet[[#This Row],[Kirjanpitoarvo / pakkaus 1.1.2024
(EUR  ALV 0 %)]]</f>
        <v>0</v>
      </c>
      <c r="P369" s="16"/>
      <c r="Q369" s="13"/>
      <c r="R369" s="13"/>
      <c r="S369" s="13"/>
      <c r="T369" s="14"/>
      <c r="U369" s="50">
        <f>MIN(Lääkkeet[[#This Row],[Velvoite 1.7.2024 (pakkauksia)]],Lääkkeet[[#This Row],[Suurimman alitusluvan mukainen velvoite
1.7.-31.12.2024 (pakkauksia)]],Lääkkeet[[#This Row],[Alin saldo 
1.7.-31.12.2024 (pakkauksia)]])*Lääkkeet[[#This Row],[Kirjanpitoarvo / pakkaus 1.7.2024
(EUR  ALV 0 %)]]</f>
        <v>0</v>
      </c>
      <c r="W369" s="61" t="str" cm="1">
        <f t="array" ref="W369">IFERROR(_xlfn.IFS(Lääkkeet[[#This Row],[Sitoutunut pääoma 
1.1.-30.6.2024 (EUR)]]&gt;0,"Täytetyt",Lääkkeet[[#This Row],[Sitoutunut pääoma 
1.7.-31.12.2024 (EUR)]]&gt;0,"Täytetyt"),"")</f>
        <v/>
      </c>
      <c r="X369" s="61"/>
      <c r="Y369" s="5">
        <f>Hakulomake!$B$29</f>
        <v>0</v>
      </c>
    </row>
    <row r="370" spans="1:25" x14ac:dyDescent="0.3">
      <c r="A370" s="6" t="s">
        <v>1199</v>
      </c>
      <c r="B370" s="5">
        <f>Hakulomake!$B$17</f>
        <v>0</v>
      </c>
      <c r="C370" s="75">
        <v>2</v>
      </c>
      <c r="D370" s="5" t="s">
        <v>236</v>
      </c>
      <c r="E370" s="74" t="s">
        <v>1984</v>
      </c>
      <c r="F370" s="5" t="s">
        <v>237</v>
      </c>
      <c r="G370" s="5" t="s">
        <v>243</v>
      </c>
      <c r="I370" s="5" t="s">
        <v>239</v>
      </c>
      <c r="J370" s="75" t="s">
        <v>1047</v>
      </c>
      <c r="N370" s="14"/>
      <c r="O370" s="50">
        <f>MIN(Lääkkeet[[#This Row],[Velvoite 1.1.2024 (pakkauksia)]],Lääkkeet[[#This Row],[Suurimman alitusluvan mukainen velvoite 
1.1.-30.6.2024 (pakkauksia)]],Lääkkeet[[#This Row],[Alin saldo 
1.1.-30.6.2024 (pakkauksia)]])*Lääkkeet[[#This Row],[Kirjanpitoarvo / pakkaus 1.1.2024
(EUR  ALV 0 %)]]</f>
        <v>0</v>
      </c>
      <c r="P370" s="16"/>
      <c r="Q370" s="13"/>
      <c r="R370" s="13"/>
      <c r="S370" s="13"/>
      <c r="T370" s="14"/>
      <c r="U370" s="50">
        <f>MIN(Lääkkeet[[#This Row],[Velvoite 1.7.2024 (pakkauksia)]],Lääkkeet[[#This Row],[Suurimman alitusluvan mukainen velvoite
1.7.-31.12.2024 (pakkauksia)]],Lääkkeet[[#This Row],[Alin saldo 
1.7.-31.12.2024 (pakkauksia)]])*Lääkkeet[[#This Row],[Kirjanpitoarvo / pakkaus 1.7.2024
(EUR  ALV 0 %)]]</f>
        <v>0</v>
      </c>
      <c r="W370" s="61" t="str" cm="1">
        <f t="array" ref="W370">IFERROR(_xlfn.IFS(Lääkkeet[[#This Row],[Sitoutunut pääoma 
1.1.-30.6.2024 (EUR)]]&gt;0,"Täytetyt",Lääkkeet[[#This Row],[Sitoutunut pääoma 
1.7.-31.12.2024 (EUR)]]&gt;0,"Täytetyt"),"")</f>
        <v/>
      </c>
      <c r="X370" s="61"/>
      <c r="Y370" s="5">
        <f>Hakulomake!$B$29</f>
        <v>0</v>
      </c>
    </row>
    <row r="371" spans="1:25" x14ac:dyDescent="0.3">
      <c r="A371" s="6" t="s">
        <v>1199</v>
      </c>
      <c r="B371" s="5">
        <f>Hakulomake!$B$17</f>
        <v>0</v>
      </c>
      <c r="C371" s="75">
        <v>2</v>
      </c>
      <c r="D371" s="5" t="s">
        <v>263</v>
      </c>
      <c r="E371" s="74" t="s">
        <v>1985</v>
      </c>
      <c r="F371" s="5" t="s">
        <v>264</v>
      </c>
      <c r="G371" s="5" t="s">
        <v>275</v>
      </c>
      <c r="H371" s="5" t="s">
        <v>270</v>
      </c>
      <c r="I371" s="5" t="s">
        <v>137</v>
      </c>
      <c r="J371" s="75" t="s">
        <v>1048</v>
      </c>
      <c r="N371" s="14"/>
      <c r="O371" s="50">
        <f>MIN(Lääkkeet[[#This Row],[Velvoite 1.1.2024 (pakkauksia)]],Lääkkeet[[#This Row],[Suurimman alitusluvan mukainen velvoite 
1.1.-30.6.2024 (pakkauksia)]],Lääkkeet[[#This Row],[Alin saldo 
1.1.-30.6.2024 (pakkauksia)]])*Lääkkeet[[#This Row],[Kirjanpitoarvo / pakkaus 1.1.2024
(EUR  ALV 0 %)]]</f>
        <v>0</v>
      </c>
      <c r="P371" s="16"/>
      <c r="Q371" s="13"/>
      <c r="R371" s="13"/>
      <c r="S371" s="13"/>
      <c r="T371" s="14"/>
      <c r="U371" s="50">
        <f>MIN(Lääkkeet[[#This Row],[Velvoite 1.7.2024 (pakkauksia)]],Lääkkeet[[#This Row],[Suurimman alitusluvan mukainen velvoite
1.7.-31.12.2024 (pakkauksia)]],Lääkkeet[[#This Row],[Alin saldo 
1.7.-31.12.2024 (pakkauksia)]])*Lääkkeet[[#This Row],[Kirjanpitoarvo / pakkaus 1.7.2024
(EUR  ALV 0 %)]]</f>
        <v>0</v>
      </c>
      <c r="W371" s="61" t="str" cm="1">
        <f t="array" ref="W371">IFERROR(_xlfn.IFS(Lääkkeet[[#This Row],[Sitoutunut pääoma 
1.1.-30.6.2024 (EUR)]]&gt;0,"Täytetyt",Lääkkeet[[#This Row],[Sitoutunut pääoma 
1.7.-31.12.2024 (EUR)]]&gt;0,"Täytetyt"),"")</f>
        <v/>
      </c>
      <c r="X371" s="61"/>
      <c r="Y371" s="5">
        <f>Hakulomake!$B$29</f>
        <v>0</v>
      </c>
    </row>
    <row r="372" spans="1:25" x14ac:dyDescent="0.3">
      <c r="A372" s="6" t="s">
        <v>1199</v>
      </c>
      <c r="B372" s="5">
        <f>Hakulomake!$B$17</f>
        <v>0</v>
      </c>
      <c r="C372" s="75">
        <v>2</v>
      </c>
      <c r="D372" s="5" t="s">
        <v>236</v>
      </c>
      <c r="E372" s="74" t="s">
        <v>1986</v>
      </c>
      <c r="F372" s="5" t="s">
        <v>237</v>
      </c>
      <c r="G372" s="5" t="s">
        <v>240</v>
      </c>
      <c r="I372" s="5" t="s">
        <v>239</v>
      </c>
      <c r="J372" s="75" t="s">
        <v>1049</v>
      </c>
      <c r="N372" s="14"/>
      <c r="O372" s="50">
        <f>MIN(Lääkkeet[[#This Row],[Velvoite 1.1.2024 (pakkauksia)]],Lääkkeet[[#This Row],[Suurimman alitusluvan mukainen velvoite 
1.1.-30.6.2024 (pakkauksia)]],Lääkkeet[[#This Row],[Alin saldo 
1.1.-30.6.2024 (pakkauksia)]])*Lääkkeet[[#This Row],[Kirjanpitoarvo / pakkaus 1.1.2024
(EUR  ALV 0 %)]]</f>
        <v>0</v>
      </c>
      <c r="P372" s="16"/>
      <c r="Q372" s="13"/>
      <c r="R372" s="13"/>
      <c r="S372" s="13"/>
      <c r="T372" s="14"/>
      <c r="U372" s="50">
        <f>MIN(Lääkkeet[[#This Row],[Velvoite 1.7.2024 (pakkauksia)]],Lääkkeet[[#This Row],[Suurimman alitusluvan mukainen velvoite
1.7.-31.12.2024 (pakkauksia)]],Lääkkeet[[#This Row],[Alin saldo 
1.7.-31.12.2024 (pakkauksia)]])*Lääkkeet[[#This Row],[Kirjanpitoarvo / pakkaus 1.7.2024
(EUR  ALV 0 %)]]</f>
        <v>0</v>
      </c>
      <c r="W372" s="61" t="str" cm="1">
        <f t="array" ref="W372">IFERROR(_xlfn.IFS(Lääkkeet[[#This Row],[Sitoutunut pääoma 
1.1.-30.6.2024 (EUR)]]&gt;0,"Täytetyt",Lääkkeet[[#This Row],[Sitoutunut pääoma 
1.7.-31.12.2024 (EUR)]]&gt;0,"Täytetyt"),"")</f>
        <v/>
      </c>
      <c r="X372" s="61"/>
      <c r="Y372" s="5">
        <f>Hakulomake!$B$29</f>
        <v>0</v>
      </c>
    </row>
    <row r="373" spans="1:25" x14ac:dyDescent="0.3">
      <c r="A373" s="6" t="s">
        <v>1199</v>
      </c>
      <c r="B373" s="5">
        <f>Hakulomake!$B$17</f>
        <v>0</v>
      </c>
      <c r="C373" s="75">
        <v>2</v>
      </c>
      <c r="D373" s="5" t="s">
        <v>263</v>
      </c>
      <c r="E373" s="74" t="s">
        <v>1987</v>
      </c>
      <c r="F373" s="5" t="s">
        <v>264</v>
      </c>
      <c r="G373" s="5" t="s">
        <v>278</v>
      </c>
      <c r="I373" s="5" t="s">
        <v>137</v>
      </c>
      <c r="J373" s="75" t="s">
        <v>1012</v>
      </c>
      <c r="N373" s="14"/>
      <c r="O373" s="50">
        <f>MIN(Lääkkeet[[#This Row],[Velvoite 1.1.2024 (pakkauksia)]],Lääkkeet[[#This Row],[Suurimman alitusluvan mukainen velvoite 
1.1.-30.6.2024 (pakkauksia)]],Lääkkeet[[#This Row],[Alin saldo 
1.1.-30.6.2024 (pakkauksia)]])*Lääkkeet[[#This Row],[Kirjanpitoarvo / pakkaus 1.1.2024
(EUR  ALV 0 %)]]</f>
        <v>0</v>
      </c>
      <c r="P373" s="16"/>
      <c r="Q373" s="13"/>
      <c r="R373" s="13"/>
      <c r="S373" s="13"/>
      <c r="T373" s="14"/>
      <c r="U373" s="50">
        <f>MIN(Lääkkeet[[#This Row],[Velvoite 1.7.2024 (pakkauksia)]],Lääkkeet[[#This Row],[Suurimman alitusluvan mukainen velvoite
1.7.-31.12.2024 (pakkauksia)]],Lääkkeet[[#This Row],[Alin saldo 
1.7.-31.12.2024 (pakkauksia)]])*Lääkkeet[[#This Row],[Kirjanpitoarvo / pakkaus 1.7.2024
(EUR  ALV 0 %)]]</f>
        <v>0</v>
      </c>
      <c r="W373" s="61" t="str" cm="1">
        <f t="array" ref="W373">IFERROR(_xlfn.IFS(Lääkkeet[[#This Row],[Sitoutunut pääoma 
1.1.-30.6.2024 (EUR)]]&gt;0,"Täytetyt",Lääkkeet[[#This Row],[Sitoutunut pääoma 
1.7.-31.12.2024 (EUR)]]&gt;0,"Täytetyt"),"")</f>
        <v/>
      </c>
      <c r="X373" s="61"/>
      <c r="Y373" s="5">
        <f>Hakulomake!$B$29</f>
        <v>0</v>
      </c>
    </row>
    <row r="374" spans="1:25" x14ac:dyDescent="0.3">
      <c r="A374" s="6" t="s">
        <v>1199</v>
      </c>
      <c r="B374" s="5">
        <f>Hakulomake!$B$17</f>
        <v>0</v>
      </c>
      <c r="C374" s="75">
        <v>2</v>
      </c>
      <c r="D374" s="5" t="s">
        <v>236</v>
      </c>
      <c r="E374" s="74" t="s">
        <v>1988</v>
      </c>
      <c r="F374" s="5" t="s">
        <v>237</v>
      </c>
      <c r="G374" s="5" t="s">
        <v>248</v>
      </c>
      <c r="I374" s="5" t="s">
        <v>239</v>
      </c>
      <c r="J374" s="75" t="s">
        <v>1031</v>
      </c>
      <c r="N374" s="14"/>
      <c r="O374" s="50">
        <f>MIN(Lääkkeet[[#This Row],[Velvoite 1.1.2024 (pakkauksia)]],Lääkkeet[[#This Row],[Suurimman alitusluvan mukainen velvoite 
1.1.-30.6.2024 (pakkauksia)]],Lääkkeet[[#This Row],[Alin saldo 
1.1.-30.6.2024 (pakkauksia)]])*Lääkkeet[[#This Row],[Kirjanpitoarvo / pakkaus 1.1.2024
(EUR  ALV 0 %)]]</f>
        <v>0</v>
      </c>
      <c r="P374" s="16"/>
      <c r="Q374" s="13"/>
      <c r="R374" s="13"/>
      <c r="S374" s="13"/>
      <c r="T374" s="14"/>
      <c r="U374" s="50">
        <f>MIN(Lääkkeet[[#This Row],[Velvoite 1.7.2024 (pakkauksia)]],Lääkkeet[[#This Row],[Suurimman alitusluvan mukainen velvoite
1.7.-31.12.2024 (pakkauksia)]],Lääkkeet[[#This Row],[Alin saldo 
1.7.-31.12.2024 (pakkauksia)]])*Lääkkeet[[#This Row],[Kirjanpitoarvo / pakkaus 1.7.2024
(EUR  ALV 0 %)]]</f>
        <v>0</v>
      </c>
      <c r="W374" s="61" t="str" cm="1">
        <f t="array" ref="W374">IFERROR(_xlfn.IFS(Lääkkeet[[#This Row],[Sitoutunut pääoma 
1.1.-30.6.2024 (EUR)]]&gt;0,"Täytetyt",Lääkkeet[[#This Row],[Sitoutunut pääoma 
1.7.-31.12.2024 (EUR)]]&gt;0,"Täytetyt"),"")</f>
        <v/>
      </c>
      <c r="X374" s="61"/>
      <c r="Y374" s="5">
        <f>Hakulomake!$B$29</f>
        <v>0</v>
      </c>
    </row>
    <row r="375" spans="1:25" x14ac:dyDescent="0.3">
      <c r="A375" s="6" t="s">
        <v>1199</v>
      </c>
      <c r="B375" s="5">
        <f>Hakulomake!$B$17</f>
        <v>0</v>
      </c>
      <c r="C375" s="75">
        <v>2</v>
      </c>
      <c r="D375" s="5" t="s">
        <v>236</v>
      </c>
      <c r="E375" s="74" t="s">
        <v>1989</v>
      </c>
      <c r="F375" s="5" t="s">
        <v>237</v>
      </c>
      <c r="G375" s="5" t="s">
        <v>238</v>
      </c>
      <c r="I375" s="5" t="s">
        <v>239</v>
      </c>
      <c r="J375" s="75" t="s">
        <v>1050</v>
      </c>
      <c r="N375" s="14"/>
      <c r="O375" s="50">
        <f>MIN(Lääkkeet[[#This Row],[Velvoite 1.1.2024 (pakkauksia)]],Lääkkeet[[#This Row],[Suurimman alitusluvan mukainen velvoite 
1.1.-30.6.2024 (pakkauksia)]],Lääkkeet[[#This Row],[Alin saldo 
1.1.-30.6.2024 (pakkauksia)]])*Lääkkeet[[#This Row],[Kirjanpitoarvo / pakkaus 1.1.2024
(EUR  ALV 0 %)]]</f>
        <v>0</v>
      </c>
      <c r="P375" s="16"/>
      <c r="Q375" s="13"/>
      <c r="R375" s="13"/>
      <c r="S375" s="13"/>
      <c r="T375" s="14"/>
      <c r="U375" s="50">
        <f>MIN(Lääkkeet[[#This Row],[Velvoite 1.7.2024 (pakkauksia)]],Lääkkeet[[#This Row],[Suurimman alitusluvan mukainen velvoite
1.7.-31.12.2024 (pakkauksia)]],Lääkkeet[[#This Row],[Alin saldo 
1.7.-31.12.2024 (pakkauksia)]])*Lääkkeet[[#This Row],[Kirjanpitoarvo / pakkaus 1.7.2024
(EUR  ALV 0 %)]]</f>
        <v>0</v>
      </c>
      <c r="W375" s="61" t="str" cm="1">
        <f t="array" ref="W375">IFERROR(_xlfn.IFS(Lääkkeet[[#This Row],[Sitoutunut pääoma 
1.1.-30.6.2024 (EUR)]]&gt;0,"Täytetyt",Lääkkeet[[#This Row],[Sitoutunut pääoma 
1.7.-31.12.2024 (EUR)]]&gt;0,"Täytetyt"),"")</f>
        <v/>
      </c>
      <c r="X375" s="61"/>
      <c r="Y375" s="5">
        <f>Hakulomake!$B$29</f>
        <v>0</v>
      </c>
    </row>
    <row r="376" spans="1:25" x14ac:dyDescent="0.3">
      <c r="A376" s="6" t="s">
        <v>1199</v>
      </c>
      <c r="B376" s="5">
        <f>Hakulomake!$B$17</f>
        <v>0</v>
      </c>
      <c r="C376" s="75">
        <v>2</v>
      </c>
      <c r="D376" s="5" t="s">
        <v>236</v>
      </c>
      <c r="E376" s="74" t="s">
        <v>1990</v>
      </c>
      <c r="F376" s="5" t="s">
        <v>237</v>
      </c>
      <c r="G376" s="5" t="s">
        <v>261</v>
      </c>
      <c r="I376" s="5" t="s">
        <v>239</v>
      </c>
      <c r="J376" s="75" t="s">
        <v>1051</v>
      </c>
      <c r="N376" s="14"/>
      <c r="O376" s="50">
        <f>MIN(Lääkkeet[[#This Row],[Velvoite 1.1.2024 (pakkauksia)]],Lääkkeet[[#This Row],[Suurimman alitusluvan mukainen velvoite 
1.1.-30.6.2024 (pakkauksia)]],Lääkkeet[[#This Row],[Alin saldo 
1.1.-30.6.2024 (pakkauksia)]])*Lääkkeet[[#This Row],[Kirjanpitoarvo / pakkaus 1.1.2024
(EUR  ALV 0 %)]]</f>
        <v>0</v>
      </c>
      <c r="P376" s="16"/>
      <c r="Q376" s="13"/>
      <c r="R376" s="13"/>
      <c r="S376" s="13"/>
      <c r="T376" s="14"/>
      <c r="U376" s="50">
        <f>MIN(Lääkkeet[[#This Row],[Velvoite 1.7.2024 (pakkauksia)]],Lääkkeet[[#This Row],[Suurimman alitusluvan mukainen velvoite
1.7.-31.12.2024 (pakkauksia)]],Lääkkeet[[#This Row],[Alin saldo 
1.7.-31.12.2024 (pakkauksia)]])*Lääkkeet[[#This Row],[Kirjanpitoarvo / pakkaus 1.7.2024
(EUR  ALV 0 %)]]</f>
        <v>0</v>
      </c>
      <c r="W376" s="61" t="str" cm="1">
        <f t="array" ref="W376">IFERROR(_xlfn.IFS(Lääkkeet[[#This Row],[Sitoutunut pääoma 
1.1.-30.6.2024 (EUR)]]&gt;0,"Täytetyt",Lääkkeet[[#This Row],[Sitoutunut pääoma 
1.7.-31.12.2024 (EUR)]]&gt;0,"Täytetyt"),"")</f>
        <v/>
      </c>
      <c r="X376" s="61"/>
      <c r="Y376" s="5">
        <f>Hakulomake!$B$29</f>
        <v>0</v>
      </c>
    </row>
    <row r="377" spans="1:25" x14ac:dyDescent="0.3">
      <c r="A377" s="6" t="s">
        <v>1199</v>
      </c>
      <c r="B377" s="5">
        <f>Hakulomake!$B$17</f>
        <v>0</v>
      </c>
      <c r="C377" s="75">
        <v>2</v>
      </c>
      <c r="D377" s="5" t="s">
        <v>236</v>
      </c>
      <c r="E377" s="74" t="s">
        <v>1991</v>
      </c>
      <c r="F377" s="5" t="s">
        <v>237</v>
      </c>
      <c r="G377" s="5" t="s">
        <v>259</v>
      </c>
      <c r="I377" s="5" t="s">
        <v>239</v>
      </c>
      <c r="J377" s="75" t="s">
        <v>1052</v>
      </c>
      <c r="N377" s="14"/>
      <c r="O377" s="50">
        <f>MIN(Lääkkeet[[#This Row],[Velvoite 1.1.2024 (pakkauksia)]],Lääkkeet[[#This Row],[Suurimman alitusluvan mukainen velvoite 
1.1.-30.6.2024 (pakkauksia)]],Lääkkeet[[#This Row],[Alin saldo 
1.1.-30.6.2024 (pakkauksia)]])*Lääkkeet[[#This Row],[Kirjanpitoarvo / pakkaus 1.1.2024
(EUR  ALV 0 %)]]</f>
        <v>0</v>
      </c>
      <c r="P377" s="16"/>
      <c r="Q377" s="13"/>
      <c r="R377" s="13"/>
      <c r="S377" s="13"/>
      <c r="T377" s="14"/>
      <c r="U377" s="50">
        <f>MIN(Lääkkeet[[#This Row],[Velvoite 1.7.2024 (pakkauksia)]],Lääkkeet[[#This Row],[Suurimman alitusluvan mukainen velvoite
1.7.-31.12.2024 (pakkauksia)]],Lääkkeet[[#This Row],[Alin saldo 
1.7.-31.12.2024 (pakkauksia)]])*Lääkkeet[[#This Row],[Kirjanpitoarvo / pakkaus 1.7.2024
(EUR  ALV 0 %)]]</f>
        <v>0</v>
      </c>
      <c r="W377" s="61" t="str" cm="1">
        <f t="array" ref="W377">IFERROR(_xlfn.IFS(Lääkkeet[[#This Row],[Sitoutunut pääoma 
1.1.-30.6.2024 (EUR)]]&gt;0,"Täytetyt",Lääkkeet[[#This Row],[Sitoutunut pääoma 
1.7.-31.12.2024 (EUR)]]&gt;0,"Täytetyt"),"")</f>
        <v/>
      </c>
      <c r="X377" s="61"/>
      <c r="Y377" s="5">
        <f>Hakulomake!$B$29</f>
        <v>0</v>
      </c>
    </row>
    <row r="378" spans="1:25" x14ac:dyDescent="0.3">
      <c r="A378" s="6" t="s">
        <v>1199</v>
      </c>
      <c r="B378" s="5">
        <f>Hakulomake!$B$17</f>
        <v>0</v>
      </c>
      <c r="C378" s="75">
        <v>2</v>
      </c>
      <c r="D378" s="5" t="s">
        <v>263</v>
      </c>
      <c r="E378" s="74" t="s">
        <v>1992</v>
      </c>
      <c r="F378" s="5" t="s">
        <v>264</v>
      </c>
      <c r="G378" s="5" t="s">
        <v>265</v>
      </c>
      <c r="H378" s="5" t="s">
        <v>46</v>
      </c>
      <c r="I378" s="5" t="s">
        <v>266</v>
      </c>
      <c r="J378" s="75" t="s">
        <v>1028</v>
      </c>
      <c r="N378" s="14"/>
      <c r="O378" s="50">
        <f>MIN(Lääkkeet[[#This Row],[Velvoite 1.1.2024 (pakkauksia)]],Lääkkeet[[#This Row],[Suurimman alitusluvan mukainen velvoite 
1.1.-30.6.2024 (pakkauksia)]],Lääkkeet[[#This Row],[Alin saldo 
1.1.-30.6.2024 (pakkauksia)]])*Lääkkeet[[#This Row],[Kirjanpitoarvo / pakkaus 1.1.2024
(EUR  ALV 0 %)]]</f>
        <v>0</v>
      </c>
      <c r="P378" s="16"/>
      <c r="Q378" s="13"/>
      <c r="R378" s="13"/>
      <c r="S378" s="13"/>
      <c r="T378" s="14"/>
      <c r="U378" s="50">
        <f>MIN(Lääkkeet[[#This Row],[Velvoite 1.7.2024 (pakkauksia)]],Lääkkeet[[#This Row],[Suurimman alitusluvan mukainen velvoite
1.7.-31.12.2024 (pakkauksia)]],Lääkkeet[[#This Row],[Alin saldo 
1.7.-31.12.2024 (pakkauksia)]])*Lääkkeet[[#This Row],[Kirjanpitoarvo / pakkaus 1.7.2024
(EUR  ALV 0 %)]]</f>
        <v>0</v>
      </c>
      <c r="W378" s="61" t="str" cm="1">
        <f t="array" ref="W378">IFERROR(_xlfn.IFS(Lääkkeet[[#This Row],[Sitoutunut pääoma 
1.1.-30.6.2024 (EUR)]]&gt;0,"Täytetyt",Lääkkeet[[#This Row],[Sitoutunut pääoma 
1.7.-31.12.2024 (EUR)]]&gt;0,"Täytetyt"),"")</f>
        <v/>
      </c>
      <c r="X378" s="61"/>
      <c r="Y378" s="5">
        <f>Hakulomake!$B$29</f>
        <v>0</v>
      </c>
    </row>
    <row r="379" spans="1:25" x14ac:dyDescent="0.3">
      <c r="A379" s="6" t="s">
        <v>1199</v>
      </c>
      <c r="B379" s="5">
        <f>Hakulomake!$B$17</f>
        <v>0</v>
      </c>
      <c r="C379" s="75">
        <v>2</v>
      </c>
      <c r="D379" s="5" t="s">
        <v>263</v>
      </c>
      <c r="E379" s="74" t="s">
        <v>1993</v>
      </c>
      <c r="F379" s="5" t="s">
        <v>264</v>
      </c>
      <c r="G379" s="5" t="s">
        <v>269</v>
      </c>
      <c r="H379" s="5" t="s">
        <v>270</v>
      </c>
      <c r="I379" s="5" t="s">
        <v>137</v>
      </c>
      <c r="J379" s="75" t="s">
        <v>1009</v>
      </c>
      <c r="N379" s="14"/>
      <c r="O379" s="50">
        <f>MIN(Lääkkeet[[#This Row],[Velvoite 1.1.2024 (pakkauksia)]],Lääkkeet[[#This Row],[Suurimman alitusluvan mukainen velvoite 
1.1.-30.6.2024 (pakkauksia)]],Lääkkeet[[#This Row],[Alin saldo 
1.1.-30.6.2024 (pakkauksia)]])*Lääkkeet[[#This Row],[Kirjanpitoarvo / pakkaus 1.1.2024
(EUR  ALV 0 %)]]</f>
        <v>0</v>
      </c>
      <c r="P379" s="16"/>
      <c r="Q379" s="13"/>
      <c r="R379" s="13"/>
      <c r="S379" s="13"/>
      <c r="T379" s="14"/>
      <c r="U379" s="50">
        <f>MIN(Lääkkeet[[#This Row],[Velvoite 1.7.2024 (pakkauksia)]],Lääkkeet[[#This Row],[Suurimman alitusluvan mukainen velvoite
1.7.-31.12.2024 (pakkauksia)]],Lääkkeet[[#This Row],[Alin saldo 
1.7.-31.12.2024 (pakkauksia)]])*Lääkkeet[[#This Row],[Kirjanpitoarvo / pakkaus 1.7.2024
(EUR  ALV 0 %)]]</f>
        <v>0</v>
      </c>
      <c r="W379" s="61" t="str" cm="1">
        <f t="array" ref="W379">IFERROR(_xlfn.IFS(Lääkkeet[[#This Row],[Sitoutunut pääoma 
1.1.-30.6.2024 (EUR)]]&gt;0,"Täytetyt",Lääkkeet[[#This Row],[Sitoutunut pääoma 
1.7.-31.12.2024 (EUR)]]&gt;0,"Täytetyt"),"")</f>
        <v/>
      </c>
      <c r="X379" s="61"/>
      <c r="Y379" s="5">
        <f>Hakulomake!$B$29</f>
        <v>0</v>
      </c>
    </row>
    <row r="380" spans="1:25" x14ac:dyDescent="0.3">
      <c r="A380" s="6" t="s">
        <v>1199</v>
      </c>
      <c r="B380" s="5">
        <f>Hakulomake!$B$17</f>
        <v>0</v>
      </c>
      <c r="C380" s="75">
        <v>2</v>
      </c>
      <c r="D380" s="5" t="s">
        <v>236</v>
      </c>
      <c r="E380" s="74" t="s">
        <v>1994</v>
      </c>
      <c r="F380" s="5" t="s">
        <v>237</v>
      </c>
      <c r="G380" s="5" t="s">
        <v>252</v>
      </c>
      <c r="I380" s="5" t="s">
        <v>137</v>
      </c>
      <c r="J380" s="75" t="s">
        <v>1010</v>
      </c>
      <c r="N380" s="14"/>
      <c r="O380" s="50">
        <f>MIN(Lääkkeet[[#This Row],[Velvoite 1.1.2024 (pakkauksia)]],Lääkkeet[[#This Row],[Suurimman alitusluvan mukainen velvoite 
1.1.-30.6.2024 (pakkauksia)]],Lääkkeet[[#This Row],[Alin saldo 
1.1.-30.6.2024 (pakkauksia)]])*Lääkkeet[[#This Row],[Kirjanpitoarvo / pakkaus 1.1.2024
(EUR  ALV 0 %)]]</f>
        <v>0</v>
      </c>
      <c r="P380" s="16"/>
      <c r="Q380" s="13"/>
      <c r="R380" s="13"/>
      <c r="S380" s="13"/>
      <c r="T380" s="14"/>
      <c r="U380" s="50">
        <f>MIN(Lääkkeet[[#This Row],[Velvoite 1.7.2024 (pakkauksia)]],Lääkkeet[[#This Row],[Suurimman alitusluvan mukainen velvoite
1.7.-31.12.2024 (pakkauksia)]],Lääkkeet[[#This Row],[Alin saldo 
1.7.-31.12.2024 (pakkauksia)]])*Lääkkeet[[#This Row],[Kirjanpitoarvo / pakkaus 1.7.2024
(EUR  ALV 0 %)]]</f>
        <v>0</v>
      </c>
      <c r="W380" s="61" t="str" cm="1">
        <f t="array" ref="W380">IFERROR(_xlfn.IFS(Lääkkeet[[#This Row],[Sitoutunut pääoma 
1.1.-30.6.2024 (EUR)]]&gt;0,"Täytetyt",Lääkkeet[[#This Row],[Sitoutunut pääoma 
1.7.-31.12.2024 (EUR)]]&gt;0,"Täytetyt"),"")</f>
        <v/>
      </c>
      <c r="X380" s="61"/>
      <c r="Y380" s="5">
        <f>Hakulomake!$B$29</f>
        <v>0</v>
      </c>
    </row>
    <row r="381" spans="1:25" x14ac:dyDescent="0.3">
      <c r="A381" s="6" t="s">
        <v>1199</v>
      </c>
      <c r="B381" s="5">
        <f>Hakulomake!$B$17</f>
        <v>0</v>
      </c>
      <c r="C381" s="75">
        <v>2</v>
      </c>
      <c r="D381" s="5" t="s">
        <v>228</v>
      </c>
      <c r="E381" s="74" t="s">
        <v>1995</v>
      </c>
      <c r="F381" s="5" t="s">
        <v>229</v>
      </c>
      <c r="G381" s="5" t="s">
        <v>230</v>
      </c>
      <c r="H381" s="5" t="s">
        <v>48</v>
      </c>
      <c r="I381" s="5" t="s">
        <v>137</v>
      </c>
      <c r="J381" s="75" t="s">
        <v>1053</v>
      </c>
      <c r="N381" s="14"/>
      <c r="O381" s="50">
        <f>MIN(Lääkkeet[[#This Row],[Velvoite 1.1.2024 (pakkauksia)]],Lääkkeet[[#This Row],[Suurimman alitusluvan mukainen velvoite 
1.1.-30.6.2024 (pakkauksia)]],Lääkkeet[[#This Row],[Alin saldo 
1.1.-30.6.2024 (pakkauksia)]])*Lääkkeet[[#This Row],[Kirjanpitoarvo / pakkaus 1.1.2024
(EUR  ALV 0 %)]]</f>
        <v>0</v>
      </c>
      <c r="P381" s="16"/>
      <c r="Q381" s="13"/>
      <c r="R381" s="13"/>
      <c r="S381" s="13"/>
      <c r="T381" s="14"/>
      <c r="U381" s="50">
        <f>MIN(Lääkkeet[[#This Row],[Velvoite 1.7.2024 (pakkauksia)]],Lääkkeet[[#This Row],[Suurimman alitusluvan mukainen velvoite
1.7.-31.12.2024 (pakkauksia)]],Lääkkeet[[#This Row],[Alin saldo 
1.7.-31.12.2024 (pakkauksia)]])*Lääkkeet[[#This Row],[Kirjanpitoarvo / pakkaus 1.7.2024
(EUR  ALV 0 %)]]</f>
        <v>0</v>
      </c>
      <c r="W381" s="61" t="str" cm="1">
        <f t="array" ref="W381">IFERROR(_xlfn.IFS(Lääkkeet[[#This Row],[Sitoutunut pääoma 
1.1.-30.6.2024 (EUR)]]&gt;0,"Täytetyt",Lääkkeet[[#This Row],[Sitoutunut pääoma 
1.7.-31.12.2024 (EUR)]]&gt;0,"Täytetyt"),"")</f>
        <v/>
      </c>
      <c r="X381" s="61"/>
      <c r="Y381" s="5">
        <f>Hakulomake!$B$29</f>
        <v>0</v>
      </c>
    </row>
    <row r="382" spans="1:25" x14ac:dyDescent="0.3">
      <c r="A382" s="6" t="s">
        <v>1199</v>
      </c>
      <c r="B382" s="5">
        <f>Hakulomake!$B$17</f>
        <v>0</v>
      </c>
      <c r="C382" s="75">
        <v>2</v>
      </c>
      <c r="D382" s="5" t="s">
        <v>263</v>
      </c>
      <c r="E382" s="74" t="s">
        <v>1996</v>
      </c>
      <c r="F382" s="5" t="s">
        <v>264</v>
      </c>
      <c r="G382" s="5" t="s">
        <v>267</v>
      </c>
      <c r="H382" s="5" t="s">
        <v>268</v>
      </c>
      <c r="I382" s="5" t="s">
        <v>137</v>
      </c>
      <c r="J382" s="75" t="s">
        <v>985</v>
      </c>
      <c r="N382" s="14"/>
      <c r="O382" s="50">
        <f>MIN(Lääkkeet[[#This Row],[Velvoite 1.1.2024 (pakkauksia)]],Lääkkeet[[#This Row],[Suurimman alitusluvan mukainen velvoite 
1.1.-30.6.2024 (pakkauksia)]],Lääkkeet[[#This Row],[Alin saldo 
1.1.-30.6.2024 (pakkauksia)]])*Lääkkeet[[#This Row],[Kirjanpitoarvo / pakkaus 1.1.2024
(EUR  ALV 0 %)]]</f>
        <v>0</v>
      </c>
      <c r="P382" s="16"/>
      <c r="Q382" s="13"/>
      <c r="R382" s="13"/>
      <c r="S382" s="13"/>
      <c r="T382" s="14"/>
      <c r="U382" s="50">
        <f>MIN(Lääkkeet[[#This Row],[Velvoite 1.7.2024 (pakkauksia)]],Lääkkeet[[#This Row],[Suurimman alitusluvan mukainen velvoite
1.7.-31.12.2024 (pakkauksia)]],Lääkkeet[[#This Row],[Alin saldo 
1.7.-31.12.2024 (pakkauksia)]])*Lääkkeet[[#This Row],[Kirjanpitoarvo / pakkaus 1.7.2024
(EUR  ALV 0 %)]]</f>
        <v>0</v>
      </c>
      <c r="W382" s="61" t="str" cm="1">
        <f t="array" ref="W382">IFERROR(_xlfn.IFS(Lääkkeet[[#This Row],[Sitoutunut pääoma 
1.1.-30.6.2024 (EUR)]]&gt;0,"Täytetyt",Lääkkeet[[#This Row],[Sitoutunut pääoma 
1.7.-31.12.2024 (EUR)]]&gt;0,"Täytetyt"),"")</f>
        <v/>
      </c>
      <c r="X382" s="61"/>
      <c r="Y382" s="5">
        <f>Hakulomake!$B$29</f>
        <v>0</v>
      </c>
    </row>
    <row r="383" spans="1:25" x14ac:dyDescent="0.3">
      <c r="A383" s="6" t="s">
        <v>1199</v>
      </c>
      <c r="B383" s="5">
        <f>Hakulomake!$B$17</f>
        <v>0</v>
      </c>
      <c r="C383" s="75">
        <v>2</v>
      </c>
      <c r="D383" s="5" t="s">
        <v>263</v>
      </c>
      <c r="E383" s="74" t="s">
        <v>1997</v>
      </c>
      <c r="F383" s="5" t="s">
        <v>264</v>
      </c>
      <c r="G383" s="5" t="s">
        <v>277</v>
      </c>
      <c r="I383" s="5" t="s">
        <v>137</v>
      </c>
      <c r="J383" s="75" t="s">
        <v>1012</v>
      </c>
      <c r="N383" s="14"/>
      <c r="O383" s="50">
        <f>MIN(Lääkkeet[[#This Row],[Velvoite 1.1.2024 (pakkauksia)]],Lääkkeet[[#This Row],[Suurimman alitusluvan mukainen velvoite 
1.1.-30.6.2024 (pakkauksia)]],Lääkkeet[[#This Row],[Alin saldo 
1.1.-30.6.2024 (pakkauksia)]])*Lääkkeet[[#This Row],[Kirjanpitoarvo / pakkaus 1.1.2024
(EUR  ALV 0 %)]]</f>
        <v>0</v>
      </c>
      <c r="P383" s="16"/>
      <c r="Q383" s="13"/>
      <c r="R383" s="13"/>
      <c r="S383" s="13"/>
      <c r="T383" s="14"/>
      <c r="U383" s="50">
        <f>MIN(Lääkkeet[[#This Row],[Velvoite 1.7.2024 (pakkauksia)]],Lääkkeet[[#This Row],[Suurimman alitusluvan mukainen velvoite
1.7.-31.12.2024 (pakkauksia)]],Lääkkeet[[#This Row],[Alin saldo 
1.7.-31.12.2024 (pakkauksia)]])*Lääkkeet[[#This Row],[Kirjanpitoarvo / pakkaus 1.7.2024
(EUR  ALV 0 %)]]</f>
        <v>0</v>
      </c>
      <c r="W383" s="61" t="str" cm="1">
        <f t="array" ref="W383">IFERROR(_xlfn.IFS(Lääkkeet[[#This Row],[Sitoutunut pääoma 
1.1.-30.6.2024 (EUR)]]&gt;0,"Täytetyt",Lääkkeet[[#This Row],[Sitoutunut pääoma 
1.7.-31.12.2024 (EUR)]]&gt;0,"Täytetyt"),"")</f>
        <v/>
      </c>
      <c r="X383" s="61"/>
      <c r="Y383" s="5">
        <f>Hakulomake!$B$29</f>
        <v>0</v>
      </c>
    </row>
    <row r="384" spans="1:25" x14ac:dyDescent="0.3">
      <c r="A384" s="6" t="s">
        <v>1199</v>
      </c>
      <c r="B384" s="5">
        <f>Hakulomake!$B$17</f>
        <v>0</v>
      </c>
      <c r="C384" s="75">
        <v>2</v>
      </c>
      <c r="D384" s="5" t="s">
        <v>228</v>
      </c>
      <c r="E384" s="74" t="s">
        <v>1998</v>
      </c>
      <c r="F384" s="5" t="s">
        <v>229</v>
      </c>
      <c r="G384" s="5" t="s">
        <v>233</v>
      </c>
      <c r="H384" s="5" t="s">
        <v>48</v>
      </c>
      <c r="I384" s="5" t="s">
        <v>137</v>
      </c>
      <c r="J384" s="75" t="s">
        <v>1008</v>
      </c>
      <c r="N384" s="14"/>
      <c r="O384" s="50">
        <f>MIN(Lääkkeet[[#This Row],[Velvoite 1.1.2024 (pakkauksia)]],Lääkkeet[[#This Row],[Suurimman alitusluvan mukainen velvoite 
1.1.-30.6.2024 (pakkauksia)]],Lääkkeet[[#This Row],[Alin saldo 
1.1.-30.6.2024 (pakkauksia)]])*Lääkkeet[[#This Row],[Kirjanpitoarvo / pakkaus 1.1.2024
(EUR  ALV 0 %)]]</f>
        <v>0</v>
      </c>
      <c r="P384" s="16"/>
      <c r="Q384" s="13"/>
      <c r="R384" s="13"/>
      <c r="S384" s="13"/>
      <c r="T384" s="14"/>
      <c r="U384" s="50">
        <f>MIN(Lääkkeet[[#This Row],[Velvoite 1.7.2024 (pakkauksia)]],Lääkkeet[[#This Row],[Suurimman alitusluvan mukainen velvoite
1.7.-31.12.2024 (pakkauksia)]],Lääkkeet[[#This Row],[Alin saldo 
1.7.-31.12.2024 (pakkauksia)]])*Lääkkeet[[#This Row],[Kirjanpitoarvo / pakkaus 1.7.2024
(EUR  ALV 0 %)]]</f>
        <v>0</v>
      </c>
      <c r="W384" s="61" t="str" cm="1">
        <f t="array" ref="W384">IFERROR(_xlfn.IFS(Lääkkeet[[#This Row],[Sitoutunut pääoma 
1.1.-30.6.2024 (EUR)]]&gt;0,"Täytetyt",Lääkkeet[[#This Row],[Sitoutunut pääoma 
1.7.-31.12.2024 (EUR)]]&gt;0,"Täytetyt"),"")</f>
        <v/>
      </c>
      <c r="X384" s="61"/>
      <c r="Y384" s="5">
        <f>Hakulomake!$B$29</f>
        <v>0</v>
      </c>
    </row>
    <row r="385" spans="1:25" x14ac:dyDescent="0.3">
      <c r="A385" s="6" t="s">
        <v>1199</v>
      </c>
      <c r="B385" s="5">
        <f>Hakulomake!$B$17</f>
        <v>0</v>
      </c>
      <c r="C385" s="75">
        <v>2</v>
      </c>
      <c r="D385" s="5" t="s">
        <v>236</v>
      </c>
      <c r="E385" s="74" t="s">
        <v>1999</v>
      </c>
      <c r="F385" s="5" t="s">
        <v>237</v>
      </c>
      <c r="G385" s="5" t="s">
        <v>253</v>
      </c>
      <c r="I385" s="5" t="s">
        <v>239</v>
      </c>
      <c r="J385" s="75" t="s">
        <v>1040</v>
      </c>
      <c r="N385" s="14"/>
      <c r="O385" s="50">
        <f>MIN(Lääkkeet[[#This Row],[Velvoite 1.1.2024 (pakkauksia)]],Lääkkeet[[#This Row],[Suurimman alitusluvan mukainen velvoite 
1.1.-30.6.2024 (pakkauksia)]],Lääkkeet[[#This Row],[Alin saldo 
1.1.-30.6.2024 (pakkauksia)]])*Lääkkeet[[#This Row],[Kirjanpitoarvo / pakkaus 1.1.2024
(EUR  ALV 0 %)]]</f>
        <v>0</v>
      </c>
      <c r="P385" s="16"/>
      <c r="Q385" s="13"/>
      <c r="R385" s="13"/>
      <c r="S385" s="13"/>
      <c r="T385" s="14"/>
      <c r="U385" s="50">
        <f>MIN(Lääkkeet[[#This Row],[Velvoite 1.7.2024 (pakkauksia)]],Lääkkeet[[#This Row],[Suurimman alitusluvan mukainen velvoite
1.7.-31.12.2024 (pakkauksia)]],Lääkkeet[[#This Row],[Alin saldo 
1.7.-31.12.2024 (pakkauksia)]])*Lääkkeet[[#This Row],[Kirjanpitoarvo / pakkaus 1.7.2024
(EUR  ALV 0 %)]]</f>
        <v>0</v>
      </c>
      <c r="W385" s="61" t="str" cm="1">
        <f t="array" ref="W385">IFERROR(_xlfn.IFS(Lääkkeet[[#This Row],[Sitoutunut pääoma 
1.1.-30.6.2024 (EUR)]]&gt;0,"Täytetyt",Lääkkeet[[#This Row],[Sitoutunut pääoma 
1.7.-31.12.2024 (EUR)]]&gt;0,"Täytetyt"),"")</f>
        <v/>
      </c>
      <c r="X385" s="61"/>
      <c r="Y385" s="5">
        <f>Hakulomake!$B$29</f>
        <v>0</v>
      </c>
    </row>
    <row r="386" spans="1:25" x14ac:dyDescent="0.3">
      <c r="A386" s="6" t="s">
        <v>1199</v>
      </c>
      <c r="B386" s="5">
        <f>Hakulomake!$B$17</f>
        <v>0</v>
      </c>
      <c r="C386" s="75">
        <v>2</v>
      </c>
      <c r="D386" s="5" t="s">
        <v>263</v>
      </c>
      <c r="E386" s="74" t="s">
        <v>2000</v>
      </c>
      <c r="F386" s="5" t="s">
        <v>264</v>
      </c>
      <c r="G386" s="5" t="s">
        <v>275</v>
      </c>
      <c r="H386" s="5" t="s">
        <v>270</v>
      </c>
      <c r="I386" s="5" t="s">
        <v>137</v>
      </c>
      <c r="J386" s="75" t="s">
        <v>1021</v>
      </c>
      <c r="N386" s="14"/>
      <c r="O386" s="50">
        <f>MIN(Lääkkeet[[#This Row],[Velvoite 1.1.2024 (pakkauksia)]],Lääkkeet[[#This Row],[Suurimman alitusluvan mukainen velvoite 
1.1.-30.6.2024 (pakkauksia)]],Lääkkeet[[#This Row],[Alin saldo 
1.1.-30.6.2024 (pakkauksia)]])*Lääkkeet[[#This Row],[Kirjanpitoarvo / pakkaus 1.1.2024
(EUR  ALV 0 %)]]</f>
        <v>0</v>
      </c>
      <c r="P386" s="16"/>
      <c r="Q386" s="13"/>
      <c r="R386" s="13"/>
      <c r="S386" s="13"/>
      <c r="T386" s="14"/>
      <c r="U386" s="50">
        <f>MIN(Lääkkeet[[#This Row],[Velvoite 1.7.2024 (pakkauksia)]],Lääkkeet[[#This Row],[Suurimman alitusluvan mukainen velvoite
1.7.-31.12.2024 (pakkauksia)]],Lääkkeet[[#This Row],[Alin saldo 
1.7.-31.12.2024 (pakkauksia)]])*Lääkkeet[[#This Row],[Kirjanpitoarvo / pakkaus 1.7.2024
(EUR  ALV 0 %)]]</f>
        <v>0</v>
      </c>
      <c r="W386" s="61" t="str" cm="1">
        <f t="array" ref="W386">IFERROR(_xlfn.IFS(Lääkkeet[[#This Row],[Sitoutunut pääoma 
1.1.-30.6.2024 (EUR)]]&gt;0,"Täytetyt",Lääkkeet[[#This Row],[Sitoutunut pääoma 
1.7.-31.12.2024 (EUR)]]&gt;0,"Täytetyt"),"")</f>
        <v/>
      </c>
      <c r="X386" s="61"/>
      <c r="Y386" s="5">
        <f>Hakulomake!$B$29</f>
        <v>0</v>
      </c>
    </row>
    <row r="387" spans="1:25" x14ac:dyDescent="0.3">
      <c r="A387" s="6" t="s">
        <v>1199</v>
      </c>
      <c r="B387" s="5">
        <f>Hakulomake!$B$17</f>
        <v>0</v>
      </c>
      <c r="C387" s="75">
        <v>2</v>
      </c>
      <c r="D387" s="5" t="s">
        <v>236</v>
      </c>
      <c r="E387" s="74" t="s">
        <v>2001</v>
      </c>
      <c r="F387" s="5" t="s">
        <v>237</v>
      </c>
      <c r="G387" s="5" t="s">
        <v>245</v>
      </c>
      <c r="I387" s="5" t="s">
        <v>239</v>
      </c>
      <c r="J387" s="75" t="s">
        <v>1022</v>
      </c>
      <c r="N387" s="14"/>
      <c r="O387" s="50">
        <f>MIN(Lääkkeet[[#This Row],[Velvoite 1.1.2024 (pakkauksia)]],Lääkkeet[[#This Row],[Suurimman alitusluvan mukainen velvoite 
1.1.-30.6.2024 (pakkauksia)]],Lääkkeet[[#This Row],[Alin saldo 
1.1.-30.6.2024 (pakkauksia)]])*Lääkkeet[[#This Row],[Kirjanpitoarvo / pakkaus 1.1.2024
(EUR  ALV 0 %)]]</f>
        <v>0</v>
      </c>
      <c r="P387" s="16"/>
      <c r="Q387" s="13"/>
      <c r="R387" s="13"/>
      <c r="S387" s="13"/>
      <c r="T387" s="14"/>
      <c r="U387" s="50">
        <f>MIN(Lääkkeet[[#This Row],[Velvoite 1.7.2024 (pakkauksia)]],Lääkkeet[[#This Row],[Suurimman alitusluvan mukainen velvoite
1.7.-31.12.2024 (pakkauksia)]],Lääkkeet[[#This Row],[Alin saldo 
1.7.-31.12.2024 (pakkauksia)]])*Lääkkeet[[#This Row],[Kirjanpitoarvo / pakkaus 1.7.2024
(EUR  ALV 0 %)]]</f>
        <v>0</v>
      </c>
      <c r="W387" s="61" t="str" cm="1">
        <f t="array" ref="W387">IFERROR(_xlfn.IFS(Lääkkeet[[#This Row],[Sitoutunut pääoma 
1.1.-30.6.2024 (EUR)]]&gt;0,"Täytetyt",Lääkkeet[[#This Row],[Sitoutunut pääoma 
1.7.-31.12.2024 (EUR)]]&gt;0,"Täytetyt"),"")</f>
        <v/>
      </c>
      <c r="X387" s="61"/>
      <c r="Y387" s="5">
        <f>Hakulomake!$B$29</f>
        <v>0</v>
      </c>
    </row>
    <row r="388" spans="1:25" x14ac:dyDescent="0.3">
      <c r="A388" s="6" t="s">
        <v>1199</v>
      </c>
      <c r="B388" s="5">
        <f>Hakulomake!$B$17</f>
        <v>0</v>
      </c>
      <c r="C388" s="75">
        <v>2</v>
      </c>
      <c r="D388" s="5" t="s">
        <v>236</v>
      </c>
      <c r="E388" s="74" t="s">
        <v>2002</v>
      </c>
      <c r="F388" s="5" t="s">
        <v>237</v>
      </c>
      <c r="G388" s="5" t="s">
        <v>238</v>
      </c>
      <c r="I388" s="5" t="s">
        <v>239</v>
      </c>
      <c r="J388" s="75" t="s">
        <v>1054</v>
      </c>
      <c r="N388" s="14"/>
      <c r="O388" s="50">
        <f>MIN(Lääkkeet[[#This Row],[Velvoite 1.1.2024 (pakkauksia)]],Lääkkeet[[#This Row],[Suurimman alitusluvan mukainen velvoite 
1.1.-30.6.2024 (pakkauksia)]],Lääkkeet[[#This Row],[Alin saldo 
1.1.-30.6.2024 (pakkauksia)]])*Lääkkeet[[#This Row],[Kirjanpitoarvo / pakkaus 1.1.2024
(EUR  ALV 0 %)]]</f>
        <v>0</v>
      </c>
      <c r="P388" s="16"/>
      <c r="Q388" s="13"/>
      <c r="R388" s="13"/>
      <c r="S388" s="13"/>
      <c r="T388" s="14"/>
      <c r="U388" s="50">
        <f>MIN(Lääkkeet[[#This Row],[Velvoite 1.7.2024 (pakkauksia)]],Lääkkeet[[#This Row],[Suurimman alitusluvan mukainen velvoite
1.7.-31.12.2024 (pakkauksia)]],Lääkkeet[[#This Row],[Alin saldo 
1.7.-31.12.2024 (pakkauksia)]])*Lääkkeet[[#This Row],[Kirjanpitoarvo / pakkaus 1.7.2024
(EUR  ALV 0 %)]]</f>
        <v>0</v>
      </c>
      <c r="W388" s="61" t="str" cm="1">
        <f t="array" ref="W388">IFERROR(_xlfn.IFS(Lääkkeet[[#This Row],[Sitoutunut pääoma 
1.1.-30.6.2024 (EUR)]]&gt;0,"Täytetyt",Lääkkeet[[#This Row],[Sitoutunut pääoma 
1.7.-31.12.2024 (EUR)]]&gt;0,"Täytetyt"),"")</f>
        <v/>
      </c>
      <c r="X388" s="61"/>
      <c r="Y388" s="5">
        <f>Hakulomake!$B$29</f>
        <v>0</v>
      </c>
    </row>
    <row r="389" spans="1:25" x14ac:dyDescent="0.3">
      <c r="A389" s="6" t="s">
        <v>1199</v>
      </c>
      <c r="B389" s="5">
        <f>Hakulomake!$B$17</f>
        <v>0</v>
      </c>
      <c r="C389" s="75">
        <v>2</v>
      </c>
      <c r="D389" s="5" t="s">
        <v>263</v>
      </c>
      <c r="E389" s="74" t="s">
        <v>2003</v>
      </c>
      <c r="F389" s="5" t="s">
        <v>264</v>
      </c>
      <c r="G389" s="5" t="s">
        <v>272</v>
      </c>
      <c r="H389" s="5" t="s">
        <v>270</v>
      </c>
      <c r="I389" s="5" t="s">
        <v>137</v>
      </c>
      <c r="J389" s="75" t="s">
        <v>1041</v>
      </c>
      <c r="N389" s="14"/>
      <c r="O389" s="50">
        <f>MIN(Lääkkeet[[#This Row],[Velvoite 1.1.2024 (pakkauksia)]],Lääkkeet[[#This Row],[Suurimman alitusluvan mukainen velvoite 
1.1.-30.6.2024 (pakkauksia)]],Lääkkeet[[#This Row],[Alin saldo 
1.1.-30.6.2024 (pakkauksia)]])*Lääkkeet[[#This Row],[Kirjanpitoarvo / pakkaus 1.1.2024
(EUR  ALV 0 %)]]</f>
        <v>0</v>
      </c>
      <c r="P389" s="16"/>
      <c r="Q389" s="13"/>
      <c r="R389" s="13"/>
      <c r="S389" s="13"/>
      <c r="T389" s="14"/>
      <c r="U389" s="50">
        <f>MIN(Lääkkeet[[#This Row],[Velvoite 1.7.2024 (pakkauksia)]],Lääkkeet[[#This Row],[Suurimman alitusluvan mukainen velvoite
1.7.-31.12.2024 (pakkauksia)]],Lääkkeet[[#This Row],[Alin saldo 
1.7.-31.12.2024 (pakkauksia)]])*Lääkkeet[[#This Row],[Kirjanpitoarvo / pakkaus 1.7.2024
(EUR  ALV 0 %)]]</f>
        <v>0</v>
      </c>
      <c r="W389" s="61" t="str" cm="1">
        <f t="array" ref="W389">IFERROR(_xlfn.IFS(Lääkkeet[[#This Row],[Sitoutunut pääoma 
1.1.-30.6.2024 (EUR)]]&gt;0,"Täytetyt",Lääkkeet[[#This Row],[Sitoutunut pääoma 
1.7.-31.12.2024 (EUR)]]&gt;0,"Täytetyt"),"")</f>
        <v/>
      </c>
      <c r="X389" s="61"/>
      <c r="Y389" s="5">
        <f>Hakulomake!$B$29</f>
        <v>0</v>
      </c>
    </row>
    <row r="390" spans="1:25" x14ac:dyDescent="0.3">
      <c r="A390" s="6" t="s">
        <v>1199</v>
      </c>
      <c r="B390" s="5">
        <f>Hakulomake!$B$17</f>
        <v>0</v>
      </c>
      <c r="C390" s="75">
        <v>2</v>
      </c>
      <c r="D390" s="5" t="s">
        <v>280</v>
      </c>
      <c r="E390" s="74" t="s">
        <v>2004</v>
      </c>
      <c r="F390" s="5" t="s">
        <v>281</v>
      </c>
      <c r="G390" s="5" t="s">
        <v>290</v>
      </c>
      <c r="H390" s="5" t="s">
        <v>48</v>
      </c>
      <c r="I390" s="5" t="s">
        <v>137</v>
      </c>
      <c r="J390" s="75" t="s">
        <v>1008</v>
      </c>
      <c r="N390" s="14"/>
      <c r="O390" s="50">
        <f>MIN(Lääkkeet[[#This Row],[Velvoite 1.1.2024 (pakkauksia)]],Lääkkeet[[#This Row],[Suurimman alitusluvan mukainen velvoite 
1.1.-30.6.2024 (pakkauksia)]],Lääkkeet[[#This Row],[Alin saldo 
1.1.-30.6.2024 (pakkauksia)]])*Lääkkeet[[#This Row],[Kirjanpitoarvo / pakkaus 1.1.2024
(EUR  ALV 0 %)]]</f>
        <v>0</v>
      </c>
      <c r="P390" s="16"/>
      <c r="Q390" s="13"/>
      <c r="R390" s="13"/>
      <c r="S390" s="13"/>
      <c r="T390" s="14"/>
      <c r="U390" s="50">
        <f>MIN(Lääkkeet[[#This Row],[Velvoite 1.7.2024 (pakkauksia)]],Lääkkeet[[#This Row],[Suurimman alitusluvan mukainen velvoite
1.7.-31.12.2024 (pakkauksia)]],Lääkkeet[[#This Row],[Alin saldo 
1.7.-31.12.2024 (pakkauksia)]])*Lääkkeet[[#This Row],[Kirjanpitoarvo / pakkaus 1.7.2024
(EUR  ALV 0 %)]]</f>
        <v>0</v>
      </c>
      <c r="W390" s="61" t="str" cm="1">
        <f t="array" ref="W390">IFERROR(_xlfn.IFS(Lääkkeet[[#This Row],[Sitoutunut pääoma 
1.1.-30.6.2024 (EUR)]]&gt;0,"Täytetyt",Lääkkeet[[#This Row],[Sitoutunut pääoma 
1.7.-31.12.2024 (EUR)]]&gt;0,"Täytetyt"),"")</f>
        <v/>
      </c>
      <c r="X390" s="61"/>
      <c r="Y390" s="5">
        <f>Hakulomake!$B$29</f>
        <v>0</v>
      </c>
    </row>
    <row r="391" spans="1:25" x14ac:dyDescent="0.3">
      <c r="A391" s="6" t="s">
        <v>1199</v>
      </c>
      <c r="B391" s="5">
        <f>Hakulomake!$B$17</f>
        <v>0</v>
      </c>
      <c r="C391" s="75">
        <v>2</v>
      </c>
      <c r="D391" s="5" t="s">
        <v>263</v>
      </c>
      <c r="E391" s="74" t="s">
        <v>2005</v>
      </c>
      <c r="F391" s="5" t="s">
        <v>264</v>
      </c>
      <c r="G391" s="5" t="s">
        <v>269</v>
      </c>
      <c r="H391" s="5" t="s">
        <v>270</v>
      </c>
      <c r="I391" s="5" t="s">
        <v>137</v>
      </c>
      <c r="J391" s="75" t="s">
        <v>978</v>
      </c>
      <c r="N391" s="14"/>
      <c r="O391" s="50">
        <f>MIN(Lääkkeet[[#This Row],[Velvoite 1.1.2024 (pakkauksia)]],Lääkkeet[[#This Row],[Suurimman alitusluvan mukainen velvoite 
1.1.-30.6.2024 (pakkauksia)]],Lääkkeet[[#This Row],[Alin saldo 
1.1.-30.6.2024 (pakkauksia)]])*Lääkkeet[[#This Row],[Kirjanpitoarvo / pakkaus 1.1.2024
(EUR  ALV 0 %)]]</f>
        <v>0</v>
      </c>
      <c r="P391" s="16"/>
      <c r="Q391" s="13"/>
      <c r="R391" s="13"/>
      <c r="S391" s="13"/>
      <c r="T391" s="14"/>
      <c r="U391" s="50">
        <f>MIN(Lääkkeet[[#This Row],[Velvoite 1.7.2024 (pakkauksia)]],Lääkkeet[[#This Row],[Suurimman alitusluvan mukainen velvoite
1.7.-31.12.2024 (pakkauksia)]],Lääkkeet[[#This Row],[Alin saldo 
1.7.-31.12.2024 (pakkauksia)]])*Lääkkeet[[#This Row],[Kirjanpitoarvo / pakkaus 1.7.2024
(EUR  ALV 0 %)]]</f>
        <v>0</v>
      </c>
      <c r="W391" s="61" t="str" cm="1">
        <f t="array" ref="W391">IFERROR(_xlfn.IFS(Lääkkeet[[#This Row],[Sitoutunut pääoma 
1.1.-30.6.2024 (EUR)]]&gt;0,"Täytetyt",Lääkkeet[[#This Row],[Sitoutunut pääoma 
1.7.-31.12.2024 (EUR)]]&gt;0,"Täytetyt"),"")</f>
        <v/>
      </c>
      <c r="X391" s="61"/>
      <c r="Y391" s="5">
        <f>Hakulomake!$B$29</f>
        <v>0</v>
      </c>
    </row>
    <row r="392" spans="1:25" x14ac:dyDescent="0.3">
      <c r="A392" s="6" t="s">
        <v>1199</v>
      </c>
      <c r="B392" s="5">
        <f>Hakulomake!$B$17</f>
        <v>0</v>
      </c>
      <c r="C392" s="75">
        <v>2</v>
      </c>
      <c r="D392" s="5" t="s">
        <v>280</v>
      </c>
      <c r="E392" s="74" t="s">
        <v>2006</v>
      </c>
      <c r="F392" s="5" t="s">
        <v>281</v>
      </c>
      <c r="G392" s="5" t="s">
        <v>290</v>
      </c>
      <c r="H392" s="5" t="s">
        <v>48</v>
      </c>
      <c r="I392" s="5" t="s">
        <v>137</v>
      </c>
      <c r="J392" s="75" t="s">
        <v>1012</v>
      </c>
      <c r="N392" s="14"/>
      <c r="O392" s="50">
        <f>MIN(Lääkkeet[[#This Row],[Velvoite 1.1.2024 (pakkauksia)]],Lääkkeet[[#This Row],[Suurimman alitusluvan mukainen velvoite 
1.1.-30.6.2024 (pakkauksia)]],Lääkkeet[[#This Row],[Alin saldo 
1.1.-30.6.2024 (pakkauksia)]])*Lääkkeet[[#This Row],[Kirjanpitoarvo / pakkaus 1.1.2024
(EUR  ALV 0 %)]]</f>
        <v>0</v>
      </c>
      <c r="P392" s="16"/>
      <c r="Q392" s="13"/>
      <c r="R392" s="13"/>
      <c r="S392" s="13"/>
      <c r="T392" s="14"/>
      <c r="U392" s="50">
        <f>MIN(Lääkkeet[[#This Row],[Velvoite 1.7.2024 (pakkauksia)]],Lääkkeet[[#This Row],[Suurimman alitusluvan mukainen velvoite
1.7.-31.12.2024 (pakkauksia)]],Lääkkeet[[#This Row],[Alin saldo 
1.7.-31.12.2024 (pakkauksia)]])*Lääkkeet[[#This Row],[Kirjanpitoarvo / pakkaus 1.7.2024
(EUR  ALV 0 %)]]</f>
        <v>0</v>
      </c>
      <c r="W392" s="61" t="str" cm="1">
        <f t="array" ref="W392">IFERROR(_xlfn.IFS(Lääkkeet[[#This Row],[Sitoutunut pääoma 
1.1.-30.6.2024 (EUR)]]&gt;0,"Täytetyt",Lääkkeet[[#This Row],[Sitoutunut pääoma 
1.7.-31.12.2024 (EUR)]]&gt;0,"Täytetyt"),"")</f>
        <v/>
      </c>
      <c r="X392" s="61"/>
      <c r="Y392" s="5">
        <f>Hakulomake!$B$29</f>
        <v>0</v>
      </c>
    </row>
    <row r="393" spans="1:25" x14ac:dyDescent="0.3">
      <c r="A393" s="6" t="s">
        <v>1199</v>
      </c>
      <c r="B393" s="5">
        <f>Hakulomake!$B$17</f>
        <v>0</v>
      </c>
      <c r="C393" s="75">
        <v>2</v>
      </c>
      <c r="D393" s="5" t="s">
        <v>263</v>
      </c>
      <c r="E393" s="74" t="s">
        <v>2007</v>
      </c>
      <c r="F393" s="5" t="s">
        <v>264</v>
      </c>
      <c r="G393" s="5" t="s">
        <v>277</v>
      </c>
      <c r="I393" s="5" t="s">
        <v>137</v>
      </c>
      <c r="J393" s="75" t="s">
        <v>1008</v>
      </c>
      <c r="N393" s="14"/>
      <c r="O393" s="50">
        <f>MIN(Lääkkeet[[#This Row],[Velvoite 1.1.2024 (pakkauksia)]],Lääkkeet[[#This Row],[Suurimman alitusluvan mukainen velvoite 
1.1.-30.6.2024 (pakkauksia)]],Lääkkeet[[#This Row],[Alin saldo 
1.1.-30.6.2024 (pakkauksia)]])*Lääkkeet[[#This Row],[Kirjanpitoarvo / pakkaus 1.1.2024
(EUR  ALV 0 %)]]</f>
        <v>0</v>
      </c>
      <c r="P393" s="16"/>
      <c r="Q393" s="13"/>
      <c r="R393" s="13"/>
      <c r="S393" s="13"/>
      <c r="T393" s="14"/>
      <c r="U393" s="50">
        <f>MIN(Lääkkeet[[#This Row],[Velvoite 1.7.2024 (pakkauksia)]],Lääkkeet[[#This Row],[Suurimman alitusluvan mukainen velvoite
1.7.-31.12.2024 (pakkauksia)]],Lääkkeet[[#This Row],[Alin saldo 
1.7.-31.12.2024 (pakkauksia)]])*Lääkkeet[[#This Row],[Kirjanpitoarvo / pakkaus 1.7.2024
(EUR  ALV 0 %)]]</f>
        <v>0</v>
      </c>
      <c r="W393" s="61" t="str" cm="1">
        <f t="array" ref="W393">IFERROR(_xlfn.IFS(Lääkkeet[[#This Row],[Sitoutunut pääoma 
1.1.-30.6.2024 (EUR)]]&gt;0,"Täytetyt",Lääkkeet[[#This Row],[Sitoutunut pääoma 
1.7.-31.12.2024 (EUR)]]&gt;0,"Täytetyt"),"")</f>
        <v/>
      </c>
      <c r="X393" s="61"/>
      <c r="Y393" s="5">
        <f>Hakulomake!$B$29</f>
        <v>0</v>
      </c>
    </row>
    <row r="394" spans="1:25" x14ac:dyDescent="0.3">
      <c r="A394" s="6" t="s">
        <v>1199</v>
      </c>
      <c r="B394" s="5">
        <f>Hakulomake!$B$17</f>
        <v>0</v>
      </c>
      <c r="C394" s="75">
        <v>2</v>
      </c>
      <c r="D394" s="5" t="s">
        <v>263</v>
      </c>
      <c r="E394" s="74" t="s">
        <v>2008</v>
      </c>
      <c r="F394" s="5" t="s">
        <v>264</v>
      </c>
      <c r="G394" s="5" t="s">
        <v>275</v>
      </c>
      <c r="H394" s="5" t="s">
        <v>270</v>
      </c>
      <c r="I394" s="5" t="s">
        <v>137</v>
      </c>
      <c r="J394" s="75" t="s">
        <v>1013</v>
      </c>
      <c r="N394" s="14"/>
      <c r="O394" s="50">
        <f>MIN(Lääkkeet[[#This Row],[Velvoite 1.1.2024 (pakkauksia)]],Lääkkeet[[#This Row],[Suurimman alitusluvan mukainen velvoite 
1.1.-30.6.2024 (pakkauksia)]],Lääkkeet[[#This Row],[Alin saldo 
1.1.-30.6.2024 (pakkauksia)]])*Lääkkeet[[#This Row],[Kirjanpitoarvo / pakkaus 1.1.2024
(EUR  ALV 0 %)]]</f>
        <v>0</v>
      </c>
      <c r="P394" s="16"/>
      <c r="Q394" s="13"/>
      <c r="R394" s="13"/>
      <c r="S394" s="13"/>
      <c r="T394" s="14"/>
      <c r="U394" s="50">
        <f>MIN(Lääkkeet[[#This Row],[Velvoite 1.7.2024 (pakkauksia)]],Lääkkeet[[#This Row],[Suurimman alitusluvan mukainen velvoite
1.7.-31.12.2024 (pakkauksia)]],Lääkkeet[[#This Row],[Alin saldo 
1.7.-31.12.2024 (pakkauksia)]])*Lääkkeet[[#This Row],[Kirjanpitoarvo / pakkaus 1.7.2024
(EUR  ALV 0 %)]]</f>
        <v>0</v>
      </c>
      <c r="W394" s="61" t="str" cm="1">
        <f t="array" ref="W394">IFERROR(_xlfn.IFS(Lääkkeet[[#This Row],[Sitoutunut pääoma 
1.1.-30.6.2024 (EUR)]]&gt;0,"Täytetyt",Lääkkeet[[#This Row],[Sitoutunut pääoma 
1.7.-31.12.2024 (EUR)]]&gt;0,"Täytetyt"),"")</f>
        <v/>
      </c>
      <c r="X394" s="61"/>
      <c r="Y394" s="5">
        <f>Hakulomake!$B$29</f>
        <v>0</v>
      </c>
    </row>
    <row r="395" spans="1:25" x14ac:dyDescent="0.3">
      <c r="A395" s="6" t="s">
        <v>1199</v>
      </c>
      <c r="B395" s="5">
        <f>Hakulomake!$B$17</f>
        <v>0</v>
      </c>
      <c r="C395" s="75">
        <v>2</v>
      </c>
      <c r="D395" s="5" t="s">
        <v>263</v>
      </c>
      <c r="E395" s="74" t="s">
        <v>2009</v>
      </c>
      <c r="F395" s="5" t="s">
        <v>264</v>
      </c>
      <c r="G395" s="5" t="s">
        <v>272</v>
      </c>
      <c r="H395" s="5" t="s">
        <v>270</v>
      </c>
      <c r="I395" s="5" t="s">
        <v>137</v>
      </c>
      <c r="J395" s="75" t="s">
        <v>1008</v>
      </c>
      <c r="N395" s="14"/>
      <c r="O395" s="50">
        <f>MIN(Lääkkeet[[#This Row],[Velvoite 1.1.2024 (pakkauksia)]],Lääkkeet[[#This Row],[Suurimman alitusluvan mukainen velvoite 
1.1.-30.6.2024 (pakkauksia)]],Lääkkeet[[#This Row],[Alin saldo 
1.1.-30.6.2024 (pakkauksia)]])*Lääkkeet[[#This Row],[Kirjanpitoarvo / pakkaus 1.1.2024
(EUR  ALV 0 %)]]</f>
        <v>0</v>
      </c>
      <c r="P395" s="16"/>
      <c r="Q395" s="13"/>
      <c r="R395" s="13"/>
      <c r="S395" s="13"/>
      <c r="T395" s="14"/>
      <c r="U395" s="50">
        <f>MIN(Lääkkeet[[#This Row],[Velvoite 1.7.2024 (pakkauksia)]],Lääkkeet[[#This Row],[Suurimman alitusluvan mukainen velvoite
1.7.-31.12.2024 (pakkauksia)]],Lääkkeet[[#This Row],[Alin saldo 
1.7.-31.12.2024 (pakkauksia)]])*Lääkkeet[[#This Row],[Kirjanpitoarvo / pakkaus 1.7.2024
(EUR  ALV 0 %)]]</f>
        <v>0</v>
      </c>
      <c r="W395" s="61" t="str" cm="1">
        <f t="array" ref="W395">IFERROR(_xlfn.IFS(Lääkkeet[[#This Row],[Sitoutunut pääoma 
1.1.-30.6.2024 (EUR)]]&gt;0,"Täytetyt",Lääkkeet[[#This Row],[Sitoutunut pääoma 
1.7.-31.12.2024 (EUR)]]&gt;0,"Täytetyt"),"")</f>
        <v/>
      </c>
      <c r="X395" s="61"/>
      <c r="Y395" s="5">
        <f>Hakulomake!$B$29</f>
        <v>0</v>
      </c>
    </row>
    <row r="396" spans="1:25" x14ac:dyDescent="0.3">
      <c r="A396" s="6" t="s">
        <v>1199</v>
      </c>
      <c r="B396" s="5">
        <f>Hakulomake!$B$17</f>
        <v>0</v>
      </c>
      <c r="C396" s="75">
        <v>2</v>
      </c>
      <c r="D396" s="5" t="s">
        <v>236</v>
      </c>
      <c r="E396" s="74" t="s">
        <v>2010</v>
      </c>
      <c r="F396" s="5" t="s">
        <v>237</v>
      </c>
      <c r="G396" s="5" t="s">
        <v>254</v>
      </c>
      <c r="I396" s="5" t="s">
        <v>239</v>
      </c>
      <c r="J396" s="75" t="s">
        <v>1022</v>
      </c>
      <c r="N396" s="14"/>
      <c r="O396" s="50">
        <f>MIN(Lääkkeet[[#This Row],[Velvoite 1.1.2024 (pakkauksia)]],Lääkkeet[[#This Row],[Suurimman alitusluvan mukainen velvoite 
1.1.-30.6.2024 (pakkauksia)]],Lääkkeet[[#This Row],[Alin saldo 
1.1.-30.6.2024 (pakkauksia)]])*Lääkkeet[[#This Row],[Kirjanpitoarvo / pakkaus 1.1.2024
(EUR  ALV 0 %)]]</f>
        <v>0</v>
      </c>
      <c r="P396" s="16"/>
      <c r="Q396" s="13"/>
      <c r="R396" s="13"/>
      <c r="S396" s="13"/>
      <c r="T396" s="14"/>
      <c r="U396" s="50">
        <f>MIN(Lääkkeet[[#This Row],[Velvoite 1.7.2024 (pakkauksia)]],Lääkkeet[[#This Row],[Suurimman alitusluvan mukainen velvoite
1.7.-31.12.2024 (pakkauksia)]],Lääkkeet[[#This Row],[Alin saldo 
1.7.-31.12.2024 (pakkauksia)]])*Lääkkeet[[#This Row],[Kirjanpitoarvo / pakkaus 1.7.2024
(EUR  ALV 0 %)]]</f>
        <v>0</v>
      </c>
      <c r="W396" s="61" t="str" cm="1">
        <f t="array" ref="W396">IFERROR(_xlfn.IFS(Lääkkeet[[#This Row],[Sitoutunut pääoma 
1.1.-30.6.2024 (EUR)]]&gt;0,"Täytetyt",Lääkkeet[[#This Row],[Sitoutunut pääoma 
1.7.-31.12.2024 (EUR)]]&gt;0,"Täytetyt"),"")</f>
        <v/>
      </c>
      <c r="X396" s="61"/>
      <c r="Y396" s="5">
        <f>Hakulomake!$B$29</f>
        <v>0</v>
      </c>
    </row>
    <row r="397" spans="1:25" x14ac:dyDescent="0.3">
      <c r="A397" s="6" t="s">
        <v>1199</v>
      </c>
      <c r="B397" s="5">
        <f>Hakulomake!$B$17</f>
        <v>0</v>
      </c>
      <c r="C397" s="75">
        <v>2</v>
      </c>
      <c r="D397" s="5" t="s">
        <v>263</v>
      </c>
      <c r="E397" s="74" t="s">
        <v>2011</v>
      </c>
      <c r="F397" s="5" t="s">
        <v>264</v>
      </c>
      <c r="G397" s="5" t="s">
        <v>269</v>
      </c>
      <c r="H397" s="5" t="s">
        <v>270</v>
      </c>
      <c r="I397" s="5" t="s">
        <v>137</v>
      </c>
      <c r="J397" s="75" t="s">
        <v>1053</v>
      </c>
      <c r="N397" s="14"/>
      <c r="O397" s="50">
        <f>MIN(Lääkkeet[[#This Row],[Velvoite 1.1.2024 (pakkauksia)]],Lääkkeet[[#This Row],[Suurimman alitusluvan mukainen velvoite 
1.1.-30.6.2024 (pakkauksia)]],Lääkkeet[[#This Row],[Alin saldo 
1.1.-30.6.2024 (pakkauksia)]])*Lääkkeet[[#This Row],[Kirjanpitoarvo / pakkaus 1.1.2024
(EUR  ALV 0 %)]]</f>
        <v>0</v>
      </c>
      <c r="P397" s="16"/>
      <c r="Q397" s="13"/>
      <c r="R397" s="13"/>
      <c r="S397" s="13"/>
      <c r="T397" s="14"/>
      <c r="U397" s="50">
        <f>MIN(Lääkkeet[[#This Row],[Velvoite 1.7.2024 (pakkauksia)]],Lääkkeet[[#This Row],[Suurimman alitusluvan mukainen velvoite
1.7.-31.12.2024 (pakkauksia)]],Lääkkeet[[#This Row],[Alin saldo 
1.7.-31.12.2024 (pakkauksia)]])*Lääkkeet[[#This Row],[Kirjanpitoarvo / pakkaus 1.7.2024
(EUR  ALV 0 %)]]</f>
        <v>0</v>
      </c>
      <c r="W397" s="61" t="str" cm="1">
        <f t="array" ref="W397">IFERROR(_xlfn.IFS(Lääkkeet[[#This Row],[Sitoutunut pääoma 
1.1.-30.6.2024 (EUR)]]&gt;0,"Täytetyt",Lääkkeet[[#This Row],[Sitoutunut pääoma 
1.7.-31.12.2024 (EUR)]]&gt;0,"Täytetyt"),"")</f>
        <v/>
      </c>
      <c r="X397" s="61"/>
      <c r="Y397" s="5">
        <f>Hakulomake!$B$29</f>
        <v>0</v>
      </c>
    </row>
    <row r="398" spans="1:25" x14ac:dyDescent="0.3">
      <c r="A398" s="6" t="s">
        <v>1199</v>
      </c>
      <c r="B398" s="5">
        <f>Hakulomake!$B$17</f>
        <v>0</v>
      </c>
      <c r="C398" s="75">
        <v>2</v>
      </c>
      <c r="D398" s="5" t="s">
        <v>263</v>
      </c>
      <c r="E398" s="74" t="s">
        <v>2012</v>
      </c>
      <c r="F398" s="5" t="s">
        <v>264</v>
      </c>
      <c r="G398" s="5" t="s">
        <v>275</v>
      </c>
      <c r="H398" s="5" t="s">
        <v>270</v>
      </c>
      <c r="I398" s="5" t="s">
        <v>137</v>
      </c>
      <c r="J398" s="75" t="s">
        <v>1015</v>
      </c>
      <c r="N398" s="14"/>
      <c r="O398" s="50">
        <f>MIN(Lääkkeet[[#This Row],[Velvoite 1.1.2024 (pakkauksia)]],Lääkkeet[[#This Row],[Suurimman alitusluvan mukainen velvoite 
1.1.-30.6.2024 (pakkauksia)]],Lääkkeet[[#This Row],[Alin saldo 
1.1.-30.6.2024 (pakkauksia)]])*Lääkkeet[[#This Row],[Kirjanpitoarvo / pakkaus 1.1.2024
(EUR  ALV 0 %)]]</f>
        <v>0</v>
      </c>
      <c r="P398" s="16"/>
      <c r="Q398" s="13"/>
      <c r="R398" s="13"/>
      <c r="S398" s="13"/>
      <c r="T398" s="14"/>
      <c r="U398" s="50">
        <f>MIN(Lääkkeet[[#This Row],[Velvoite 1.7.2024 (pakkauksia)]],Lääkkeet[[#This Row],[Suurimman alitusluvan mukainen velvoite
1.7.-31.12.2024 (pakkauksia)]],Lääkkeet[[#This Row],[Alin saldo 
1.7.-31.12.2024 (pakkauksia)]])*Lääkkeet[[#This Row],[Kirjanpitoarvo / pakkaus 1.7.2024
(EUR  ALV 0 %)]]</f>
        <v>0</v>
      </c>
      <c r="W398" s="61" t="str" cm="1">
        <f t="array" ref="W398">IFERROR(_xlfn.IFS(Lääkkeet[[#This Row],[Sitoutunut pääoma 
1.1.-30.6.2024 (EUR)]]&gt;0,"Täytetyt",Lääkkeet[[#This Row],[Sitoutunut pääoma 
1.7.-31.12.2024 (EUR)]]&gt;0,"Täytetyt"),"")</f>
        <v/>
      </c>
      <c r="X398" s="61"/>
      <c r="Y398" s="5">
        <f>Hakulomake!$B$29</f>
        <v>0</v>
      </c>
    </row>
    <row r="399" spans="1:25" x14ac:dyDescent="0.3">
      <c r="A399" s="6" t="s">
        <v>1199</v>
      </c>
      <c r="B399" s="5">
        <f>Hakulomake!$B$17</f>
        <v>0</v>
      </c>
      <c r="C399" s="75">
        <v>2</v>
      </c>
      <c r="D399" s="5" t="s">
        <v>263</v>
      </c>
      <c r="F399" s="5" t="s">
        <v>264</v>
      </c>
      <c r="G399" s="5" t="s">
        <v>275</v>
      </c>
      <c r="H399" s="5" t="s">
        <v>270</v>
      </c>
      <c r="I399" s="5" t="s">
        <v>137</v>
      </c>
      <c r="J399" s="75" t="s">
        <v>1013</v>
      </c>
      <c r="N399" s="14"/>
      <c r="O399" s="50">
        <f>MIN(Lääkkeet[[#This Row],[Velvoite 1.1.2024 (pakkauksia)]],Lääkkeet[[#This Row],[Suurimman alitusluvan mukainen velvoite 
1.1.-30.6.2024 (pakkauksia)]],Lääkkeet[[#This Row],[Alin saldo 
1.1.-30.6.2024 (pakkauksia)]])*Lääkkeet[[#This Row],[Kirjanpitoarvo / pakkaus 1.1.2024
(EUR  ALV 0 %)]]</f>
        <v>0</v>
      </c>
      <c r="P399" s="16"/>
      <c r="Q399" s="13"/>
      <c r="R399" s="13"/>
      <c r="S399" s="13"/>
      <c r="T399" s="14"/>
      <c r="U399" s="50">
        <f>MIN(Lääkkeet[[#This Row],[Velvoite 1.7.2024 (pakkauksia)]],Lääkkeet[[#This Row],[Suurimman alitusluvan mukainen velvoite
1.7.-31.12.2024 (pakkauksia)]],Lääkkeet[[#This Row],[Alin saldo 
1.7.-31.12.2024 (pakkauksia)]])*Lääkkeet[[#This Row],[Kirjanpitoarvo / pakkaus 1.7.2024
(EUR  ALV 0 %)]]</f>
        <v>0</v>
      </c>
      <c r="W399" s="61" t="str" cm="1">
        <f t="array" ref="W399">IFERROR(_xlfn.IFS(Lääkkeet[[#This Row],[Sitoutunut pääoma 
1.1.-30.6.2024 (EUR)]]&gt;0,"Täytetyt",Lääkkeet[[#This Row],[Sitoutunut pääoma 
1.7.-31.12.2024 (EUR)]]&gt;0,"Täytetyt"),"")</f>
        <v/>
      </c>
      <c r="X399" s="61"/>
      <c r="Y399" s="5">
        <f>Hakulomake!$B$29</f>
        <v>0</v>
      </c>
    </row>
    <row r="400" spans="1:25" x14ac:dyDescent="0.3">
      <c r="A400" s="6" t="s">
        <v>1199</v>
      </c>
      <c r="B400" s="5">
        <f>Hakulomake!$B$17</f>
        <v>0</v>
      </c>
      <c r="C400" s="75">
        <v>3</v>
      </c>
      <c r="D400" s="5" t="s">
        <v>317</v>
      </c>
      <c r="E400" s="74" t="s">
        <v>2013</v>
      </c>
      <c r="F400" s="5" t="s">
        <v>318</v>
      </c>
      <c r="G400" s="5" t="s">
        <v>319</v>
      </c>
      <c r="H400" s="5" t="s">
        <v>150</v>
      </c>
      <c r="I400" s="5" t="s">
        <v>135</v>
      </c>
      <c r="J400" s="75" t="s">
        <v>1055</v>
      </c>
      <c r="N400" s="14"/>
      <c r="O400" s="50">
        <f>MIN(Lääkkeet[[#This Row],[Velvoite 1.1.2024 (pakkauksia)]],Lääkkeet[[#This Row],[Suurimman alitusluvan mukainen velvoite 
1.1.-30.6.2024 (pakkauksia)]],Lääkkeet[[#This Row],[Alin saldo 
1.1.-30.6.2024 (pakkauksia)]])*Lääkkeet[[#This Row],[Kirjanpitoarvo / pakkaus 1.1.2024
(EUR  ALV 0 %)]]</f>
        <v>0</v>
      </c>
      <c r="P400" s="16"/>
      <c r="Q400" s="13"/>
      <c r="R400" s="13"/>
      <c r="S400" s="13"/>
      <c r="T400" s="14"/>
      <c r="U400" s="50">
        <f>MIN(Lääkkeet[[#This Row],[Velvoite 1.7.2024 (pakkauksia)]],Lääkkeet[[#This Row],[Suurimman alitusluvan mukainen velvoite
1.7.-31.12.2024 (pakkauksia)]],Lääkkeet[[#This Row],[Alin saldo 
1.7.-31.12.2024 (pakkauksia)]])*Lääkkeet[[#This Row],[Kirjanpitoarvo / pakkaus 1.7.2024
(EUR  ALV 0 %)]]</f>
        <v>0</v>
      </c>
      <c r="W400" s="61" t="str" cm="1">
        <f t="array" ref="W400">IFERROR(_xlfn.IFS(Lääkkeet[[#This Row],[Sitoutunut pääoma 
1.1.-30.6.2024 (EUR)]]&gt;0,"Täytetyt",Lääkkeet[[#This Row],[Sitoutunut pääoma 
1.7.-31.12.2024 (EUR)]]&gt;0,"Täytetyt"),"")</f>
        <v/>
      </c>
      <c r="X400" s="61"/>
      <c r="Y400" s="5">
        <f>Hakulomake!$B$29</f>
        <v>0</v>
      </c>
    </row>
    <row r="401" spans="1:25" x14ac:dyDescent="0.3">
      <c r="A401" s="6" t="s">
        <v>1199</v>
      </c>
      <c r="B401" s="5">
        <f>Hakulomake!$B$17</f>
        <v>0</v>
      </c>
      <c r="C401" s="75">
        <v>3</v>
      </c>
      <c r="D401" s="5" t="s">
        <v>381</v>
      </c>
      <c r="E401" s="74" t="s">
        <v>2014</v>
      </c>
      <c r="F401" s="5" t="s">
        <v>382</v>
      </c>
      <c r="G401" s="5" t="s">
        <v>383</v>
      </c>
      <c r="H401" s="5" t="s">
        <v>344</v>
      </c>
      <c r="I401" s="5" t="s">
        <v>39</v>
      </c>
      <c r="J401" s="75">
        <v>98</v>
      </c>
      <c r="N401" s="14"/>
      <c r="O401" s="50">
        <f>MIN(Lääkkeet[[#This Row],[Velvoite 1.1.2024 (pakkauksia)]],Lääkkeet[[#This Row],[Suurimman alitusluvan mukainen velvoite 
1.1.-30.6.2024 (pakkauksia)]],Lääkkeet[[#This Row],[Alin saldo 
1.1.-30.6.2024 (pakkauksia)]])*Lääkkeet[[#This Row],[Kirjanpitoarvo / pakkaus 1.1.2024
(EUR  ALV 0 %)]]</f>
        <v>0</v>
      </c>
      <c r="P401" s="16"/>
      <c r="Q401" s="13"/>
      <c r="R401" s="13"/>
      <c r="S401" s="13"/>
      <c r="T401" s="14"/>
      <c r="U401" s="50">
        <f>MIN(Lääkkeet[[#This Row],[Velvoite 1.7.2024 (pakkauksia)]],Lääkkeet[[#This Row],[Suurimman alitusluvan mukainen velvoite
1.7.-31.12.2024 (pakkauksia)]],Lääkkeet[[#This Row],[Alin saldo 
1.7.-31.12.2024 (pakkauksia)]])*Lääkkeet[[#This Row],[Kirjanpitoarvo / pakkaus 1.7.2024
(EUR  ALV 0 %)]]</f>
        <v>0</v>
      </c>
      <c r="W401" s="61" t="str" cm="1">
        <f t="array" ref="W401">IFERROR(_xlfn.IFS(Lääkkeet[[#This Row],[Sitoutunut pääoma 
1.1.-30.6.2024 (EUR)]]&gt;0,"Täytetyt",Lääkkeet[[#This Row],[Sitoutunut pääoma 
1.7.-31.12.2024 (EUR)]]&gt;0,"Täytetyt"),"")</f>
        <v/>
      </c>
      <c r="X401" s="61"/>
      <c r="Y401" s="5">
        <f>Hakulomake!$B$29</f>
        <v>0</v>
      </c>
    </row>
    <row r="402" spans="1:25" x14ac:dyDescent="0.3">
      <c r="A402" s="6" t="s">
        <v>1199</v>
      </c>
      <c r="B402" s="5">
        <f>Hakulomake!$B$17</f>
        <v>0</v>
      </c>
      <c r="C402" s="75">
        <v>3</v>
      </c>
      <c r="D402" s="5" t="s">
        <v>381</v>
      </c>
      <c r="E402" s="74" t="s">
        <v>2015</v>
      </c>
      <c r="F402" s="5" t="s">
        <v>382</v>
      </c>
      <c r="G402" s="5" t="s">
        <v>389</v>
      </c>
      <c r="H402" s="5" t="s">
        <v>385</v>
      </c>
      <c r="I402" s="5" t="s">
        <v>39</v>
      </c>
      <c r="J402" s="75">
        <v>100</v>
      </c>
      <c r="N402" s="14"/>
      <c r="O402" s="50">
        <f>MIN(Lääkkeet[[#This Row],[Velvoite 1.1.2024 (pakkauksia)]],Lääkkeet[[#This Row],[Suurimman alitusluvan mukainen velvoite 
1.1.-30.6.2024 (pakkauksia)]],Lääkkeet[[#This Row],[Alin saldo 
1.1.-30.6.2024 (pakkauksia)]])*Lääkkeet[[#This Row],[Kirjanpitoarvo / pakkaus 1.1.2024
(EUR  ALV 0 %)]]</f>
        <v>0</v>
      </c>
      <c r="P402" s="16"/>
      <c r="Q402" s="13"/>
      <c r="R402" s="13"/>
      <c r="S402" s="13"/>
      <c r="T402" s="14"/>
      <c r="U402" s="50">
        <f>MIN(Lääkkeet[[#This Row],[Velvoite 1.7.2024 (pakkauksia)]],Lääkkeet[[#This Row],[Suurimman alitusluvan mukainen velvoite
1.7.-31.12.2024 (pakkauksia)]],Lääkkeet[[#This Row],[Alin saldo 
1.7.-31.12.2024 (pakkauksia)]])*Lääkkeet[[#This Row],[Kirjanpitoarvo / pakkaus 1.7.2024
(EUR  ALV 0 %)]]</f>
        <v>0</v>
      </c>
      <c r="W402" s="61" t="str" cm="1">
        <f t="array" ref="W402">IFERROR(_xlfn.IFS(Lääkkeet[[#This Row],[Sitoutunut pääoma 
1.1.-30.6.2024 (EUR)]]&gt;0,"Täytetyt",Lääkkeet[[#This Row],[Sitoutunut pääoma 
1.7.-31.12.2024 (EUR)]]&gt;0,"Täytetyt"),"")</f>
        <v/>
      </c>
      <c r="X402" s="61"/>
      <c r="Y402" s="5">
        <f>Hakulomake!$B$29</f>
        <v>0</v>
      </c>
    </row>
    <row r="403" spans="1:25" x14ac:dyDescent="0.3">
      <c r="A403" s="6" t="s">
        <v>1199</v>
      </c>
      <c r="B403" s="5">
        <f>Hakulomake!$B$17</f>
        <v>0</v>
      </c>
      <c r="C403" s="75">
        <v>3</v>
      </c>
      <c r="D403" s="5" t="s">
        <v>381</v>
      </c>
      <c r="E403" s="74" t="s">
        <v>2016</v>
      </c>
      <c r="F403" s="5" t="s">
        <v>382</v>
      </c>
      <c r="G403" s="5" t="s">
        <v>389</v>
      </c>
      <c r="H403" s="5" t="s">
        <v>384</v>
      </c>
      <c r="I403" s="5" t="s">
        <v>39</v>
      </c>
      <c r="J403" s="75">
        <v>100</v>
      </c>
      <c r="N403" s="14"/>
      <c r="O403" s="50">
        <f>MIN(Lääkkeet[[#This Row],[Velvoite 1.1.2024 (pakkauksia)]],Lääkkeet[[#This Row],[Suurimman alitusluvan mukainen velvoite 
1.1.-30.6.2024 (pakkauksia)]],Lääkkeet[[#This Row],[Alin saldo 
1.1.-30.6.2024 (pakkauksia)]])*Lääkkeet[[#This Row],[Kirjanpitoarvo / pakkaus 1.1.2024
(EUR  ALV 0 %)]]</f>
        <v>0</v>
      </c>
      <c r="P403" s="16"/>
      <c r="Q403" s="13"/>
      <c r="R403" s="13"/>
      <c r="S403" s="13"/>
      <c r="T403" s="14"/>
      <c r="U403" s="50">
        <f>MIN(Lääkkeet[[#This Row],[Velvoite 1.7.2024 (pakkauksia)]],Lääkkeet[[#This Row],[Suurimman alitusluvan mukainen velvoite
1.7.-31.12.2024 (pakkauksia)]],Lääkkeet[[#This Row],[Alin saldo 
1.7.-31.12.2024 (pakkauksia)]])*Lääkkeet[[#This Row],[Kirjanpitoarvo / pakkaus 1.7.2024
(EUR  ALV 0 %)]]</f>
        <v>0</v>
      </c>
      <c r="W403" s="61" t="str" cm="1">
        <f t="array" ref="W403">IFERROR(_xlfn.IFS(Lääkkeet[[#This Row],[Sitoutunut pääoma 
1.1.-30.6.2024 (EUR)]]&gt;0,"Täytetyt",Lääkkeet[[#This Row],[Sitoutunut pääoma 
1.7.-31.12.2024 (EUR)]]&gt;0,"Täytetyt"),"")</f>
        <v/>
      </c>
      <c r="X403" s="61"/>
      <c r="Y403" s="5">
        <f>Hakulomake!$B$29</f>
        <v>0</v>
      </c>
    </row>
    <row r="404" spans="1:25" x14ac:dyDescent="0.3">
      <c r="A404" s="6" t="s">
        <v>1199</v>
      </c>
      <c r="B404" s="5">
        <f>Hakulomake!$B$17</f>
        <v>0</v>
      </c>
      <c r="C404" s="75">
        <v>3</v>
      </c>
      <c r="D404" s="5" t="s">
        <v>381</v>
      </c>
      <c r="E404" s="74" t="s">
        <v>2017</v>
      </c>
      <c r="F404" s="5" t="s">
        <v>382</v>
      </c>
      <c r="G404" s="5" t="s">
        <v>389</v>
      </c>
      <c r="H404" s="5" t="s">
        <v>344</v>
      </c>
      <c r="I404" s="5" t="s">
        <v>39</v>
      </c>
      <c r="J404" s="75">
        <v>100</v>
      </c>
      <c r="N404" s="14"/>
      <c r="O404" s="50">
        <f>MIN(Lääkkeet[[#This Row],[Velvoite 1.1.2024 (pakkauksia)]],Lääkkeet[[#This Row],[Suurimman alitusluvan mukainen velvoite 
1.1.-30.6.2024 (pakkauksia)]],Lääkkeet[[#This Row],[Alin saldo 
1.1.-30.6.2024 (pakkauksia)]])*Lääkkeet[[#This Row],[Kirjanpitoarvo / pakkaus 1.1.2024
(EUR  ALV 0 %)]]</f>
        <v>0</v>
      </c>
      <c r="P404" s="16"/>
      <c r="Q404" s="13"/>
      <c r="R404" s="13"/>
      <c r="S404" s="13"/>
      <c r="T404" s="14"/>
      <c r="U404" s="50">
        <f>MIN(Lääkkeet[[#This Row],[Velvoite 1.7.2024 (pakkauksia)]],Lääkkeet[[#This Row],[Suurimman alitusluvan mukainen velvoite
1.7.-31.12.2024 (pakkauksia)]],Lääkkeet[[#This Row],[Alin saldo 
1.7.-31.12.2024 (pakkauksia)]])*Lääkkeet[[#This Row],[Kirjanpitoarvo / pakkaus 1.7.2024
(EUR  ALV 0 %)]]</f>
        <v>0</v>
      </c>
      <c r="W404" s="61" t="str" cm="1">
        <f t="array" ref="W404">IFERROR(_xlfn.IFS(Lääkkeet[[#This Row],[Sitoutunut pääoma 
1.1.-30.6.2024 (EUR)]]&gt;0,"Täytetyt",Lääkkeet[[#This Row],[Sitoutunut pääoma 
1.7.-31.12.2024 (EUR)]]&gt;0,"Täytetyt"),"")</f>
        <v/>
      </c>
      <c r="X404" s="61"/>
      <c r="Y404" s="5">
        <f>Hakulomake!$B$29</f>
        <v>0</v>
      </c>
    </row>
    <row r="405" spans="1:25" x14ac:dyDescent="0.3">
      <c r="A405" s="6" t="s">
        <v>1199</v>
      </c>
      <c r="B405" s="5">
        <f>Hakulomake!$B$17</f>
        <v>0</v>
      </c>
      <c r="C405" s="75">
        <v>3</v>
      </c>
      <c r="D405" s="5" t="s">
        <v>381</v>
      </c>
      <c r="E405" s="74" t="s">
        <v>2018</v>
      </c>
      <c r="F405" s="5" t="s">
        <v>382</v>
      </c>
      <c r="G405" s="5" t="s">
        <v>389</v>
      </c>
      <c r="H405" s="5" t="s">
        <v>385</v>
      </c>
      <c r="I405" s="5" t="s">
        <v>39</v>
      </c>
      <c r="J405" s="75">
        <v>30</v>
      </c>
      <c r="N405" s="14"/>
      <c r="O405" s="50">
        <f>MIN(Lääkkeet[[#This Row],[Velvoite 1.1.2024 (pakkauksia)]],Lääkkeet[[#This Row],[Suurimman alitusluvan mukainen velvoite 
1.1.-30.6.2024 (pakkauksia)]],Lääkkeet[[#This Row],[Alin saldo 
1.1.-30.6.2024 (pakkauksia)]])*Lääkkeet[[#This Row],[Kirjanpitoarvo / pakkaus 1.1.2024
(EUR  ALV 0 %)]]</f>
        <v>0</v>
      </c>
      <c r="P405" s="16"/>
      <c r="Q405" s="13"/>
      <c r="R405" s="13"/>
      <c r="S405" s="13"/>
      <c r="T405" s="14"/>
      <c r="U405" s="50">
        <f>MIN(Lääkkeet[[#This Row],[Velvoite 1.7.2024 (pakkauksia)]],Lääkkeet[[#This Row],[Suurimman alitusluvan mukainen velvoite
1.7.-31.12.2024 (pakkauksia)]],Lääkkeet[[#This Row],[Alin saldo 
1.7.-31.12.2024 (pakkauksia)]])*Lääkkeet[[#This Row],[Kirjanpitoarvo / pakkaus 1.7.2024
(EUR  ALV 0 %)]]</f>
        <v>0</v>
      </c>
      <c r="W405" s="61" t="str" cm="1">
        <f t="array" ref="W405">IFERROR(_xlfn.IFS(Lääkkeet[[#This Row],[Sitoutunut pääoma 
1.1.-30.6.2024 (EUR)]]&gt;0,"Täytetyt",Lääkkeet[[#This Row],[Sitoutunut pääoma 
1.7.-31.12.2024 (EUR)]]&gt;0,"Täytetyt"),"")</f>
        <v/>
      </c>
      <c r="X405" s="61"/>
      <c r="Y405" s="5">
        <f>Hakulomake!$B$29</f>
        <v>0</v>
      </c>
    </row>
    <row r="406" spans="1:25" x14ac:dyDescent="0.3">
      <c r="A406" s="6" t="s">
        <v>1199</v>
      </c>
      <c r="B406" s="5">
        <f>Hakulomake!$B$17</f>
        <v>0</v>
      </c>
      <c r="C406" s="75">
        <v>3</v>
      </c>
      <c r="D406" s="5" t="s">
        <v>361</v>
      </c>
      <c r="E406" s="74" t="s">
        <v>2019</v>
      </c>
      <c r="F406" s="5" t="s">
        <v>362</v>
      </c>
      <c r="G406" s="5" t="s">
        <v>363</v>
      </c>
      <c r="H406" s="5" t="s">
        <v>365</v>
      </c>
      <c r="I406" s="5" t="s">
        <v>338</v>
      </c>
      <c r="J406" s="75">
        <v>100</v>
      </c>
      <c r="N406" s="14"/>
      <c r="O406" s="50">
        <f>MIN(Lääkkeet[[#This Row],[Velvoite 1.1.2024 (pakkauksia)]],Lääkkeet[[#This Row],[Suurimman alitusluvan mukainen velvoite 
1.1.-30.6.2024 (pakkauksia)]],Lääkkeet[[#This Row],[Alin saldo 
1.1.-30.6.2024 (pakkauksia)]])*Lääkkeet[[#This Row],[Kirjanpitoarvo / pakkaus 1.1.2024
(EUR  ALV 0 %)]]</f>
        <v>0</v>
      </c>
      <c r="P406" s="16"/>
      <c r="Q406" s="13"/>
      <c r="R406" s="13"/>
      <c r="S406" s="13"/>
      <c r="T406" s="14"/>
      <c r="U406" s="50">
        <f>MIN(Lääkkeet[[#This Row],[Velvoite 1.7.2024 (pakkauksia)]],Lääkkeet[[#This Row],[Suurimman alitusluvan mukainen velvoite
1.7.-31.12.2024 (pakkauksia)]],Lääkkeet[[#This Row],[Alin saldo 
1.7.-31.12.2024 (pakkauksia)]])*Lääkkeet[[#This Row],[Kirjanpitoarvo / pakkaus 1.7.2024
(EUR  ALV 0 %)]]</f>
        <v>0</v>
      </c>
      <c r="W406" s="61" t="str" cm="1">
        <f t="array" ref="W406">IFERROR(_xlfn.IFS(Lääkkeet[[#This Row],[Sitoutunut pääoma 
1.1.-30.6.2024 (EUR)]]&gt;0,"Täytetyt",Lääkkeet[[#This Row],[Sitoutunut pääoma 
1.7.-31.12.2024 (EUR)]]&gt;0,"Täytetyt"),"")</f>
        <v/>
      </c>
      <c r="X406" s="61"/>
      <c r="Y406" s="5">
        <f>Hakulomake!$B$29</f>
        <v>0</v>
      </c>
    </row>
    <row r="407" spans="1:25" x14ac:dyDescent="0.3">
      <c r="A407" s="6" t="s">
        <v>1199</v>
      </c>
      <c r="B407" s="5">
        <f>Hakulomake!$B$17</f>
        <v>0</v>
      </c>
      <c r="C407" s="75">
        <v>3</v>
      </c>
      <c r="D407" s="5" t="s">
        <v>361</v>
      </c>
      <c r="E407" s="74" t="s">
        <v>2020</v>
      </c>
      <c r="F407" s="5" t="s">
        <v>362</v>
      </c>
      <c r="G407" s="5" t="s">
        <v>363</v>
      </c>
      <c r="H407" s="5" t="s">
        <v>364</v>
      </c>
      <c r="I407" s="5" t="s">
        <v>338</v>
      </c>
      <c r="J407" s="75">
        <v>100</v>
      </c>
      <c r="N407" s="14"/>
      <c r="O407" s="50">
        <f>MIN(Lääkkeet[[#This Row],[Velvoite 1.1.2024 (pakkauksia)]],Lääkkeet[[#This Row],[Suurimman alitusluvan mukainen velvoite 
1.1.-30.6.2024 (pakkauksia)]],Lääkkeet[[#This Row],[Alin saldo 
1.1.-30.6.2024 (pakkauksia)]])*Lääkkeet[[#This Row],[Kirjanpitoarvo / pakkaus 1.1.2024
(EUR  ALV 0 %)]]</f>
        <v>0</v>
      </c>
      <c r="P407" s="16"/>
      <c r="Q407" s="13"/>
      <c r="R407" s="13"/>
      <c r="S407" s="13"/>
      <c r="T407" s="14"/>
      <c r="U407" s="50">
        <f>MIN(Lääkkeet[[#This Row],[Velvoite 1.7.2024 (pakkauksia)]],Lääkkeet[[#This Row],[Suurimman alitusluvan mukainen velvoite
1.7.-31.12.2024 (pakkauksia)]],Lääkkeet[[#This Row],[Alin saldo 
1.7.-31.12.2024 (pakkauksia)]])*Lääkkeet[[#This Row],[Kirjanpitoarvo / pakkaus 1.7.2024
(EUR  ALV 0 %)]]</f>
        <v>0</v>
      </c>
      <c r="W407" s="61" t="str" cm="1">
        <f t="array" ref="W407">IFERROR(_xlfn.IFS(Lääkkeet[[#This Row],[Sitoutunut pääoma 
1.1.-30.6.2024 (EUR)]]&gt;0,"Täytetyt",Lääkkeet[[#This Row],[Sitoutunut pääoma 
1.7.-31.12.2024 (EUR)]]&gt;0,"Täytetyt"),"")</f>
        <v/>
      </c>
      <c r="X407" s="61"/>
      <c r="Y407" s="5">
        <f>Hakulomake!$B$29</f>
        <v>0</v>
      </c>
    </row>
    <row r="408" spans="1:25" x14ac:dyDescent="0.3">
      <c r="A408" s="6" t="s">
        <v>1199</v>
      </c>
      <c r="B408" s="5">
        <f>Hakulomake!$B$17</f>
        <v>0</v>
      </c>
      <c r="C408" s="75">
        <v>3</v>
      </c>
      <c r="D408" s="5" t="s">
        <v>361</v>
      </c>
      <c r="E408" s="74" t="s">
        <v>2021</v>
      </c>
      <c r="F408" s="5" t="s">
        <v>362</v>
      </c>
      <c r="G408" s="5" t="s">
        <v>363</v>
      </c>
      <c r="H408" s="5" t="s">
        <v>367</v>
      </c>
      <c r="I408" s="5" t="s">
        <v>338</v>
      </c>
      <c r="J408" s="75">
        <v>30</v>
      </c>
      <c r="N408" s="14"/>
      <c r="O408" s="50">
        <f>MIN(Lääkkeet[[#This Row],[Velvoite 1.1.2024 (pakkauksia)]],Lääkkeet[[#This Row],[Suurimman alitusluvan mukainen velvoite 
1.1.-30.6.2024 (pakkauksia)]],Lääkkeet[[#This Row],[Alin saldo 
1.1.-30.6.2024 (pakkauksia)]])*Lääkkeet[[#This Row],[Kirjanpitoarvo / pakkaus 1.1.2024
(EUR  ALV 0 %)]]</f>
        <v>0</v>
      </c>
      <c r="P408" s="16"/>
      <c r="Q408" s="13"/>
      <c r="R408" s="13"/>
      <c r="S408" s="13"/>
      <c r="T408" s="14"/>
      <c r="U408" s="50">
        <f>MIN(Lääkkeet[[#This Row],[Velvoite 1.7.2024 (pakkauksia)]],Lääkkeet[[#This Row],[Suurimman alitusluvan mukainen velvoite
1.7.-31.12.2024 (pakkauksia)]],Lääkkeet[[#This Row],[Alin saldo 
1.7.-31.12.2024 (pakkauksia)]])*Lääkkeet[[#This Row],[Kirjanpitoarvo / pakkaus 1.7.2024
(EUR  ALV 0 %)]]</f>
        <v>0</v>
      </c>
      <c r="W408" s="61" t="str" cm="1">
        <f t="array" ref="W408">IFERROR(_xlfn.IFS(Lääkkeet[[#This Row],[Sitoutunut pääoma 
1.1.-30.6.2024 (EUR)]]&gt;0,"Täytetyt",Lääkkeet[[#This Row],[Sitoutunut pääoma 
1.7.-31.12.2024 (EUR)]]&gt;0,"Täytetyt"),"")</f>
        <v/>
      </c>
      <c r="X408" s="61"/>
      <c r="Y408" s="5">
        <f>Hakulomake!$B$29</f>
        <v>0</v>
      </c>
    </row>
    <row r="409" spans="1:25" x14ac:dyDescent="0.3">
      <c r="A409" s="6" t="s">
        <v>1199</v>
      </c>
      <c r="B409" s="5">
        <f>Hakulomake!$B$17</f>
        <v>0</v>
      </c>
      <c r="C409" s="75">
        <v>3</v>
      </c>
      <c r="D409" s="5" t="s">
        <v>361</v>
      </c>
      <c r="E409" s="74" t="s">
        <v>2022</v>
      </c>
      <c r="F409" s="5" t="s">
        <v>362</v>
      </c>
      <c r="G409" s="5" t="s">
        <v>363</v>
      </c>
      <c r="H409" s="5" t="s">
        <v>366</v>
      </c>
      <c r="I409" s="5" t="s">
        <v>338</v>
      </c>
      <c r="J409" s="75">
        <v>100</v>
      </c>
      <c r="N409" s="14"/>
      <c r="O409" s="50">
        <f>MIN(Lääkkeet[[#This Row],[Velvoite 1.1.2024 (pakkauksia)]],Lääkkeet[[#This Row],[Suurimman alitusluvan mukainen velvoite 
1.1.-30.6.2024 (pakkauksia)]],Lääkkeet[[#This Row],[Alin saldo 
1.1.-30.6.2024 (pakkauksia)]])*Lääkkeet[[#This Row],[Kirjanpitoarvo / pakkaus 1.1.2024
(EUR  ALV 0 %)]]</f>
        <v>0</v>
      </c>
      <c r="P409" s="16"/>
      <c r="Q409" s="13"/>
      <c r="R409" s="13"/>
      <c r="S409" s="13"/>
      <c r="T409" s="14"/>
      <c r="U409" s="50">
        <f>MIN(Lääkkeet[[#This Row],[Velvoite 1.7.2024 (pakkauksia)]],Lääkkeet[[#This Row],[Suurimman alitusluvan mukainen velvoite
1.7.-31.12.2024 (pakkauksia)]],Lääkkeet[[#This Row],[Alin saldo 
1.7.-31.12.2024 (pakkauksia)]])*Lääkkeet[[#This Row],[Kirjanpitoarvo / pakkaus 1.7.2024
(EUR  ALV 0 %)]]</f>
        <v>0</v>
      </c>
      <c r="W409" s="61" t="str" cm="1">
        <f t="array" ref="W409">IFERROR(_xlfn.IFS(Lääkkeet[[#This Row],[Sitoutunut pääoma 
1.1.-30.6.2024 (EUR)]]&gt;0,"Täytetyt",Lääkkeet[[#This Row],[Sitoutunut pääoma 
1.7.-31.12.2024 (EUR)]]&gt;0,"Täytetyt"),"")</f>
        <v/>
      </c>
      <c r="X409" s="61"/>
      <c r="Y409" s="5">
        <f>Hakulomake!$B$29</f>
        <v>0</v>
      </c>
    </row>
    <row r="410" spans="1:25" x14ac:dyDescent="0.3">
      <c r="A410" s="6" t="s">
        <v>1199</v>
      </c>
      <c r="B410" s="5">
        <f>Hakulomake!$B$17</f>
        <v>0</v>
      </c>
      <c r="C410" s="75">
        <v>3</v>
      </c>
      <c r="D410" s="5" t="s">
        <v>361</v>
      </c>
      <c r="E410" s="74" t="s">
        <v>2023</v>
      </c>
      <c r="F410" s="5" t="s">
        <v>362</v>
      </c>
      <c r="G410" s="5" t="s">
        <v>363</v>
      </c>
      <c r="H410" s="5" t="s">
        <v>366</v>
      </c>
      <c r="I410" s="5" t="s">
        <v>338</v>
      </c>
      <c r="J410" s="75">
        <v>30</v>
      </c>
      <c r="N410" s="14"/>
      <c r="O410" s="50">
        <f>MIN(Lääkkeet[[#This Row],[Velvoite 1.1.2024 (pakkauksia)]],Lääkkeet[[#This Row],[Suurimman alitusluvan mukainen velvoite 
1.1.-30.6.2024 (pakkauksia)]],Lääkkeet[[#This Row],[Alin saldo 
1.1.-30.6.2024 (pakkauksia)]])*Lääkkeet[[#This Row],[Kirjanpitoarvo / pakkaus 1.1.2024
(EUR  ALV 0 %)]]</f>
        <v>0</v>
      </c>
      <c r="P410" s="16"/>
      <c r="Q410" s="13"/>
      <c r="R410" s="13"/>
      <c r="S410" s="13"/>
      <c r="T410" s="14"/>
      <c r="U410" s="50">
        <f>MIN(Lääkkeet[[#This Row],[Velvoite 1.7.2024 (pakkauksia)]],Lääkkeet[[#This Row],[Suurimman alitusluvan mukainen velvoite
1.7.-31.12.2024 (pakkauksia)]],Lääkkeet[[#This Row],[Alin saldo 
1.7.-31.12.2024 (pakkauksia)]])*Lääkkeet[[#This Row],[Kirjanpitoarvo / pakkaus 1.7.2024
(EUR  ALV 0 %)]]</f>
        <v>0</v>
      </c>
      <c r="W410" s="61" t="str" cm="1">
        <f t="array" ref="W410">IFERROR(_xlfn.IFS(Lääkkeet[[#This Row],[Sitoutunut pääoma 
1.1.-30.6.2024 (EUR)]]&gt;0,"Täytetyt",Lääkkeet[[#This Row],[Sitoutunut pääoma 
1.7.-31.12.2024 (EUR)]]&gt;0,"Täytetyt"),"")</f>
        <v/>
      </c>
      <c r="X410" s="61"/>
      <c r="Y410" s="5">
        <f>Hakulomake!$B$29</f>
        <v>0</v>
      </c>
    </row>
    <row r="411" spans="1:25" x14ac:dyDescent="0.3">
      <c r="A411" s="6" t="s">
        <v>1199</v>
      </c>
      <c r="B411" s="5">
        <f>Hakulomake!$B$17</f>
        <v>0</v>
      </c>
      <c r="C411" s="75">
        <v>3</v>
      </c>
      <c r="D411" s="5" t="s">
        <v>361</v>
      </c>
      <c r="E411" s="74" t="s">
        <v>2024</v>
      </c>
      <c r="F411" s="5" t="s">
        <v>362</v>
      </c>
      <c r="G411" s="5" t="s">
        <v>363</v>
      </c>
      <c r="H411" s="5" t="s">
        <v>367</v>
      </c>
      <c r="I411" s="5" t="s">
        <v>338</v>
      </c>
      <c r="J411" s="75">
        <v>100</v>
      </c>
      <c r="N411" s="14"/>
      <c r="O411" s="50">
        <f>MIN(Lääkkeet[[#This Row],[Velvoite 1.1.2024 (pakkauksia)]],Lääkkeet[[#This Row],[Suurimman alitusluvan mukainen velvoite 
1.1.-30.6.2024 (pakkauksia)]],Lääkkeet[[#This Row],[Alin saldo 
1.1.-30.6.2024 (pakkauksia)]])*Lääkkeet[[#This Row],[Kirjanpitoarvo / pakkaus 1.1.2024
(EUR  ALV 0 %)]]</f>
        <v>0</v>
      </c>
      <c r="P411" s="16"/>
      <c r="Q411" s="13"/>
      <c r="R411" s="13"/>
      <c r="S411" s="13"/>
      <c r="T411" s="14"/>
      <c r="U411" s="50">
        <f>MIN(Lääkkeet[[#This Row],[Velvoite 1.7.2024 (pakkauksia)]],Lääkkeet[[#This Row],[Suurimman alitusluvan mukainen velvoite
1.7.-31.12.2024 (pakkauksia)]],Lääkkeet[[#This Row],[Alin saldo 
1.7.-31.12.2024 (pakkauksia)]])*Lääkkeet[[#This Row],[Kirjanpitoarvo / pakkaus 1.7.2024
(EUR  ALV 0 %)]]</f>
        <v>0</v>
      </c>
      <c r="W411" s="61" t="str" cm="1">
        <f t="array" ref="W411">IFERROR(_xlfn.IFS(Lääkkeet[[#This Row],[Sitoutunut pääoma 
1.1.-30.6.2024 (EUR)]]&gt;0,"Täytetyt",Lääkkeet[[#This Row],[Sitoutunut pääoma 
1.7.-31.12.2024 (EUR)]]&gt;0,"Täytetyt"),"")</f>
        <v/>
      </c>
      <c r="X411" s="61"/>
      <c r="Y411" s="5">
        <f>Hakulomake!$B$29</f>
        <v>0</v>
      </c>
    </row>
    <row r="412" spans="1:25" x14ac:dyDescent="0.3">
      <c r="A412" s="6" t="s">
        <v>1199</v>
      </c>
      <c r="B412" s="5">
        <f>Hakulomake!$B$17</f>
        <v>0</v>
      </c>
      <c r="C412" s="75">
        <v>3</v>
      </c>
      <c r="D412" s="5" t="s">
        <v>361</v>
      </c>
      <c r="E412" s="74" t="s">
        <v>2025</v>
      </c>
      <c r="F412" s="5" t="s">
        <v>362</v>
      </c>
      <c r="G412" s="5" t="s">
        <v>370</v>
      </c>
      <c r="H412" s="5" t="s">
        <v>38</v>
      </c>
      <c r="I412" s="5" t="s">
        <v>39</v>
      </c>
      <c r="J412" s="75">
        <v>100</v>
      </c>
      <c r="N412" s="14"/>
      <c r="O412" s="50">
        <f>MIN(Lääkkeet[[#This Row],[Velvoite 1.1.2024 (pakkauksia)]],Lääkkeet[[#This Row],[Suurimman alitusluvan mukainen velvoite 
1.1.-30.6.2024 (pakkauksia)]],Lääkkeet[[#This Row],[Alin saldo 
1.1.-30.6.2024 (pakkauksia)]])*Lääkkeet[[#This Row],[Kirjanpitoarvo / pakkaus 1.1.2024
(EUR  ALV 0 %)]]</f>
        <v>0</v>
      </c>
      <c r="P412" s="16"/>
      <c r="Q412" s="13"/>
      <c r="R412" s="13"/>
      <c r="S412" s="13"/>
      <c r="T412" s="14"/>
      <c r="U412" s="50">
        <f>MIN(Lääkkeet[[#This Row],[Velvoite 1.7.2024 (pakkauksia)]],Lääkkeet[[#This Row],[Suurimman alitusluvan mukainen velvoite
1.7.-31.12.2024 (pakkauksia)]],Lääkkeet[[#This Row],[Alin saldo 
1.7.-31.12.2024 (pakkauksia)]])*Lääkkeet[[#This Row],[Kirjanpitoarvo / pakkaus 1.7.2024
(EUR  ALV 0 %)]]</f>
        <v>0</v>
      </c>
      <c r="W412" s="61" t="str" cm="1">
        <f t="array" ref="W412">IFERROR(_xlfn.IFS(Lääkkeet[[#This Row],[Sitoutunut pääoma 
1.1.-30.6.2024 (EUR)]]&gt;0,"Täytetyt",Lääkkeet[[#This Row],[Sitoutunut pääoma 
1.7.-31.12.2024 (EUR)]]&gt;0,"Täytetyt"),"")</f>
        <v/>
      </c>
      <c r="X412" s="61"/>
      <c r="Y412" s="5">
        <f>Hakulomake!$B$29</f>
        <v>0</v>
      </c>
    </row>
    <row r="413" spans="1:25" x14ac:dyDescent="0.3">
      <c r="A413" s="6" t="s">
        <v>1199</v>
      </c>
      <c r="B413" s="5">
        <f>Hakulomake!$B$17</f>
        <v>0</v>
      </c>
      <c r="C413" s="75">
        <v>3</v>
      </c>
      <c r="D413" s="5" t="s">
        <v>361</v>
      </c>
      <c r="E413" s="74" t="s">
        <v>2026</v>
      </c>
      <c r="F413" s="5" t="s">
        <v>362</v>
      </c>
      <c r="G413" s="5" t="s">
        <v>370</v>
      </c>
      <c r="H413" s="5" t="s">
        <v>177</v>
      </c>
      <c r="I413" s="5" t="s">
        <v>39</v>
      </c>
      <c r="J413" s="75">
        <v>30</v>
      </c>
      <c r="N413" s="14"/>
      <c r="O413" s="50">
        <f>MIN(Lääkkeet[[#This Row],[Velvoite 1.1.2024 (pakkauksia)]],Lääkkeet[[#This Row],[Suurimman alitusluvan mukainen velvoite 
1.1.-30.6.2024 (pakkauksia)]],Lääkkeet[[#This Row],[Alin saldo 
1.1.-30.6.2024 (pakkauksia)]])*Lääkkeet[[#This Row],[Kirjanpitoarvo / pakkaus 1.1.2024
(EUR  ALV 0 %)]]</f>
        <v>0</v>
      </c>
      <c r="P413" s="16"/>
      <c r="Q413" s="13"/>
      <c r="R413" s="13"/>
      <c r="S413" s="13"/>
      <c r="T413" s="14"/>
      <c r="U413" s="50">
        <f>MIN(Lääkkeet[[#This Row],[Velvoite 1.7.2024 (pakkauksia)]],Lääkkeet[[#This Row],[Suurimman alitusluvan mukainen velvoite
1.7.-31.12.2024 (pakkauksia)]],Lääkkeet[[#This Row],[Alin saldo 
1.7.-31.12.2024 (pakkauksia)]])*Lääkkeet[[#This Row],[Kirjanpitoarvo / pakkaus 1.7.2024
(EUR  ALV 0 %)]]</f>
        <v>0</v>
      </c>
      <c r="W413" s="61" t="str" cm="1">
        <f t="array" ref="W413">IFERROR(_xlfn.IFS(Lääkkeet[[#This Row],[Sitoutunut pääoma 
1.1.-30.6.2024 (EUR)]]&gt;0,"Täytetyt",Lääkkeet[[#This Row],[Sitoutunut pääoma 
1.7.-31.12.2024 (EUR)]]&gt;0,"Täytetyt"),"")</f>
        <v/>
      </c>
      <c r="X413" s="61"/>
      <c r="Y413" s="5">
        <f>Hakulomake!$B$29</f>
        <v>0</v>
      </c>
    </row>
    <row r="414" spans="1:25" x14ac:dyDescent="0.3">
      <c r="A414" s="6" t="s">
        <v>1199</v>
      </c>
      <c r="B414" s="5">
        <f>Hakulomake!$B$17</f>
        <v>0</v>
      </c>
      <c r="C414" s="75">
        <v>3</v>
      </c>
      <c r="D414" s="5" t="s">
        <v>361</v>
      </c>
      <c r="E414" s="74" t="s">
        <v>2027</v>
      </c>
      <c r="F414" s="5" t="s">
        <v>362</v>
      </c>
      <c r="G414" s="5" t="s">
        <v>370</v>
      </c>
      <c r="H414" s="5" t="s">
        <v>177</v>
      </c>
      <c r="I414" s="5" t="s">
        <v>39</v>
      </c>
      <c r="J414" s="75">
        <v>100</v>
      </c>
      <c r="N414" s="14"/>
      <c r="O414" s="50">
        <f>MIN(Lääkkeet[[#This Row],[Velvoite 1.1.2024 (pakkauksia)]],Lääkkeet[[#This Row],[Suurimman alitusluvan mukainen velvoite 
1.1.-30.6.2024 (pakkauksia)]],Lääkkeet[[#This Row],[Alin saldo 
1.1.-30.6.2024 (pakkauksia)]])*Lääkkeet[[#This Row],[Kirjanpitoarvo / pakkaus 1.1.2024
(EUR  ALV 0 %)]]</f>
        <v>0</v>
      </c>
      <c r="P414" s="16"/>
      <c r="Q414" s="13"/>
      <c r="R414" s="13"/>
      <c r="S414" s="13"/>
      <c r="T414" s="14"/>
      <c r="U414" s="50">
        <f>MIN(Lääkkeet[[#This Row],[Velvoite 1.7.2024 (pakkauksia)]],Lääkkeet[[#This Row],[Suurimman alitusluvan mukainen velvoite
1.7.-31.12.2024 (pakkauksia)]],Lääkkeet[[#This Row],[Alin saldo 
1.7.-31.12.2024 (pakkauksia)]])*Lääkkeet[[#This Row],[Kirjanpitoarvo / pakkaus 1.7.2024
(EUR  ALV 0 %)]]</f>
        <v>0</v>
      </c>
      <c r="W414" s="61" t="str" cm="1">
        <f t="array" ref="W414">IFERROR(_xlfn.IFS(Lääkkeet[[#This Row],[Sitoutunut pääoma 
1.1.-30.6.2024 (EUR)]]&gt;0,"Täytetyt",Lääkkeet[[#This Row],[Sitoutunut pääoma 
1.7.-31.12.2024 (EUR)]]&gt;0,"Täytetyt"),"")</f>
        <v/>
      </c>
      <c r="X414" s="61"/>
      <c r="Y414" s="5">
        <f>Hakulomake!$B$29</f>
        <v>0</v>
      </c>
    </row>
    <row r="415" spans="1:25" x14ac:dyDescent="0.3">
      <c r="A415" s="6" t="s">
        <v>1199</v>
      </c>
      <c r="B415" s="5">
        <f>Hakulomake!$B$17</f>
        <v>0</v>
      </c>
      <c r="C415" s="75">
        <v>3</v>
      </c>
      <c r="D415" s="5" t="s">
        <v>361</v>
      </c>
      <c r="E415" s="74" t="s">
        <v>2028</v>
      </c>
      <c r="F415" s="5" t="s">
        <v>362</v>
      </c>
      <c r="G415" s="5" t="s">
        <v>2029</v>
      </c>
      <c r="H415" s="5" t="s">
        <v>365</v>
      </c>
      <c r="I415" s="5" t="s">
        <v>338</v>
      </c>
      <c r="J415" s="75">
        <v>100</v>
      </c>
      <c r="N415" s="14"/>
      <c r="O415" s="50">
        <f>MIN(Lääkkeet[[#This Row],[Velvoite 1.1.2024 (pakkauksia)]],Lääkkeet[[#This Row],[Suurimman alitusluvan mukainen velvoite 
1.1.-30.6.2024 (pakkauksia)]],Lääkkeet[[#This Row],[Alin saldo 
1.1.-30.6.2024 (pakkauksia)]])*Lääkkeet[[#This Row],[Kirjanpitoarvo / pakkaus 1.1.2024
(EUR  ALV 0 %)]]</f>
        <v>0</v>
      </c>
      <c r="P415" s="16"/>
      <c r="Q415" s="13"/>
      <c r="R415" s="13"/>
      <c r="S415" s="13"/>
      <c r="T415" s="14"/>
      <c r="U415" s="50">
        <f>MIN(Lääkkeet[[#This Row],[Velvoite 1.7.2024 (pakkauksia)]],Lääkkeet[[#This Row],[Suurimman alitusluvan mukainen velvoite
1.7.-31.12.2024 (pakkauksia)]],Lääkkeet[[#This Row],[Alin saldo 
1.7.-31.12.2024 (pakkauksia)]])*Lääkkeet[[#This Row],[Kirjanpitoarvo / pakkaus 1.7.2024
(EUR  ALV 0 %)]]</f>
        <v>0</v>
      </c>
      <c r="W415" s="61" t="str" cm="1">
        <f t="array" ref="W415">IFERROR(_xlfn.IFS(Lääkkeet[[#This Row],[Sitoutunut pääoma 
1.1.-30.6.2024 (EUR)]]&gt;0,"Täytetyt",Lääkkeet[[#This Row],[Sitoutunut pääoma 
1.7.-31.12.2024 (EUR)]]&gt;0,"Täytetyt"),"")</f>
        <v/>
      </c>
      <c r="X415" s="61"/>
      <c r="Y415" s="5">
        <f>Hakulomake!$B$29</f>
        <v>0</v>
      </c>
    </row>
    <row r="416" spans="1:25" x14ac:dyDescent="0.3">
      <c r="A416" s="6" t="s">
        <v>1199</v>
      </c>
      <c r="B416" s="5">
        <f>Hakulomake!$B$17</f>
        <v>0</v>
      </c>
      <c r="C416" s="75">
        <v>3</v>
      </c>
      <c r="D416" s="5" t="s">
        <v>361</v>
      </c>
      <c r="E416" s="74" t="s">
        <v>2030</v>
      </c>
      <c r="F416" s="5" t="s">
        <v>362</v>
      </c>
      <c r="G416" s="5" t="s">
        <v>2029</v>
      </c>
      <c r="H416" s="5" t="s">
        <v>366</v>
      </c>
      <c r="I416" s="5" t="s">
        <v>338</v>
      </c>
      <c r="J416" s="75">
        <v>30</v>
      </c>
      <c r="N416" s="14"/>
      <c r="O416" s="50">
        <f>MIN(Lääkkeet[[#This Row],[Velvoite 1.1.2024 (pakkauksia)]],Lääkkeet[[#This Row],[Suurimman alitusluvan mukainen velvoite 
1.1.-30.6.2024 (pakkauksia)]],Lääkkeet[[#This Row],[Alin saldo 
1.1.-30.6.2024 (pakkauksia)]])*Lääkkeet[[#This Row],[Kirjanpitoarvo / pakkaus 1.1.2024
(EUR  ALV 0 %)]]</f>
        <v>0</v>
      </c>
      <c r="P416" s="16"/>
      <c r="Q416" s="13"/>
      <c r="R416" s="13"/>
      <c r="S416" s="13"/>
      <c r="T416" s="14"/>
      <c r="U416" s="50">
        <f>MIN(Lääkkeet[[#This Row],[Velvoite 1.7.2024 (pakkauksia)]],Lääkkeet[[#This Row],[Suurimman alitusluvan mukainen velvoite
1.7.-31.12.2024 (pakkauksia)]],Lääkkeet[[#This Row],[Alin saldo 
1.7.-31.12.2024 (pakkauksia)]])*Lääkkeet[[#This Row],[Kirjanpitoarvo / pakkaus 1.7.2024
(EUR  ALV 0 %)]]</f>
        <v>0</v>
      </c>
      <c r="W416" s="61" t="str" cm="1">
        <f t="array" ref="W416">IFERROR(_xlfn.IFS(Lääkkeet[[#This Row],[Sitoutunut pääoma 
1.1.-30.6.2024 (EUR)]]&gt;0,"Täytetyt",Lääkkeet[[#This Row],[Sitoutunut pääoma 
1.7.-31.12.2024 (EUR)]]&gt;0,"Täytetyt"),"")</f>
        <v/>
      </c>
      <c r="X416" s="61"/>
      <c r="Y416" s="5">
        <f>Hakulomake!$B$29</f>
        <v>0</v>
      </c>
    </row>
    <row r="417" spans="1:25" x14ac:dyDescent="0.3">
      <c r="A417" s="6" t="s">
        <v>1199</v>
      </c>
      <c r="B417" s="5">
        <f>Hakulomake!$B$17</f>
        <v>0</v>
      </c>
      <c r="C417" s="75">
        <v>3</v>
      </c>
      <c r="D417" s="5" t="s">
        <v>361</v>
      </c>
      <c r="E417" s="74" t="s">
        <v>2031</v>
      </c>
      <c r="F417" s="5" t="s">
        <v>362</v>
      </c>
      <c r="G417" s="5" t="s">
        <v>2029</v>
      </c>
      <c r="H417" s="5" t="s">
        <v>366</v>
      </c>
      <c r="I417" s="5" t="s">
        <v>338</v>
      </c>
      <c r="J417" s="75">
        <v>100</v>
      </c>
      <c r="N417" s="14"/>
      <c r="O417" s="50">
        <f>MIN(Lääkkeet[[#This Row],[Velvoite 1.1.2024 (pakkauksia)]],Lääkkeet[[#This Row],[Suurimman alitusluvan mukainen velvoite 
1.1.-30.6.2024 (pakkauksia)]],Lääkkeet[[#This Row],[Alin saldo 
1.1.-30.6.2024 (pakkauksia)]])*Lääkkeet[[#This Row],[Kirjanpitoarvo / pakkaus 1.1.2024
(EUR  ALV 0 %)]]</f>
        <v>0</v>
      </c>
      <c r="P417" s="16"/>
      <c r="Q417" s="13"/>
      <c r="R417" s="13"/>
      <c r="S417" s="13"/>
      <c r="T417" s="14"/>
      <c r="U417" s="50">
        <f>MIN(Lääkkeet[[#This Row],[Velvoite 1.7.2024 (pakkauksia)]],Lääkkeet[[#This Row],[Suurimman alitusluvan mukainen velvoite
1.7.-31.12.2024 (pakkauksia)]],Lääkkeet[[#This Row],[Alin saldo 
1.7.-31.12.2024 (pakkauksia)]])*Lääkkeet[[#This Row],[Kirjanpitoarvo / pakkaus 1.7.2024
(EUR  ALV 0 %)]]</f>
        <v>0</v>
      </c>
      <c r="W417" s="61" t="str" cm="1">
        <f t="array" ref="W417">IFERROR(_xlfn.IFS(Lääkkeet[[#This Row],[Sitoutunut pääoma 
1.1.-30.6.2024 (EUR)]]&gt;0,"Täytetyt",Lääkkeet[[#This Row],[Sitoutunut pääoma 
1.7.-31.12.2024 (EUR)]]&gt;0,"Täytetyt"),"")</f>
        <v/>
      </c>
      <c r="X417" s="61"/>
      <c r="Y417" s="5">
        <f>Hakulomake!$B$29</f>
        <v>0</v>
      </c>
    </row>
    <row r="418" spans="1:25" x14ac:dyDescent="0.3">
      <c r="A418" s="6" t="s">
        <v>1199</v>
      </c>
      <c r="B418" s="5">
        <f>Hakulomake!$B$17</f>
        <v>0</v>
      </c>
      <c r="C418" s="75">
        <v>3</v>
      </c>
      <c r="D418" s="5" t="s">
        <v>361</v>
      </c>
      <c r="E418" s="74" t="s">
        <v>2032</v>
      </c>
      <c r="F418" s="5" t="s">
        <v>362</v>
      </c>
      <c r="G418" s="5" t="s">
        <v>2029</v>
      </c>
      <c r="H418" s="5" t="s">
        <v>367</v>
      </c>
      <c r="I418" s="5" t="s">
        <v>338</v>
      </c>
      <c r="J418" s="75">
        <v>100</v>
      </c>
      <c r="N418" s="14"/>
      <c r="O418" s="50">
        <f>MIN(Lääkkeet[[#This Row],[Velvoite 1.1.2024 (pakkauksia)]],Lääkkeet[[#This Row],[Suurimman alitusluvan mukainen velvoite 
1.1.-30.6.2024 (pakkauksia)]],Lääkkeet[[#This Row],[Alin saldo 
1.1.-30.6.2024 (pakkauksia)]])*Lääkkeet[[#This Row],[Kirjanpitoarvo / pakkaus 1.1.2024
(EUR  ALV 0 %)]]</f>
        <v>0</v>
      </c>
      <c r="P418" s="16"/>
      <c r="Q418" s="13"/>
      <c r="R418" s="13"/>
      <c r="S418" s="13"/>
      <c r="T418" s="14"/>
      <c r="U418" s="50">
        <f>MIN(Lääkkeet[[#This Row],[Velvoite 1.7.2024 (pakkauksia)]],Lääkkeet[[#This Row],[Suurimman alitusluvan mukainen velvoite
1.7.-31.12.2024 (pakkauksia)]],Lääkkeet[[#This Row],[Alin saldo 
1.7.-31.12.2024 (pakkauksia)]])*Lääkkeet[[#This Row],[Kirjanpitoarvo / pakkaus 1.7.2024
(EUR  ALV 0 %)]]</f>
        <v>0</v>
      </c>
      <c r="W418" s="61" t="str" cm="1">
        <f t="array" ref="W418">IFERROR(_xlfn.IFS(Lääkkeet[[#This Row],[Sitoutunut pääoma 
1.1.-30.6.2024 (EUR)]]&gt;0,"Täytetyt",Lääkkeet[[#This Row],[Sitoutunut pääoma 
1.7.-31.12.2024 (EUR)]]&gt;0,"Täytetyt"),"")</f>
        <v/>
      </c>
      <c r="X418" s="61"/>
      <c r="Y418" s="5">
        <f>Hakulomake!$B$29</f>
        <v>0</v>
      </c>
    </row>
    <row r="419" spans="1:25" x14ac:dyDescent="0.3">
      <c r="A419" s="6" t="s">
        <v>1199</v>
      </c>
      <c r="B419" s="5">
        <f>Hakulomake!$B$17</f>
        <v>0</v>
      </c>
      <c r="C419" s="75">
        <v>3</v>
      </c>
      <c r="D419" s="5" t="s">
        <v>361</v>
      </c>
      <c r="E419" s="74" t="s">
        <v>2033</v>
      </c>
      <c r="F419" s="5" t="s">
        <v>362</v>
      </c>
      <c r="G419" s="5" t="s">
        <v>2029</v>
      </c>
      <c r="H419" s="5" t="s">
        <v>364</v>
      </c>
      <c r="I419" s="5" t="s">
        <v>338</v>
      </c>
      <c r="J419" s="75">
        <v>100</v>
      </c>
      <c r="N419" s="14"/>
      <c r="O419" s="50">
        <f>MIN(Lääkkeet[[#This Row],[Velvoite 1.1.2024 (pakkauksia)]],Lääkkeet[[#This Row],[Suurimman alitusluvan mukainen velvoite 
1.1.-30.6.2024 (pakkauksia)]],Lääkkeet[[#This Row],[Alin saldo 
1.1.-30.6.2024 (pakkauksia)]])*Lääkkeet[[#This Row],[Kirjanpitoarvo / pakkaus 1.1.2024
(EUR  ALV 0 %)]]</f>
        <v>0</v>
      </c>
      <c r="P419" s="16"/>
      <c r="Q419" s="13"/>
      <c r="R419" s="13"/>
      <c r="S419" s="13"/>
      <c r="T419" s="14"/>
      <c r="U419" s="50">
        <f>MIN(Lääkkeet[[#This Row],[Velvoite 1.7.2024 (pakkauksia)]],Lääkkeet[[#This Row],[Suurimman alitusluvan mukainen velvoite
1.7.-31.12.2024 (pakkauksia)]],Lääkkeet[[#This Row],[Alin saldo 
1.7.-31.12.2024 (pakkauksia)]])*Lääkkeet[[#This Row],[Kirjanpitoarvo / pakkaus 1.7.2024
(EUR  ALV 0 %)]]</f>
        <v>0</v>
      </c>
      <c r="W419" s="61" t="str" cm="1">
        <f t="array" ref="W419">IFERROR(_xlfn.IFS(Lääkkeet[[#This Row],[Sitoutunut pääoma 
1.1.-30.6.2024 (EUR)]]&gt;0,"Täytetyt",Lääkkeet[[#This Row],[Sitoutunut pääoma 
1.7.-31.12.2024 (EUR)]]&gt;0,"Täytetyt"),"")</f>
        <v/>
      </c>
      <c r="X419" s="61"/>
      <c r="Y419" s="5">
        <f>Hakulomake!$B$29</f>
        <v>0</v>
      </c>
    </row>
    <row r="420" spans="1:25" x14ac:dyDescent="0.3">
      <c r="A420" s="6" t="s">
        <v>1199</v>
      </c>
      <c r="B420" s="5">
        <f>Hakulomake!$B$17</f>
        <v>0</v>
      </c>
      <c r="C420" s="75">
        <v>3</v>
      </c>
      <c r="D420" s="5" t="s">
        <v>313</v>
      </c>
      <c r="E420" s="74" t="s">
        <v>2034</v>
      </c>
      <c r="F420" s="5" t="s">
        <v>314</v>
      </c>
      <c r="G420" s="5" t="s">
        <v>315</v>
      </c>
      <c r="H420" s="5" t="s">
        <v>316</v>
      </c>
      <c r="I420" s="5" t="s">
        <v>195</v>
      </c>
      <c r="J420" s="75" t="s">
        <v>992</v>
      </c>
      <c r="N420" s="14"/>
      <c r="O420" s="50">
        <f>MIN(Lääkkeet[[#This Row],[Velvoite 1.1.2024 (pakkauksia)]],Lääkkeet[[#This Row],[Suurimman alitusluvan mukainen velvoite 
1.1.-30.6.2024 (pakkauksia)]],Lääkkeet[[#This Row],[Alin saldo 
1.1.-30.6.2024 (pakkauksia)]])*Lääkkeet[[#This Row],[Kirjanpitoarvo / pakkaus 1.1.2024
(EUR  ALV 0 %)]]</f>
        <v>0</v>
      </c>
      <c r="P420" s="16"/>
      <c r="Q420" s="13"/>
      <c r="R420" s="13"/>
      <c r="S420" s="13"/>
      <c r="T420" s="14"/>
      <c r="U420" s="50">
        <f>MIN(Lääkkeet[[#This Row],[Velvoite 1.7.2024 (pakkauksia)]],Lääkkeet[[#This Row],[Suurimman alitusluvan mukainen velvoite
1.7.-31.12.2024 (pakkauksia)]],Lääkkeet[[#This Row],[Alin saldo 
1.7.-31.12.2024 (pakkauksia)]])*Lääkkeet[[#This Row],[Kirjanpitoarvo / pakkaus 1.7.2024
(EUR  ALV 0 %)]]</f>
        <v>0</v>
      </c>
      <c r="W420" s="61" t="str" cm="1">
        <f t="array" ref="W420">IFERROR(_xlfn.IFS(Lääkkeet[[#This Row],[Sitoutunut pääoma 
1.1.-30.6.2024 (EUR)]]&gt;0,"Täytetyt",Lääkkeet[[#This Row],[Sitoutunut pääoma 
1.7.-31.12.2024 (EUR)]]&gt;0,"Täytetyt"),"")</f>
        <v/>
      </c>
      <c r="X420" s="61"/>
      <c r="Y420" s="5">
        <f>Hakulomake!$B$29</f>
        <v>0</v>
      </c>
    </row>
    <row r="421" spans="1:25" x14ac:dyDescent="0.3">
      <c r="A421" s="6" t="s">
        <v>1199</v>
      </c>
      <c r="B421" s="5">
        <f>Hakulomake!$B$17</f>
        <v>0</v>
      </c>
      <c r="C421" s="75">
        <v>3</v>
      </c>
      <c r="D421" s="5" t="s">
        <v>361</v>
      </c>
      <c r="E421" s="74" t="s">
        <v>2035</v>
      </c>
      <c r="F421" s="5" t="s">
        <v>362</v>
      </c>
      <c r="G421" s="5" t="s">
        <v>2029</v>
      </c>
      <c r="H421" s="5" t="s">
        <v>367</v>
      </c>
      <c r="I421" s="5" t="s">
        <v>338</v>
      </c>
      <c r="J421" s="75">
        <v>250</v>
      </c>
      <c r="N421" s="14"/>
      <c r="O421" s="50">
        <f>MIN(Lääkkeet[[#This Row],[Velvoite 1.1.2024 (pakkauksia)]],Lääkkeet[[#This Row],[Suurimman alitusluvan mukainen velvoite 
1.1.-30.6.2024 (pakkauksia)]],Lääkkeet[[#This Row],[Alin saldo 
1.1.-30.6.2024 (pakkauksia)]])*Lääkkeet[[#This Row],[Kirjanpitoarvo / pakkaus 1.1.2024
(EUR  ALV 0 %)]]</f>
        <v>0</v>
      </c>
      <c r="P421" s="16"/>
      <c r="Q421" s="13"/>
      <c r="R421" s="13"/>
      <c r="S421" s="13"/>
      <c r="T421" s="14"/>
      <c r="U421" s="50">
        <f>MIN(Lääkkeet[[#This Row],[Velvoite 1.7.2024 (pakkauksia)]],Lääkkeet[[#This Row],[Suurimman alitusluvan mukainen velvoite
1.7.-31.12.2024 (pakkauksia)]],Lääkkeet[[#This Row],[Alin saldo 
1.7.-31.12.2024 (pakkauksia)]])*Lääkkeet[[#This Row],[Kirjanpitoarvo / pakkaus 1.7.2024
(EUR  ALV 0 %)]]</f>
        <v>0</v>
      </c>
      <c r="W421" s="61" t="str" cm="1">
        <f t="array" ref="W421">IFERROR(_xlfn.IFS(Lääkkeet[[#This Row],[Sitoutunut pääoma 
1.1.-30.6.2024 (EUR)]]&gt;0,"Täytetyt",Lääkkeet[[#This Row],[Sitoutunut pääoma 
1.7.-31.12.2024 (EUR)]]&gt;0,"Täytetyt"),"")</f>
        <v/>
      </c>
      <c r="X421" s="61"/>
      <c r="Y421" s="5">
        <f>Hakulomake!$B$29</f>
        <v>0</v>
      </c>
    </row>
    <row r="422" spans="1:25" x14ac:dyDescent="0.3">
      <c r="A422" s="6" t="s">
        <v>1199</v>
      </c>
      <c r="B422" s="5">
        <f>Hakulomake!$B$17</f>
        <v>0</v>
      </c>
      <c r="C422" s="75">
        <v>3</v>
      </c>
      <c r="D422" s="5" t="s">
        <v>361</v>
      </c>
      <c r="E422" s="74" t="s">
        <v>2036</v>
      </c>
      <c r="F422" s="5" t="s">
        <v>362</v>
      </c>
      <c r="G422" s="5" t="s">
        <v>363</v>
      </c>
      <c r="H422" s="5" t="s">
        <v>365</v>
      </c>
      <c r="I422" s="5" t="s">
        <v>338</v>
      </c>
      <c r="J422" s="75">
        <v>250</v>
      </c>
      <c r="N422" s="14"/>
      <c r="O422" s="50">
        <f>MIN(Lääkkeet[[#This Row],[Velvoite 1.1.2024 (pakkauksia)]],Lääkkeet[[#This Row],[Suurimman alitusluvan mukainen velvoite 
1.1.-30.6.2024 (pakkauksia)]],Lääkkeet[[#This Row],[Alin saldo 
1.1.-30.6.2024 (pakkauksia)]])*Lääkkeet[[#This Row],[Kirjanpitoarvo / pakkaus 1.1.2024
(EUR  ALV 0 %)]]</f>
        <v>0</v>
      </c>
      <c r="P422" s="16"/>
      <c r="Q422" s="13"/>
      <c r="R422" s="13"/>
      <c r="S422" s="13"/>
      <c r="T422" s="14"/>
      <c r="U422" s="50">
        <f>MIN(Lääkkeet[[#This Row],[Velvoite 1.7.2024 (pakkauksia)]],Lääkkeet[[#This Row],[Suurimman alitusluvan mukainen velvoite
1.7.-31.12.2024 (pakkauksia)]],Lääkkeet[[#This Row],[Alin saldo 
1.7.-31.12.2024 (pakkauksia)]])*Lääkkeet[[#This Row],[Kirjanpitoarvo / pakkaus 1.7.2024
(EUR  ALV 0 %)]]</f>
        <v>0</v>
      </c>
      <c r="W422" s="61" t="str" cm="1">
        <f t="array" ref="W422">IFERROR(_xlfn.IFS(Lääkkeet[[#This Row],[Sitoutunut pääoma 
1.1.-30.6.2024 (EUR)]]&gt;0,"Täytetyt",Lääkkeet[[#This Row],[Sitoutunut pääoma 
1.7.-31.12.2024 (EUR)]]&gt;0,"Täytetyt"),"")</f>
        <v/>
      </c>
      <c r="X422" s="61"/>
      <c r="Y422" s="5">
        <f>Hakulomake!$B$29</f>
        <v>0</v>
      </c>
    </row>
    <row r="423" spans="1:25" x14ac:dyDescent="0.3">
      <c r="A423" s="6" t="s">
        <v>1199</v>
      </c>
      <c r="B423" s="5">
        <f>Hakulomake!$B$17</f>
        <v>0</v>
      </c>
      <c r="C423" s="75">
        <v>3</v>
      </c>
      <c r="D423" s="5" t="s">
        <v>334</v>
      </c>
      <c r="E423" s="74" t="s">
        <v>2037</v>
      </c>
      <c r="F423" s="5" t="s">
        <v>335</v>
      </c>
      <c r="G423" s="5" t="s">
        <v>343</v>
      </c>
      <c r="H423" s="5" t="s">
        <v>342</v>
      </c>
      <c r="I423" s="5" t="s">
        <v>39</v>
      </c>
      <c r="J423" s="75">
        <v>100</v>
      </c>
      <c r="N423" s="14"/>
      <c r="O423" s="50">
        <f>MIN(Lääkkeet[[#This Row],[Velvoite 1.1.2024 (pakkauksia)]],Lääkkeet[[#This Row],[Suurimman alitusluvan mukainen velvoite 
1.1.-30.6.2024 (pakkauksia)]],Lääkkeet[[#This Row],[Alin saldo 
1.1.-30.6.2024 (pakkauksia)]])*Lääkkeet[[#This Row],[Kirjanpitoarvo / pakkaus 1.1.2024
(EUR  ALV 0 %)]]</f>
        <v>0</v>
      </c>
      <c r="P423" s="16"/>
      <c r="Q423" s="13"/>
      <c r="R423" s="13"/>
      <c r="S423" s="13"/>
      <c r="T423" s="14"/>
      <c r="U423" s="50">
        <f>MIN(Lääkkeet[[#This Row],[Velvoite 1.7.2024 (pakkauksia)]],Lääkkeet[[#This Row],[Suurimman alitusluvan mukainen velvoite
1.7.-31.12.2024 (pakkauksia)]],Lääkkeet[[#This Row],[Alin saldo 
1.7.-31.12.2024 (pakkauksia)]])*Lääkkeet[[#This Row],[Kirjanpitoarvo / pakkaus 1.7.2024
(EUR  ALV 0 %)]]</f>
        <v>0</v>
      </c>
      <c r="W423" s="61" t="str" cm="1">
        <f t="array" ref="W423">IFERROR(_xlfn.IFS(Lääkkeet[[#This Row],[Sitoutunut pääoma 
1.1.-30.6.2024 (EUR)]]&gt;0,"Täytetyt",Lääkkeet[[#This Row],[Sitoutunut pääoma 
1.7.-31.12.2024 (EUR)]]&gt;0,"Täytetyt"),"")</f>
        <v/>
      </c>
      <c r="X423" s="61"/>
      <c r="Y423" s="5">
        <f>Hakulomake!$B$29</f>
        <v>0</v>
      </c>
    </row>
    <row r="424" spans="1:25" x14ac:dyDescent="0.3">
      <c r="A424" s="6" t="s">
        <v>1199</v>
      </c>
      <c r="B424" s="5">
        <f>Hakulomake!$B$17</f>
        <v>0</v>
      </c>
      <c r="C424" s="75">
        <v>3</v>
      </c>
      <c r="D424" s="5" t="s">
        <v>361</v>
      </c>
      <c r="E424" s="74" t="s">
        <v>2038</v>
      </c>
      <c r="F424" s="5" t="s">
        <v>362</v>
      </c>
      <c r="G424" s="5" t="s">
        <v>371</v>
      </c>
      <c r="H424" s="5" t="s">
        <v>366</v>
      </c>
      <c r="I424" s="5" t="s">
        <v>338</v>
      </c>
      <c r="J424" s="75">
        <v>30</v>
      </c>
      <c r="N424" s="14"/>
      <c r="O424" s="50">
        <f>MIN(Lääkkeet[[#This Row],[Velvoite 1.1.2024 (pakkauksia)]],Lääkkeet[[#This Row],[Suurimman alitusluvan mukainen velvoite 
1.1.-30.6.2024 (pakkauksia)]],Lääkkeet[[#This Row],[Alin saldo 
1.1.-30.6.2024 (pakkauksia)]])*Lääkkeet[[#This Row],[Kirjanpitoarvo / pakkaus 1.1.2024
(EUR  ALV 0 %)]]</f>
        <v>0</v>
      </c>
      <c r="P424" s="16"/>
      <c r="Q424" s="13"/>
      <c r="R424" s="13"/>
      <c r="S424" s="13"/>
      <c r="T424" s="14"/>
      <c r="U424" s="50">
        <f>MIN(Lääkkeet[[#This Row],[Velvoite 1.7.2024 (pakkauksia)]],Lääkkeet[[#This Row],[Suurimman alitusluvan mukainen velvoite
1.7.-31.12.2024 (pakkauksia)]],Lääkkeet[[#This Row],[Alin saldo 
1.7.-31.12.2024 (pakkauksia)]])*Lääkkeet[[#This Row],[Kirjanpitoarvo / pakkaus 1.7.2024
(EUR  ALV 0 %)]]</f>
        <v>0</v>
      </c>
      <c r="W424" s="61" t="str" cm="1">
        <f t="array" ref="W424">IFERROR(_xlfn.IFS(Lääkkeet[[#This Row],[Sitoutunut pääoma 
1.1.-30.6.2024 (EUR)]]&gt;0,"Täytetyt",Lääkkeet[[#This Row],[Sitoutunut pääoma 
1.7.-31.12.2024 (EUR)]]&gt;0,"Täytetyt"),"")</f>
        <v/>
      </c>
      <c r="X424" s="61"/>
      <c r="Y424" s="5">
        <f>Hakulomake!$B$29</f>
        <v>0</v>
      </c>
    </row>
    <row r="425" spans="1:25" x14ac:dyDescent="0.3">
      <c r="A425" s="6" t="s">
        <v>1199</v>
      </c>
      <c r="B425" s="5">
        <f>Hakulomake!$B$17</f>
        <v>0</v>
      </c>
      <c r="C425" s="75">
        <v>3</v>
      </c>
      <c r="D425" s="5" t="s">
        <v>334</v>
      </c>
      <c r="E425" s="74" t="s">
        <v>2039</v>
      </c>
      <c r="F425" s="5" t="s">
        <v>335</v>
      </c>
      <c r="G425" s="5" t="s">
        <v>347</v>
      </c>
      <c r="H425" s="5" t="s">
        <v>344</v>
      </c>
      <c r="I425" s="5" t="s">
        <v>39</v>
      </c>
      <c r="J425" s="75">
        <v>100</v>
      </c>
      <c r="N425" s="14"/>
      <c r="O425" s="50">
        <f>MIN(Lääkkeet[[#This Row],[Velvoite 1.1.2024 (pakkauksia)]],Lääkkeet[[#This Row],[Suurimman alitusluvan mukainen velvoite 
1.1.-30.6.2024 (pakkauksia)]],Lääkkeet[[#This Row],[Alin saldo 
1.1.-30.6.2024 (pakkauksia)]])*Lääkkeet[[#This Row],[Kirjanpitoarvo / pakkaus 1.1.2024
(EUR  ALV 0 %)]]</f>
        <v>0</v>
      </c>
      <c r="P425" s="16"/>
      <c r="Q425" s="13"/>
      <c r="R425" s="13"/>
      <c r="S425" s="13"/>
      <c r="T425" s="14"/>
      <c r="U425" s="50">
        <f>MIN(Lääkkeet[[#This Row],[Velvoite 1.7.2024 (pakkauksia)]],Lääkkeet[[#This Row],[Suurimman alitusluvan mukainen velvoite
1.7.-31.12.2024 (pakkauksia)]],Lääkkeet[[#This Row],[Alin saldo 
1.7.-31.12.2024 (pakkauksia)]])*Lääkkeet[[#This Row],[Kirjanpitoarvo / pakkaus 1.7.2024
(EUR  ALV 0 %)]]</f>
        <v>0</v>
      </c>
      <c r="W425" s="61" t="str" cm="1">
        <f t="array" ref="W425">IFERROR(_xlfn.IFS(Lääkkeet[[#This Row],[Sitoutunut pääoma 
1.1.-30.6.2024 (EUR)]]&gt;0,"Täytetyt",Lääkkeet[[#This Row],[Sitoutunut pääoma 
1.7.-31.12.2024 (EUR)]]&gt;0,"Täytetyt"),"")</f>
        <v/>
      </c>
      <c r="X425" s="61"/>
      <c r="Y425" s="5">
        <f>Hakulomake!$B$29</f>
        <v>0</v>
      </c>
    </row>
    <row r="426" spans="1:25" x14ac:dyDescent="0.3">
      <c r="A426" s="6" t="s">
        <v>1199</v>
      </c>
      <c r="B426" s="5">
        <f>Hakulomake!$B$17</f>
        <v>0</v>
      </c>
      <c r="C426" s="75">
        <v>3</v>
      </c>
      <c r="D426" s="5" t="s">
        <v>334</v>
      </c>
      <c r="E426" s="74" t="s">
        <v>2040</v>
      </c>
      <c r="F426" s="5" t="s">
        <v>335</v>
      </c>
      <c r="G426" s="5" t="s">
        <v>347</v>
      </c>
      <c r="H426" s="5" t="s">
        <v>342</v>
      </c>
      <c r="I426" s="5" t="s">
        <v>39</v>
      </c>
      <c r="J426" s="75">
        <v>100</v>
      </c>
      <c r="N426" s="14"/>
      <c r="O426" s="50">
        <f>MIN(Lääkkeet[[#This Row],[Velvoite 1.1.2024 (pakkauksia)]],Lääkkeet[[#This Row],[Suurimman alitusluvan mukainen velvoite 
1.1.-30.6.2024 (pakkauksia)]],Lääkkeet[[#This Row],[Alin saldo 
1.1.-30.6.2024 (pakkauksia)]])*Lääkkeet[[#This Row],[Kirjanpitoarvo / pakkaus 1.1.2024
(EUR  ALV 0 %)]]</f>
        <v>0</v>
      </c>
      <c r="P426" s="16"/>
      <c r="Q426" s="13"/>
      <c r="R426" s="13"/>
      <c r="S426" s="13"/>
      <c r="T426" s="14"/>
      <c r="U426" s="50">
        <f>MIN(Lääkkeet[[#This Row],[Velvoite 1.7.2024 (pakkauksia)]],Lääkkeet[[#This Row],[Suurimman alitusluvan mukainen velvoite
1.7.-31.12.2024 (pakkauksia)]],Lääkkeet[[#This Row],[Alin saldo 
1.7.-31.12.2024 (pakkauksia)]])*Lääkkeet[[#This Row],[Kirjanpitoarvo / pakkaus 1.7.2024
(EUR  ALV 0 %)]]</f>
        <v>0</v>
      </c>
      <c r="W426" s="61" t="str" cm="1">
        <f t="array" ref="W426">IFERROR(_xlfn.IFS(Lääkkeet[[#This Row],[Sitoutunut pääoma 
1.1.-30.6.2024 (EUR)]]&gt;0,"Täytetyt",Lääkkeet[[#This Row],[Sitoutunut pääoma 
1.7.-31.12.2024 (EUR)]]&gt;0,"Täytetyt"),"")</f>
        <v/>
      </c>
      <c r="X426" s="61"/>
      <c r="Y426" s="5">
        <f>Hakulomake!$B$29</f>
        <v>0</v>
      </c>
    </row>
    <row r="427" spans="1:25" x14ac:dyDescent="0.3">
      <c r="A427" s="6" t="s">
        <v>1199</v>
      </c>
      <c r="B427" s="5">
        <f>Hakulomake!$B$17</f>
        <v>0</v>
      </c>
      <c r="C427" s="75">
        <v>3</v>
      </c>
      <c r="D427" s="5" t="s">
        <v>361</v>
      </c>
      <c r="E427" s="74" t="s">
        <v>2041</v>
      </c>
      <c r="F427" s="5" t="s">
        <v>362</v>
      </c>
      <c r="G427" s="5" t="s">
        <v>372</v>
      </c>
      <c r="H427" s="5" t="s">
        <v>365</v>
      </c>
      <c r="I427" s="5" t="s">
        <v>338</v>
      </c>
      <c r="J427" s="75">
        <v>100</v>
      </c>
      <c r="N427" s="14"/>
      <c r="O427" s="50">
        <f>MIN(Lääkkeet[[#This Row],[Velvoite 1.1.2024 (pakkauksia)]],Lääkkeet[[#This Row],[Suurimman alitusluvan mukainen velvoite 
1.1.-30.6.2024 (pakkauksia)]],Lääkkeet[[#This Row],[Alin saldo 
1.1.-30.6.2024 (pakkauksia)]])*Lääkkeet[[#This Row],[Kirjanpitoarvo / pakkaus 1.1.2024
(EUR  ALV 0 %)]]</f>
        <v>0</v>
      </c>
      <c r="P427" s="16"/>
      <c r="Q427" s="13"/>
      <c r="R427" s="13"/>
      <c r="S427" s="13"/>
      <c r="T427" s="14"/>
      <c r="U427" s="50">
        <f>MIN(Lääkkeet[[#This Row],[Velvoite 1.7.2024 (pakkauksia)]],Lääkkeet[[#This Row],[Suurimman alitusluvan mukainen velvoite
1.7.-31.12.2024 (pakkauksia)]],Lääkkeet[[#This Row],[Alin saldo 
1.7.-31.12.2024 (pakkauksia)]])*Lääkkeet[[#This Row],[Kirjanpitoarvo / pakkaus 1.7.2024
(EUR  ALV 0 %)]]</f>
        <v>0</v>
      </c>
      <c r="W427" s="61" t="str" cm="1">
        <f t="array" ref="W427">IFERROR(_xlfn.IFS(Lääkkeet[[#This Row],[Sitoutunut pääoma 
1.1.-30.6.2024 (EUR)]]&gt;0,"Täytetyt",Lääkkeet[[#This Row],[Sitoutunut pääoma 
1.7.-31.12.2024 (EUR)]]&gt;0,"Täytetyt"),"")</f>
        <v/>
      </c>
      <c r="X427" s="61"/>
      <c r="Y427" s="5">
        <f>Hakulomake!$B$29</f>
        <v>0</v>
      </c>
    </row>
    <row r="428" spans="1:25" x14ac:dyDescent="0.3">
      <c r="A428" s="6" t="s">
        <v>1199</v>
      </c>
      <c r="B428" s="5">
        <f>Hakulomake!$B$17</f>
        <v>0</v>
      </c>
      <c r="C428" s="75">
        <v>3</v>
      </c>
      <c r="D428" s="5" t="s">
        <v>361</v>
      </c>
      <c r="E428" s="74" t="s">
        <v>2042</v>
      </c>
      <c r="F428" s="5" t="s">
        <v>362</v>
      </c>
      <c r="G428" s="5" t="s">
        <v>372</v>
      </c>
      <c r="H428" s="5" t="s">
        <v>366</v>
      </c>
      <c r="I428" s="5" t="s">
        <v>338</v>
      </c>
      <c r="J428" s="75">
        <v>30</v>
      </c>
      <c r="N428" s="14"/>
      <c r="O428" s="50">
        <f>MIN(Lääkkeet[[#This Row],[Velvoite 1.1.2024 (pakkauksia)]],Lääkkeet[[#This Row],[Suurimman alitusluvan mukainen velvoite 
1.1.-30.6.2024 (pakkauksia)]],Lääkkeet[[#This Row],[Alin saldo 
1.1.-30.6.2024 (pakkauksia)]])*Lääkkeet[[#This Row],[Kirjanpitoarvo / pakkaus 1.1.2024
(EUR  ALV 0 %)]]</f>
        <v>0</v>
      </c>
      <c r="P428" s="16"/>
      <c r="Q428" s="13"/>
      <c r="R428" s="13"/>
      <c r="S428" s="13"/>
      <c r="T428" s="14"/>
      <c r="U428" s="50">
        <f>MIN(Lääkkeet[[#This Row],[Velvoite 1.7.2024 (pakkauksia)]],Lääkkeet[[#This Row],[Suurimman alitusluvan mukainen velvoite
1.7.-31.12.2024 (pakkauksia)]],Lääkkeet[[#This Row],[Alin saldo 
1.7.-31.12.2024 (pakkauksia)]])*Lääkkeet[[#This Row],[Kirjanpitoarvo / pakkaus 1.7.2024
(EUR  ALV 0 %)]]</f>
        <v>0</v>
      </c>
      <c r="W428" s="61" t="str" cm="1">
        <f t="array" ref="W428">IFERROR(_xlfn.IFS(Lääkkeet[[#This Row],[Sitoutunut pääoma 
1.1.-30.6.2024 (EUR)]]&gt;0,"Täytetyt",Lääkkeet[[#This Row],[Sitoutunut pääoma 
1.7.-31.12.2024 (EUR)]]&gt;0,"Täytetyt"),"")</f>
        <v/>
      </c>
      <c r="X428" s="61"/>
      <c r="Y428" s="5">
        <f>Hakulomake!$B$29</f>
        <v>0</v>
      </c>
    </row>
    <row r="429" spans="1:25" x14ac:dyDescent="0.3">
      <c r="A429" s="6" t="s">
        <v>1199</v>
      </c>
      <c r="B429" s="5">
        <f>Hakulomake!$B$17</f>
        <v>0</v>
      </c>
      <c r="C429" s="75">
        <v>3</v>
      </c>
      <c r="D429" s="5" t="s">
        <v>361</v>
      </c>
      <c r="E429" s="74" t="s">
        <v>2043</v>
      </c>
      <c r="F429" s="5" t="s">
        <v>362</v>
      </c>
      <c r="G429" s="5" t="s">
        <v>372</v>
      </c>
      <c r="H429" s="5" t="s">
        <v>366</v>
      </c>
      <c r="I429" s="5" t="s">
        <v>338</v>
      </c>
      <c r="J429" s="75">
        <v>100</v>
      </c>
      <c r="N429" s="14"/>
      <c r="O429" s="50">
        <f>MIN(Lääkkeet[[#This Row],[Velvoite 1.1.2024 (pakkauksia)]],Lääkkeet[[#This Row],[Suurimman alitusluvan mukainen velvoite 
1.1.-30.6.2024 (pakkauksia)]],Lääkkeet[[#This Row],[Alin saldo 
1.1.-30.6.2024 (pakkauksia)]])*Lääkkeet[[#This Row],[Kirjanpitoarvo / pakkaus 1.1.2024
(EUR  ALV 0 %)]]</f>
        <v>0</v>
      </c>
      <c r="P429" s="16"/>
      <c r="Q429" s="13"/>
      <c r="R429" s="13"/>
      <c r="S429" s="13"/>
      <c r="T429" s="14"/>
      <c r="U429" s="50">
        <f>MIN(Lääkkeet[[#This Row],[Velvoite 1.7.2024 (pakkauksia)]],Lääkkeet[[#This Row],[Suurimman alitusluvan mukainen velvoite
1.7.-31.12.2024 (pakkauksia)]],Lääkkeet[[#This Row],[Alin saldo 
1.7.-31.12.2024 (pakkauksia)]])*Lääkkeet[[#This Row],[Kirjanpitoarvo / pakkaus 1.7.2024
(EUR  ALV 0 %)]]</f>
        <v>0</v>
      </c>
      <c r="W429" s="61" t="str" cm="1">
        <f t="array" ref="W429">IFERROR(_xlfn.IFS(Lääkkeet[[#This Row],[Sitoutunut pääoma 
1.1.-30.6.2024 (EUR)]]&gt;0,"Täytetyt",Lääkkeet[[#This Row],[Sitoutunut pääoma 
1.7.-31.12.2024 (EUR)]]&gt;0,"Täytetyt"),"")</f>
        <v/>
      </c>
      <c r="X429" s="61"/>
      <c r="Y429" s="5">
        <f>Hakulomake!$B$29</f>
        <v>0</v>
      </c>
    </row>
    <row r="430" spans="1:25" x14ac:dyDescent="0.3">
      <c r="A430" s="6" t="s">
        <v>1199</v>
      </c>
      <c r="B430" s="5">
        <f>Hakulomake!$B$17</f>
        <v>0</v>
      </c>
      <c r="C430" s="75">
        <v>3</v>
      </c>
      <c r="D430" s="5" t="s">
        <v>361</v>
      </c>
      <c r="E430" s="74" t="s">
        <v>2044</v>
      </c>
      <c r="F430" s="5" t="s">
        <v>362</v>
      </c>
      <c r="G430" s="5" t="s">
        <v>372</v>
      </c>
      <c r="H430" s="5" t="s">
        <v>367</v>
      </c>
      <c r="I430" s="5" t="s">
        <v>338</v>
      </c>
      <c r="J430" s="75">
        <v>30</v>
      </c>
      <c r="N430" s="14"/>
      <c r="O430" s="50">
        <f>MIN(Lääkkeet[[#This Row],[Velvoite 1.1.2024 (pakkauksia)]],Lääkkeet[[#This Row],[Suurimman alitusluvan mukainen velvoite 
1.1.-30.6.2024 (pakkauksia)]],Lääkkeet[[#This Row],[Alin saldo 
1.1.-30.6.2024 (pakkauksia)]])*Lääkkeet[[#This Row],[Kirjanpitoarvo / pakkaus 1.1.2024
(EUR  ALV 0 %)]]</f>
        <v>0</v>
      </c>
      <c r="P430" s="16"/>
      <c r="Q430" s="13"/>
      <c r="R430" s="13"/>
      <c r="S430" s="13"/>
      <c r="T430" s="14"/>
      <c r="U430" s="50">
        <f>MIN(Lääkkeet[[#This Row],[Velvoite 1.7.2024 (pakkauksia)]],Lääkkeet[[#This Row],[Suurimman alitusluvan mukainen velvoite
1.7.-31.12.2024 (pakkauksia)]],Lääkkeet[[#This Row],[Alin saldo 
1.7.-31.12.2024 (pakkauksia)]])*Lääkkeet[[#This Row],[Kirjanpitoarvo / pakkaus 1.7.2024
(EUR  ALV 0 %)]]</f>
        <v>0</v>
      </c>
      <c r="W430" s="61" t="str" cm="1">
        <f t="array" ref="W430">IFERROR(_xlfn.IFS(Lääkkeet[[#This Row],[Sitoutunut pääoma 
1.1.-30.6.2024 (EUR)]]&gt;0,"Täytetyt",Lääkkeet[[#This Row],[Sitoutunut pääoma 
1.7.-31.12.2024 (EUR)]]&gt;0,"Täytetyt"),"")</f>
        <v/>
      </c>
      <c r="X430" s="61"/>
      <c r="Y430" s="5">
        <f>Hakulomake!$B$29</f>
        <v>0</v>
      </c>
    </row>
    <row r="431" spans="1:25" x14ac:dyDescent="0.3">
      <c r="A431" s="6" t="s">
        <v>1199</v>
      </c>
      <c r="B431" s="5">
        <f>Hakulomake!$B$17</f>
        <v>0</v>
      </c>
      <c r="C431" s="75">
        <v>3</v>
      </c>
      <c r="D431" s="5" t="s">
        <v>361</v>
      </c>
      <c r="E431" s="74" t="s">
        <v>2045</v>
      </c>
      <c r="F431" s="5" t="s">
        <v>362</v>
      </c>
      <c r="G431" s="5" t="s">
        <v>372</v>
      </c>
      <c r="H431" s="5" t="s">
        <v>367</v>
      </c>
      <c r="I431" s="5" t="s">
        <v>338</v>
      </c>
      <c r="J431" s="75">
        <v>100</v>
      </c>
      <c r="N431" s="14"/>
      <c r="O431" s="50">
        <f>MIN(Lääkkeet[[#This Row],[Velvoite 1.1.2024 (pakkauksia)]],Lääkkeet[[#This Row],[Suurimman alitusluvan mukainen velvoite 
1.1.-30.6.2024 (pakkauksia)]],Lääkkeet[[#This Row],[Alin saldo 
1.1.-30.6.2024 (pakkauksia)]])*Lääkkeet[[#This Row],[Kirjanpitoarvo / pakkaus 1.1.2024
(EUR  ALV 0 %)]]</f>
        <v>0</v>
      </c>
      <c r="P431" s="16"/>
      <c r="Q431" s="13"/>
      <c r="R431" s="13"/>
      <c r="S431" s="13"/>
      <c r="T431" s="14"/>
      <c r="U431" s="50">
        <f>MIN(Lääkkeet[[#This Row],[Velvoite 1.7.2024 (pakkauksia)]],Lääkkeet[[#This Row],[Suurimman alitusluvan mukainen velvoite
1.7.-31.12.2024 (pakkauksia)]],Lääkkeet[[#This Row],[Alin saldo 
1.7.-31.12.2024 (pakkauksia)]])*Lääkkeet[[#This Row],[Kirjanpitoarvo / pakkaus 1.7.2024
(EUR  ALV 0 %)]]</f>
        <v>0</v>
      </c>
      <c r="W431" s="61" t="str" cm="1">
        <f t="array" ref="W431">IFERROR(_xlfn.IFS(Lääkkeet[[#This Row],[Sitoutunut pääoma 
1.1.-30.6.2024 (EUR)]]&gt;0,"Täytetyt",Lääkkeet[[#This Row],[Sitoutunut pääoma 
1.7.-31.12.2024 (EUR)]]&gt;0,"Täytetyt"),"")</f>
        <v/>
      </c>
      <c r="X431" s="61"/>
      <c r="Y431" s="5">
        <f>Hakulomake!$B$29</f>
        <v>0</v>
      </c>
    </row>
    <row r="432" spans="1:25" x14ac:dyDescent="0.3">
      <c r="A432" s="6" t="s">
        <v>1199</v>
      </c>
      <c r="B432" s="5">
        <f>Hakulomake!$B$17</f>
        <v>0</v>
      </c>
      <c r="C432" s="75">
        <v>3</v>
      </c>
      <c r="D432" s="5" t="s">
        <v>361</v>
      </c>
      <c r="E432" s="74" t="s">
        <v>2046</v>
      </c>
      <c r="F432" s="5" t="s">
        <v>362</v>
      </c>
      <c r="G432" s="5" t="s">
        <v>372</v>
      </c>
      <c r="H432" s="5" t="s">
        <v>364</v>
      </c>
      <c r="I432" s="5" t="s">
        <v>338</v>
      </c>
      <c r="J432" s="75">
        <v>100</v>
      </c>
      <c r="N432" s="14"/>
      <c r="O432" s="50">
        <f>MIN(Lääkkeet[[#This Row],[Velvoite 1.1.2024 (pakkauksia)]],Lääkkeet[[#This Row],[Suurimman alitusluvan mukainen velvoite 
1.1.-30.6.2024 (pakkauksia)]],Lääkkeet[[#This Row],[Alin saldo 
1.1.-30.6.2024 (pakkauksia)]])*Lääkkeet[[#This Row],[Kirjanpitoarvo / pakkaus 1.1.2024
(EUR  ALV 0 %)]]</f>
        <v>0</v>
      </c>
      <c r="P432" s="16"/>
      <c r="Q432" s="13"/>
      <c r="R432" s="13"/>
      <c r="S432" s="13"/>
      <c r="T432" s="14"/>
      <c r="U432" s="50">
        <f>MIN(Lääkkeet[[#This Row],[Velvoite 1.7.2024 (pakkauksia)]],Lääkkeet[[#This Row],[Suurimman alitusluvan mukainen velvoite
1.7.-31.12.2024 (pakkauksia)]],Lääkkeet[[#This Row],[Alin saldo 
1.7.-31.12.2024 (pakkauksia)]])*Lääkkeet[[#This Row],[Kirjanpitoarvo / pakkaus 1.7.2024
(EUR  ALV 0 %)]]</f>
        <v>0</v>
      </c>
      <c r="W432" s="61" t="str" cm="1">
        <f t="array" ref="W432">IFERROR(_xlfn.IFS(Lääkkeet[[#This Row],[Sitoutunut pääoma 
1.1.-30.6.2024 (EUR)]]&gt;0,"Täytetyt",Lääkkeet[[#This Row],[Sitoutunut pääoma 
1.7.-31.12.2024 (EUR)]]&gt;0,"Täytetyt"),"")</f>
        <v/>
      </c>
      <c r="X432" s="61"/>
      <c r="Y432" s="5">
        <f>Hakulomake!$B$29</f>
        <v>0</v>
      </c>
    </row>
    <row r="433" spans="1:25" x14ac:dyDescent="0.3">
      <c r="A433" s="6" t="s">
        <v>1199</v>
      </c>
      <c r="B433" s="5">
        <f>Hakulomake!$B$17</f>
        <v>0</v>
      </c>
      <c r="C433" s="75">
        <v>3</v>
      </c>
      <c r="D433" s="5" t="s">
        <v>324</v>
      </c>
      <c r="E433" s="74" t="s">
        <v>2047</v>
      </c>
      <c r="F433" s="5" t="s">
        <v>325</v>
      </c>
      <c r="G433" s="5" t="s">
        <v>333</v>
      </c>
      <c r="H433" s="5" t="s">
        <v>327</v>
      </c>
      <c r="I433" s="5" t="s">
        <v>328</v>
      </c>
      <c r="J433" s="75">
        <v>100</v>
      </c>
      <c r="N433" s="14"/>
      <c r="O433" s="50">
        <f>MIN(Lääkkeet[[#This Row],[Velvoite 1.1.2024 (pakkauksia)]],Lääkkeet[[#This Row],[Suurimman alitusluvan mukainen velvoite 
1.1.-30.6.2024 (pakkauksia)]],Lääkkeet[[#This Row],[Alin saldo 
1.1.-30.6.2024 (pakkauksia)]])*Lääkkeet[[#This Row],[Kirjanpitoarvo / pakkaus 1.1.2024
(EUR  ALV 0 %)]]</f>
        <v>0</v>
      </c>
      <c r="P433" s="16"/>
      <c r="Q433" s="13"/>
      <c r="R433" s="13"/>
      <c r="S433" s="13"/>
      <c r="T433" s="14"/>
      <c r="U433" s="50">
        <f>MIN(Lääkkeet[[#This Row],[Velvoite 1.7.2024 (pakkauksia)]],Lääkkeet[[#This Row],[Suurimman alitusluvan mukainen velvoite
1.7.-31.12.2024 (pakkauksia)]],Lääkkeet[[#This Row],[Alin saldo 
1.7.-31.12.2024 (pakkauksia)]])*Lääkkeet[[#This Row],[Kirjanpitoarvo / pakkaus 1.7.2024
(EUR  ALV 0 %)]]</f>
        <v>0</v>
      </c>
      <c r="W433" s="61" t="str" cm="1">
        <f t="array" ref="W433">IFERROR(_xlfn.IFS(Lääkkeet[[#This Row],[Sitoutunut pääoma 
1.1.-30.6.2024 (EUR)]]&gt;0,"Täytetyt",Lääkkeet[[#This Row],[Sitoutunut pääoma 
1.7.-31.12.2024 (EUR)]]&gt;0,"Täytetyt"),"")</f>
        <v/>
      </c>
      <c r="X433" s="61"/>
      <c r="Y433" s="5">
        <f>Hakulomake!$B$29</f>
        <v>0</v>
      </c>
    </row>
    <row r="434" spans="1:25" x14ac:dyDescent="0.3">
      <c r="A434" s="6" t="s">
        <v>1199</v>
      </c>
      <c r="B434" s="5">
        <f>Hakulomake!$B$17</f>
        <v>0</v>
      </c>
      <c r="C434" s="75">
        <v>3</v>
      </c>
      <c r="D434" s="5" t="s">
        <v>352</v>
      </c>
      <c r="E434" s="74" t="s">
        <v>2048</v>
      </c>
      <c r="F434" s="5" t="s">
        <v>353</v>
      </c>
      <c r="G434" s="5" t="s">
        <v>357</v>
      </c>
      <c r="H434" s="5" t="s">
        <v>117</v>
      </c>
      <c r="I434" s="5" t="s">
        <v>131</v>
      </c>
      <c r="J434" s="75" t="s">
        <v>1056</v>
      </c>
      <c r="N434" s="14"/>
      <c r="O434" s="50">
        <f>MIN(Lääkkeet[[#This Row],[Velvoite 1.1.2024 (pakkauksia)]],Lääkkeet[[#This Row],[Suurimman alitusluvan mukainen velvoite 
1.1.-30.6.2024 (pakkauksia)]],Lääkkeet[[#This Row],[Alin saldo 
1.1.-30.6.2024 (pakkauksia)]])*Lääkkeet[[#This Row],[Kirjanpitoarvo / pakkaus 1.1.2024
(EUR  ALV 0 %)]]</f>
        <v>0</v>
      </c>
      <c r="P434" s="16"/>
      <c r="Q434" s="13"/>
      <c r="R434" s="13"/>
      <c r="S434" s="13"/>
      <c r="T434" s="14"/>
      <c r="U434" s="50">
        <f>MIN(Lääkkeet[[#This Row],[Velvoite 1.7.2024 (pakkauksia)]],Lääkkeet[[#This Row],[Suurimman alitusluvan mukainen velvoite
1.7.-31.12.2024 (pakkauksia)]],Lääkkeet[[#This Row],[Alin saldo 
1.7.-31.12.2024 (pakkauksia)]])*Lääkkeet[[#This Row],[Kirjanpitoarvo / pakkaus 1.7.2024
(EUR  ALV 0 %)]]</f>
        <v>0</v>
      </c>
      <c r="W434" s="61" t="str" cm="1">
        <f t="array" ref="W434">IFERROR(_xlfn.IFS(Lääkkeet[[#This Row],[Sitoutunut pääoma 
1.1.-30.6.2024 (EUR)]]&gt;0,"Täytetyt",Lääkkeet[[#This Row],[Sitoutunut pääoma 
1.7.-31.12.2024 (EUR)]]&gt;0,"Täytetyt"),"")</f>
        <v/>
      </c>
      <c r="X434" s="61"/>
      <c r="Y434" s="5">
        <f>Hakulomake!$B$29</f>
        <v>0</v>
      </c>
    </row>
    <row r="435" spans="1:25" x14ac:dyDescent="0.3">
      <c r="A435" s="6" t="s">
        <v>1199</v>
      </c>
      <c r="B435" s="5">
        <f>Hakulomake!$B$17</f>
        <v>0</v>
      </c>
      <c r="C435" s="75">
        <v>3</v>
      </c>
      <c r="D435" s="5" t="s">
        <v>302</v>
      </c>
      <c r="E435" s="74" t="s">
        <v>2049</v>
      </c>
      <c r="F435" s="5" t="s">
        <v>303</v>
      </c>
      <c r="G435" s="5" t="s">
        <v>304</v>
      </c>
      <c r="H435" s="5" t="s">
        <v>305</v>
      </c>
      <c r="I435" s="5" t="s">
        <v>39</v>
      </c>
      <c r="J435" s="75">
        <v>90</v>
      </c>
      <c r="N435" s="14"/>
      <c r="O435" s="50">
        <f>MIN(Lääkkeet[[#This Row],[Velvoite 1.1.2024 (pakkauksia)]],Lääkkeet[[#This Row],[Suurimman alitusluvan mukainen velvoite 
1.1.-30.6.2024 (pakkauksia)]],Lääkkeet[[#This Row],[Alin saldo 
1.1.-30.6.2024 (pakkauksia)]])*Lääkkeet[[#This Row],[Kirjanpitoarvo / pakkaus 1.1.2024
(EUR  ALV 0 %)]]</f>
        <v>0</v>
      </c>
      <c r="P435" s="16"/>
      <c r="Q435" s="13"/>
      <c r="R435" s="13"/>
      <c r="S435" s="13"/>
      <c r="T435" s="14"/>
      <c r="U435" s="50">
        <f>MIN(Lääkkeet[[#This Row],[Velvoite 1.7.2024 (pakkauksia)]],Lääkkeet[[#This Row],[Suurimman alitusluvan mukainen velvoite
1.7.-31.12.2024 (pakkauksia)]],Lääkkeet[[#This Row],[Alin saldo 
1.7.-31.12.2024 (pakkauksia)]])*Lääkkeet[[#This Row],[Kirjanpitoarvo / pakkaus 1.7.2024
(EUR  ALV 0 %)]]</f>
        <v>0</v>
      </c>
      <c r="W435" s="61" t="str" cm="1">
        <f t="array" ref="W435">IFERROR(_xlfn.IFS(Lääkkeet[[#This Row],[Sitoutunut pääoma 
1.1.-30.6.2024 (EUR)]]&gt;0,"Täytetyt",Lääkkeet[[#This Row],[Sitoutunut pääoma 
1.7.-31.12.2024 (EUR)]]&gt;0,"Täytetyt"),"")</f>
        <v/>
      </c>
      <c r="X435" s="61"/>
      <c r="Y435" s="5">
        <f>Hakulomake!$B$29</f>
        <v>0</v>
      </c>
    </row>
    <row r="436" spans="1:25" x14ac:dyDescent="0.3">
      <c r="A436" s="6" t="s">
        <v>1199</v>
      </c>
      <c r="B436" s="5">
        <f>Hakulomake!$B$17</f>
        <v>0</v>
      </c>
      <c r="C436" s="75">
        <v>3</v>
      </c>
      <c r="D436" s="5" t="s">
        <v>361</v>
      </c>
      <c r="E436" s="74" t="s">
        <v>2050</v>
      </c>
      <c r="F436" s="5" t="s">
        <v>362</v>
      </c>
      <c r="G436" s="5" t="s">
        <v>368</v>
      </c>
      <c r="H436" s="5" t="s">
        <v>366</v>
      </c>
      <c r="I436" s="5" t="s">
        <v>338</v>
      </c>
      <c r="J436" s="75">
        <v>100</v>
      </c>
      <c r="N436" s="14"/>
      <c r="O436" s="50">
        <f>MIN(Lääkkeet[[#This Row],[Velvoite 1.1.2024 (pakkauksia)]],Lääkkeet[[#This Row],[Suurimman alitusluvan mukainen velvoite 
1.1.-30.6.2024 (pakkauksia)]],Lääkkeet[[#This Row],[Alin saldo 
1.1.-30.6.2024 (pakkauksia)]])*Lääkkeet[[#This Row],[Kirjanpitoarvo / pakkaus 1.1.2024
(EUR  ALV 0 %)]]</f>
        <v>0</v>
      </c>
      <c r="P436" s="16"/>
      <c r="Q436" s="13"/>
      <c r="R436" s="13"/>
      <c r="S436" s="13"/>
      <c r="T436" s="14"/>
      <c r="U436" s="50">
        <f>MIN(Lääkkeet[[#This Row],[Velvoite 1.7.2024 (pakkauksia)]],Lääkkeet[[#This Row],[Suurimman alitusluvan mukainen velvoite
1.7.-31.12.2024 (pakkauksia)]],Lääkkeet[[#This Row],[Alin saldo 
1.7.-31.12.2024 (pakkauksia)]])*Lääkkeet[[#This Row],[Kirjanpitoarvo / pakkaus 1.7.2024
(EUR  ALV 0 %)]]</f>
        <v>0</v>
      </c>
      <c r="W436" s="61" t="str" cm="1">
        <f t="array" ref="W436">IFERROR(_xlfn.IFS(Lääkkeet[[#This Row],[Sitoutunut pääoma 
1.1.-30.6.2024 (EUR)]]&gt;0,"Täytetyt",Lääkkeet[[#This Row],[Sitoutunut pääoma 
1.7.-31.12.2024 (EUR)]]&gt;0,"Täytetyt"),"")</f>
        <v/>
      </c>
      <c r="X436" s="61"/>
      <c r="Y436" s="5">
        <f>Hakulomake!$B$29</f>
        <v>0</v>
      </c>
    </row>
    <row r="437" spans="1:25" x14ac:dyDescent="0.3">
      <c r="A437" s="6" t="s">
        <v>1199</v>
      </c>
      <c r="B437" s="5">
        <f>Hakulomake!$B$17</f>
        <v>0</v>
      </c>
      <c r="C437" s="75">
        <v>3</v>
      </c>
      <c r="D437" s="5" t="s">
        <v>361</v>
      </c>
      <c r="E437" s="74" t="s">
        <v>2051</v>
      </c>
      <c r="F437" s="5" t="s">
        <v>362</v>
      </c>
      <c r="G437" s="5" t="s">
        <v>368</v>
      </c>
      <c r="H437" s="5" t="s">
        <v>367</v>
      </c>
      <c r="I437" s="5" t="s">
        <v>338</v>
      </c>
      <c r="J437" s="75">
        <v>100</v>
      </c>
      <c r="N437" s="14"/>
      <c r="O437" s="50">
        <f>MIN(Lääkkeet[[#This Row],[Velvoite 1.1.2024 (pakkauksia)]],Lääkkeet[[#This Row],[Suurimman alitusluvan mukainen velvoite 
1.1.-30.6.2024 (pakkauksia)]],Lääkkeet[[#This Row],[Alin saldo 
1.1.-30.6.2024 (pakkauksia)]])*Lääkkeet[[#This Row],[Kirjanpitoarvo / pakkaus 1.1.2024
(EUR  ALV 0 %)]]</f>
        <v>0</v>
      </c>
      <c r="P437" s="16"/>
      <c r="Q437" s="13"/>
      <c r="R437" s="13"/>
      <c r="S437" s="13"/>
      <c r="T437" s="14"/>
      <c r="U437" s="50">
        <f>MIN(Lääkkeet[[#This Row],[Velvoite 1.7.2024 (pakkauksia)]],Lääkkeet[[#This Row],[Suurimman alitusluvan mukainen velvoite
1.7.-31.12.2024 (pakkauksia)]],Lääkkeet[[#This Row],[Alin saldo 
1.7.-31.12.2024 (pakkauksia)]])*Lääkkeet[[#This Row],[Kirjanpitoarvo / pakkaus 1.7.2024
(EUR  ALV 0 %)]]</f>
        <v>0</v>
      </c>
      <c r="W437" s="61" t="str" cm="1">
        <f t="array" ref="W437">IFERROR(_xlfn.IFS(Lääkkeet[[#This Row],[Sitoutunut pääoma 
1.1.-30.6.2024 (EUR)]]&gt;0,"Täytetyt",Lääkkeet[[#This Row],[Sitoutunut pääoma 
1.7.-31.12.2024 (EUR)]]&gt;0,"Täytetyt"),"")</f>
        <v/>
      </c>
      <c r="X437" s="61"/>
      <c r="Y437" s="5">
        <f>Hakulomake!$B$29</f>
        <v>0</v>
      </c>
    </row>
    <row r="438" spans="1:25" x14ac:dyDescent="0.3">
      <c r="A438" s="6" t="s">
        <v>1199</v>
      </c>
      <c r="B438" s="5">
        <f>Hakulomake!$B$17</f>
        <v>0</v>
      </c>
      <c r="C438" s="75">
        <v>3</v>
      </c>
      <c r="D438" s="5" t="s">
        <v>361</v>
      </c>
      <c r="E438" s="74" t="s">
        <v>2052</v>
      </c>
      <c r="F438" s="5" t="s">
        <v>362</v>
      </c>
      <c r="G438" s="5" t="s">
        <v>368</v>
      </c>
      <c r="H438" s="5" t="s">
        <v>364</v>
      </c>
      <c r="I438" s="5" t="s">
        <v>338</v>
      </c>
      <c r="J438" s="75">
        <v>100</v>
      </c>
      <c r="N438" s="14"/>
      <c r="O438" s="50">
        <f>MIN(Lääkkeet[[#This Row],[Velvoite 1.1.2024 (pakkauksia)]],Lääkkeet[[#This Row],[Suurimman alitusluvan mukainen velvoite 
1.1.-30.6.2024 (pakkauksia)]],Lääkkeet[[#This Row],[Alin saldo 
1.1.-30.6.2024 (pakkauksia)]])*Lääkkeet[[#This Row],[Kirjanpitoarvo / pakkaus 1.1.2024
(EUR  ALV 0 %)]]</f>
        <v>0</v>
      </c>
      <c r="P438" s="16"/>
      <c r="Q438" s="13"/>
      <c r="R438" s="13"/>
      <c r="S438" s="13"/>
      <c r="T438" s="14"/>
      <c r="U438" s="50">
        <f>MIN(Lääkkeet[[#This Row],[Velvoite 1.7.2024 (pakkauksia)]],Lääkkeet[[#This Row],[Suurimman alitusluvan mukainen velvoite
1.7.-31.12.2024 (pakkauksia)]],Lääkkeet[[#This Row],[Alin saldo 
1.7.-31.12.2024 (pakkauksia)]])*Lääkkeet[[#This Row],[Kirjanpitoarvo / pakkaus 1.7.2024
(EUR  ALV 0 %)]]</f>
        <v>0</v>
      </c>
      <c r="W438" s="61" t="str" cm="1">
        <f t="array" ref="W438">IFERROR(_xlfn.IFS(Lääkkeet[[#This Row],[Sitoutunut pääoma 
1.1.-30.6.2024 (EUR)]]&gt;0,"Täytetyt",Lääkkeet[[#This Row],[Sitoutunut pääoma 
1.7.-31.12.2024 (EUR)]]&gt;0,"Täytetyt"),"")</f>
        <v/>
      </c>
      <c r="X438" s="61"/>
      <c r="Y438" s="5">
        <f>Hakulomake!$B$29</f>
        <v>0</v>
      </c>
    </row>
    <row r="439" spans="1:25" x14ac:dyDescent="0.3">
      <c r="A439" s="6" t="s">
        <v>1199</v>
      </c>
      <c r="B439" s="5">
        <f>Hakulomake!$B$17</f>
        <v>0</v>
      </c>
      <c r="C439" s="75">
        <v>3</v>
      </c>
      <c r="D439" s="5" t="s">
        <v>381</v>
      </c>
      <c r="E439" s="74" t="s">
        <v>2053</v>
      </c>
      <c r="F439" s="5" t="s">
        <v>382</v>
      </c>
      <c r="G439" s="5" t="s">
        <v>388</v>
      </c>
      <c r="H439" s="5" t="s">
        <v>385</v>
      </c>
      <c r="I439" s="5" t="s">
        <v>39</v>
      </c>
      <c r="J439" s="75">
        <v>30</v>
      </c>
      <c r="N439" s="14"/>
      <c r="O439" s="50">
        <f>MIN(Lääkkeet[[#This Row],[Velvoite 1.1.2024 (pakkauksia)]],Lääkkeet[[#This Row],[Suurimman alitusluvan mukainen velvoite 
1.1.-30.6.2024 (pakkauksia)]],Lääkkeet[[#This Row],[Alin saldo 
1.1.-30.6.2024 (pakkauksia)]])*Lääkkeet[[#This Row],[Kirjanpitoarvo / pakkaus 1.1.2024
(EUR  ALV 0 %)]]</f>
        <v>0</v>
      </c>
      <c r="P439" s="16"/>
      <c r="Q439" s="13"/>
      <c r="R439" s="13"/>
      <c r="S439" s="13"/>
      <c r="T439" s="14"/>
      <c r="U439" s="50">
        <f>MIN(Lääkkeet[[#This Row],[Velvoite 1.7.2024 (pakkauksia)]],Lääkkeet[[#This Row],[Suurimman alitusluvan mukainen velvoite
1.7.-31.12.2024 (pakkauksia)]],Lääkkeet[[#This Row],[Alin saldo 
1.7.-31.12.2024 (pakkauksia)]])*Lääkkeet[[#This Row],[Kirjanpitoarvo / pakkaus 1.7.2024
(EUR  ALV 0 %)]]</f>
        <v>0</v>
      </c>
      <c r="W439" s="61" t="str" cm="1">
        <f t="array" ref="W439">IFERROR(_xlfn.IFS(Lääkkeet[[#This Row],[Sitoutunut pääoma 
1.1.-30.6.2024 (EUR)]]&gt;0,"Täytetyt",Lääkkeet[[#This Row],[Sitoutunut pääoma 
1.7.-31.12.2024 (EUR)]]&gt;0,"Täytetyt"),"")</f>
        <v/>
      </c>
      <c r="X439" s="61"/>
      <c r="Y439" s="5">
        <f>Hakulomake!$B$29</f>
        <v>0</v>
      </c>
    </row>
    <row r="440" spans="1:25" x14ac:dyDescent="0.3">
      <c r="A440" s="6" t="s">
        <v>1199</v>
      </c>
      <c r="B440" s="5">
        <f>Hakulomake!$B$17</f>
        <v>0</v>
      </c>
      <c r="C440" s="75">
        <v>3</v>
      </c>
      <c r="D440" s="5" t="s">
        <v>352</v>
      </c>
      <c r="E440" s="74" t="s">
        <v>2054</v>
      </c>
      <c r="F440" s="5" t="s">
        <v>353</v>
      </c>
      <c r="G440" s="5" t="s">
        <v>356</v>
      </c>
      <c r="H440" s="5" t="s">
        <v>117</v>
      </c>
      <c r="I440" s="5" t="s">
        <v>131</v>
      </c>
      <c r="J440" s="75" t="s">
        <v>1056</v>
      </c>
      <c r="N440" s="14"/>
      <c r="O440" s="50">
        <f>MIN(Lääkkeet[[#This Row],[Velvoite 1.1.2024 (pakkauksia)]],Lääkkeet[[#This Row],[Suurimman alitusluvan mukainen velvoite 
1.1.-30.6.2024 (pakkauksia)]],Lääkkeet[[#This Row],[Alin saldo 
1.1.-30.6.2024 (pakkauksia)]])*Lääkkeet[[#This Row],[Kirjanpitoarvo / pakkaus 1.1.2024
(EUR  ALV 0 %)]]</f>
        <v>0</v>
      </c>
      <c r="P440" s="16"/>
      <c r="Q440" s="13"/>
      <c r="R440" s="13"/>
      <c r="S440" s="13"/>
      <c r="T440" s="14"/>
      <c r="U440" s="50">
        <f>MIN(Lääkkeet[[#This Row],[Velvoite 1.7.2024 (pakkauksia)]],Lääkkeet[[#This Row],[Suurimman alitusluvan mukainen velvoite
1.7.-31.12.2024 (pakkauksia)]],Lääkkeet[[#This Row],[Alin saldo 
1.7.-31.12.2024 (pakkauksia)]])*Lääkkeet[[#This Row],[Kirjanpitoarvo / pakkaus 1.7.2024
(EUR  ALV 0 %)]]</f>
        <v>0</v>
      </c>
      <c r="W440" s="61" t="str" cm="1">
        <f t="array" ref="W440">IFERROR(_xlfn.IFS(Lääkkeet[[#This Row],[Sitoutunut pääoma 
1.1.-30.6.2024 (EUR)]]&gt;0,"Täytetyt",Lääkkeet[[#This Row],[Sitoutunut pääoma 
1.7.-31.12.2024 (EUR)]]&gt;0,"Täytetyt"),"")</f>
        <v/>
      </c>
      <c r="X440" s="61"/>
      <c r="Y440" s="5">
        <f>Hakulomake!$B$29</f>
        <v>0</v>
      </c>
    </row>
    <row r="441" spans="1:25" x14ac:dyDescent="0.3">
      <c r="A441" s="6" t="s">
        <v>1199</v>
      </c>
      <c r="B441" s="5">
        <f>Hakulomake!$B$17</f>
        <v>0</v>
      </c>
      <c r="C441" s="75">
        <v>3</v>
      </c>
      <c r="D441" s="5" t="s">
        <v>334</v>
      </c>
      <c r="E441" s="74" t="s">
        <v>2055</v>
      </c>
      <c r="F441" s="5" t="s">
        <v>335</v>
      </c>
      <c r="G441" s="5" t="s">
        <v>343</v>
      </c>
      <c r="H441" s="5" t="s">
        <v>344</v>
      </c>
      <c r="I441" s="5" t="s">
        <v>39</v>
      </c>
      <c r="J441" s="75">
        <v>100</v>
      </c>
      <c r="N441" s="14"/>
      <c r="O441" s="50">
        <f>MIN(Lääkkeet[[#This Row],[Velvoite 1.1.2024 (pakkauksia)]],Lääkkeet[[#This Row],[Suurimman alitusluvan mukainen velvoite 
1.1.-30.6.2024 (pakkauksia)]],Lääkkeet[[#This Row],[Alin saldo 
1.1.-30.6.2024 (pakkauksia)]])*Lääkkeet[[#This Row],[Kirjanpitoarvo / pakkaus 1.1.2024
(EUR  ALV 0 %)]]</f>
        <v>0</v>
      </c>
      <c r="P441" s="16"/>
      <c r="Q441" s="13"/>
      <c r="R441" s="13"/>
      <c r="S441" s="13"/>
      <c r="T441" s="14"/>
      <c r="U441" s="50">
        <f>MIN(Lääkkeet[[#This Row],[Velvoite 1.7.2024 (pakkauksia)]],Lääkkeet[[#This Row],[Suurimman alitusluvan mukainen velvoite
1.7.-31.12.2024 (pakkauksia)]],Lääkkeet[[#This Row],[Alin saldo 
1.7.-31.12.2024 (pakkauksia)]])*Lääkkeet[[#This Row],[Kirjanpitoarvo / pakkaus 1.7.2024
(EUR  ALV 0 %)]]</f>
        <v>0</v>
      </c>
      <c r="W441" s="61" t="str" cm="1">
        <f t="array" ref="W441">IFERROR(_xlfn.IFS(Lääkkeet[[#This Row],[Sitoutunut pääoma 
1.1.-30.6.2024 (EUR)]]&gt;0,"Täytetyt",Lääkkeet[[#This Row],[Sitoutunut pääoma 
1.7.-31.12.2024 (EUR)]]&gt;0,"Täytetyt"),"")</f>
        <v/>
      </c>
      <c r="X441" s="61"/>
      <c r="Y441" s="5">
        <f>Hakulomake!$B$29</f>
        <v>0</v>
      </c>
    </row>
    <row r="442" spans="1:25" x14ac:dyDescent="0.3">
      <c r="A442" s="6" t="s">
        <v>1199</v>
      </c>
      <c r="B442" s="5">
        <f>Hakulomake!$B$17</f>
        <v>0</v>
      </c>
      <c r="C442" s="75">
        <v>3</v>
      </c>
      <c r="D442" s="5" t="s">
        <v>376</v>
      </c>
      <c r="E442" s="74" t="s">
        <v>2056</v>
      </c>
      <c r="F442" s="5" t="s">
        <v>377</v>
      </c>
      <c r="G442" s="5" t="s">
        <v>379</v>
      </c>
      <c r="H442" s="5" t="s">
        <v>337</v>
      </c>
      <c r="I442" s="5" t="s">
        <v>50</v>
      </c>
      <c r="J442" s="75">
        <v>100</v>
      </c>
      <c r="N442" s="14"/>
      <c r="O442" s="50">
        <f>MIN(Lääkkeet[[#This Row],[Velvoite 1.1.2024 (pakkauksia)]],Lääkkeet[[#This Row],[Suurimman alitusluvan mukainen velvoite 
1.1.-30.6.2024 (pakkauksia)]],Lääkkeet[[#This Row],[Alin saldo 
1.1.-30.6.2024 (pakkauksia)]])*Lääkkeet[[#This Row],[Kirjanpitoarvo / pakkaus 1.1.2024
(EUR  ALV 0 %)]]</f>
        <v>0</v>
      </c>
      <c r="P442" s="16"/>
      <c r="Q442" s="13"/>
      <c r="R442" s="13"/>
      <c r="S442" s="13"/>
      <c r="T442" s="14"/>
      <c r="U442" s="50">
        <f>MIN(Lääkkeet[[#This Row],[Velvoite 1.7.2024 (pakkauksia)]],Lääkkeet[[#This Row],[Suurimman alitusluvan mukainen velvoite
1.7.-31.12.2024 (pakkauksia)]],Lääkkeet[[#This Row],[Alin saldo 
1.7.-31.12.2024 (pakkauksia)]])*Lääkkeet[[#This Row],[Kirjanpitoarvo / pakkaus 1.7.2024
(EUR  ALV 0 %)]]</f>
        <v>0</v>
      </c>
      <c r="W442" s="61" t="str" cm="1">
        <f t="array" ref="W442">IFERROR(_xlfn.IFS(Lääkkeet[[#This Row],[Sitoutunut pääoma 
1.1.-30.6.2024 (EUR)]]&gt;0,"Täytetyt",Lääkkeet[[#This Row],[Sitoutunut pääoma 
1.7.-31.12.2024 (EUR)]]&gt;0,"Täytetyt"),"")</f>
        <v/>
      </c>
      <c r="X442" s="61"/>
      <c r="Y442" s="5">
        <f>Hakulomake!$B$29</f>
        <v>0</v>
      </c>
    </row>
    <row r="443" spans="1:25" x14ac:dyDescent="0.3">
      <c r="A443" s="6" t="s">
        <v>1199</v>
      </c>
      <c r="B443" s="5">
        <f>Hakulomake!$B$17</f>
        <v>0</v>
      </c>
      <c r="C443" s="75">
        <v>3</v>
      </c>
      <c r="D443" s="5" t="s">
        <v>376</v>
      </c>
      <c r="E443" s="74" t="s">
        <v>2057</v>
      </c>
      <c r="F443" s="5" t="s">
        <v>377</v>
      </c>
      <c r="G443" s="5" t="s">
        <v>379</v>
      </c>
      <c r="H443" s="5" t="s">
        <v>380</v>
      </c>
      <c r="I443" s="5" t="s">
        <v>338</v>
      </c>
      <c r="J443" s="75">
        <v>100</v>
      </c>
      <c r="N443" s="14"/>
      <c r="O443" s="50">
        <f>MIN(Lääkkeet[[#This Row],[Velvoite 1.1.2024 (pakkauksia)]],Lääkkeet[[#This Row],[Suurimman alitusluvan mukainen velvoite 
1.1.-30.6.2024 (pakkauksia)]],Lääkkeet[[#This Row],[Alin saldo 
1.1.-30.6.2024 (pakkauksia)]])*Lääkkeet[[#This Row],[Kirjanpitoarvo / pakkaus 1.1.2024
(EUR  ALV 0 %)]]</f>
        <v>0</v>
      </c>
      <c r="P443" s="16"/>
      <c r="Q443" s="13"/>
      <c r="R443" s="13"/>
      <c r="S443" s="13"/>
      <c r="T443" s="14"/>
      <c r="U443" s="50">
        <f>MIN(Lääkkeet[[#This Row],[Velvoite 1.7.2024 (pakkauksia)]],Lääkkeet[[#This Row],[Suurimman alitusluvan mukainen velvoite
1.7.-31.12.2024 (pakkauksia)]],Lääkkeet[[#This Row],[Alin saldo 
1.7.-31.12.2024 (pakkauksia)]])*Lääkkeet[[#This Row],[Kirjanpitoarvo / pakkaus 1.7.2024
(EUR  ALV 0 %)]]</f>
        <v>0</v>
      </c>
      <c r="W443" s="61" t="str" cm="1">
        <f t="array" ref="W443">IFERROR(_xlfn.IFS(Lääkkeet[[#This Row],[Sitoutunut pääoma 
1.1.-30.6.2024 (EUR)]]&gt;0,"Täytetyt",Lääkkeet[[#This Row],[Sitoutunut pääoma 
1.7.-31.12.2024 (EUR)]]&gt;0,"Täytetyt"),"")</f>
        <v/>
      </c>
      <c r="X443" s="61"/>
      <c r="Y443" s="5">
        <f>Hakulomake!$B$29</f>
        <v>0</v>
      </c>
    </row>
    <row r="444" spans="1:25" x14ac:dyDescent="0.3">
      <c r="A444" s="6" t="s">
        <v>1199</v>
      </c>
      <c r="B444" s="5">
        <f>Hakulomake!$B$17</f>
        <v>0</v>
      </c>
      <c r="C444" s="75">
        <v>3</v>
      </c>
      <c r="D444" s="5" t="s">
        <v>310</v>
      </c>
      <c r="E444" s="74" t="s">
        <v>2058</v>
      </c>
      <c r="F444" s="5" t="s">
        <v>311</v>
      </c>
      <c r="G444" s="5" t="s">
        <v>2059</v>
      </c>
      <c r="H444" s="5" t="s">
        <v>48</v>
      </c>
      <c r="I444" s="5" t="s">
        <v>2060</v>
      </c>
      <c r="J444" s="75" t="s">
        <v>1057</v>
      </c>
      <c r="N444" s="14"/>
      <c r="O444" s="50">
        <f>MIN(Lääkkeet[[#This Row],[Velvoite 1.1.2024 (pakkauksia)]],Lääkkeet[[#This Row],[Suurimman alitusluvan mukainen velvoite 
1.1.-30.6.2024 (pakkauksia)]],Lääkkeet[[#This Row],[Alin saldo 
1.1.-30.6.2024 (pakkauksia)]])*Lääkkeet[[#This Row],[Kirjanpitoarvo / pakkaus 1.1.2024
(EUR  ALV 0 %)]]</f>
        <v>0</v>
      </c>
      <c r="P444" s="16"/>
      <c r="Q444" s="13"/>
      <c r="R444" s="13"/>
      <c r="S444" s="13"/>
      <c r="T444" s="14"/>
      <c r="U444" s="50">
        <f>MIN(Lääkkeet[[#This Row],[Velvoite 1.7.2024 (pakkauksia)]],Lääkkeet[[#This Row],[Suurimman alitusluvan mukainen velvoite
1.7.-31.12.2024 (pakkauksia)]],Lääkkeet[[#This Row],[Alin saldo 
1.7.-31.12.2024 (pakkauksia)]])*Lääkkeet[[#This Row],[Kirjanpitoarvo / pakkaus 1.7.2024
(EUR  ALV 0 %)]]</f>
        <v>0</v>
      </c>
      <c r="W444" s="61" t="str" cm="1">
        <f t="array" ref="W444">IFERROR(_xlfn.IFS(Lääkkeet[[#This Row],[Sitoutunut pääoma 
1.1.-30.6.2024 (EUR)]]&gt;0,"Täytetyt",Lääkkeet[[#This Row],[Sitoutunut pääoma 
1.7.-31.12.2024 (EUR)]]&gt;0,"Täytetyt"),"")</f>
        <v/>
      </c>
      <c r="X444" s="61"/>
      <c r="Y444" s="5">
        <f>Hakulomake!$B$29</f>
        <v>0</v>
      </c>
    </row>
    <row r="445" spans="1:25" x14ac:dyDescent="0.3">
      <c r="A445" s="6" t="s">
        <v>1199</v>
      </c>
      <c r="B445" s="5">
        <f>Hakulomake!$B$17</f>
        <v>0</v>
      </c>
      <c r="C445" s="75">
        <v>3</v>
      </c>
      <c r="D445" s="5" t="s">
        <v>324</v>
      </c>
      <c r="E445" s="74" t="s">
        <v>2061</v>
      </c>
      <c r="F445" s="5" t="s">
        <v>325</v>
      </c>
      <c r="G445" s="5" t="s">
        <v>333</v>
      </c>
      <c r="H445" s="5" t="s">
        <v>329</v>
      </c>
      <c r="I445" s="5" t="s">
        <v>328</v>
      </c>
      <c r="J445" s="75">
        <v>100</v>
      </c>
      <c r="N445" s="14"/>
      <c r="O445" s="50">
        <f>MIN(Lääkkeet[[#This Row],[Velvoite 1.1.2024 (pakkauksia)]],Lääkkeet[[#This Row],[Suurimman alitusluvan mukainen velvoite 
1.1.-30.6.2024 (pakkauksia)]],Lääkkeet[[#This Row],[Alin saldo 
1.1.-30.6.2024 (pakkauksia)]])*Lääkkeet[[#This Row],[Kirjanpitoarvo / pakkaus 1.1.2024
(EUR  ALV 0 %)]]</f>
        <v>0</v>
      </c>
      <c r="P445" s="16"/>
      <c r="Q445" s="13"/>
      <c r="R445" s="13"/>
      <c r="S445" s="13"/>
      <c r="T445" s="14"/>
      <c r="U445" s="50">
        <f>MIN(Lääkkeet[[#This Row],[Velvoite 1.7.2024 (pakkauksia)]],Lääkkeet[[#This Row],[Suurimman alitusluvan mukainen velvoite
1.7.-31.12.2024 (pakkauksia)]],Lääkkeet[[#This Row],[Alin saldo 
1.7.-31.12.2024 (pakkauksia)]])*Lääkkeet[[#This Row],[Kirjanpitoarvo / pakkaus 1.7.2024
(EUR  ALV 0 %)]]</f>
        <v>0</v>
      </c>
      <c r="W445" s="61" t="str" cm="1">
        <f t="array" ref="W445">IFERROR(_xlfn.IFS(Lääkkeet[[#This Row],[Sitoutunut pääoma 
1.1.-30.6.2024 (EUR)]]&gt;0,"Täytetyt",Lääkkeet[[#This Row],[Sitoutunut pääoma 
1.7.-31.12.2024 (EUR)]]&gt;0,"Täytetyt"),"")</f>
        <v/>
      </c>
      <c r="X445" s="61"/>
      <c r="Y445" s="5">
        <f>Hakulomake!$B$29</f>
        <v>0</v>
      </c>
    </row>
    <row r="446" spans="1:25" x14ac:dyDescent="0.3">
      <c r="A446" s="6" t="s">
        <v>1199</v>
      </c>
      <c r="B446" s="5">
        <f>Hakulomake!$B$17</f>
        <v>0</v>
      </c>
      <c r="C446" s="75">
        <v>3</v>
      </c>
      <c r="D446" s="5" t="s">
        <v>361</v>
      </c>
      <c r="E446" s="74" t="s">
        <v>2062</v>
      </c>
      <c r="F446" s="5" t="s">
        <v>362</v>
      </c>
      <c r="G446" s="5" t="s">
        <v>371</v>
      </c>
      <c r="H446" s="5" t="s">
        <v>366</v>
      </c>
      <c r="I446" s="5" t="s">
        <v>338</v>
      </c>
      <c r="J446" s="75">
        <v>100</v>
      </c>
      <c r="N446" s="14"/>
      <c r="O446" s="50">
        <f>MIN(Lääkkeet[[#This Row],[Velvoite 1.1.2024 (pakkauksia)]],Lääkkeet[[#This Row],[Suurimman alitusluvan mukainen velvoite 
1.1.-30.6.2024 (pakkauksia)]],Lääkkeet[[#This Row],[Alin saldo 
1.1.-30.6.2024 (pakkauksia)]])*Lääkkeet[[#This Row],[Kirjanpitoarvo / pakkaus 1.1.2024
(EUR  ALV 0 %)]]</f>
        <v>0</v>
      </c>
      <c r="P446" s="16"/>
      <c r="Q446" s="13"/>
      <c r="R446" s="13"/>
      <c r="S446" s="13"/>
      <c r="T446" s="14"/>
      <c r="U446" s="50">
        <f>MIN(Lääkkeet[[#This Row],[Velvoite 1.7.2024 (pakkauksia)]],Lääkkeet[[#This Row],[Suurimman alitusluvan mukainen velvoite
1.7.-31.12.2024 (pakkauksia)]],Lääkkeet[[#This Row],[Alin saldo 
1.7.-31.12.2024 (pakkauksia)]])*Lääkkeet[[#This Row],[Kirjanpitoarvo / pakkaus 1.7.2024
(EUR  ALV 0 %)]]</f>
        <v>0</v>
      </c>
      <c r="W446" s="61" t="str" cm="1">
        <f t="array" ref="W446">IFERROR(_xlfn.IFS(Lääkkeet[[#This Row],[Sitoutunut pääoma 
1.1.-30.6.2024 (EUR)]]&gt;0,"Täytetyt",Lääkkeet[[#This Row],[Sitoutunut pääoma 
1.7.-31.12.2024 (EUR)]]&gt;0,"Täytetyt"),"")</f>
        <v/>
      </c>
      <c r="X446" s="61"/>
      <c r="Y446" s="5">
        <f>Hakulomake!$B$29</f>
        <v>0</v>
      </c>
    </row>
    <row r="447" spans="1:25" x14ac:dyDescent="0.3">
      <c r="A447" s="6" t="s">
        <v>1199</v>
      </c>
      <c r="B447" s="5">
        <f>Hakulomake!$B$17</f>
        <v>0</v>
      </c>
      <c r="C447" s="75">
        <v>3</v>
      </c>
      <c r="D447" s="5" t="s">
        <v>361</v>
      </c>
      <c r="E447" s="74" t="s">
        <v>2063</v>
      </c>
      <c r="F447" s="5" t="s">
        <v>362</v>
      </c>
      <c r="G447" s="5" t="s">
        <v>371</v>
      </c>
      <c r="H447" s="5" t="s">
        <v>364</v>
      </c>
      <c r="I447" s="5" t="s">
        <v>338</v>
      </c>
      <c r="J447" s="75">
        <v>100</v>
      </c>
      <c r="N447" s="14"/>
      <c r="O447" s="50">
        <f>MIN(Lääkkeet[[#This Row],[Velvoite 1.1.2024 (pakkauksia)]],Lääkkeet[[#This Row],[Suurimman alitusluvan mukainen velvoite 
1.1.-30.6.2024 (pakkauksia)]],Lääkkeet[[#This Row],[Alin saldo 
1.1.-30.6.2024 (pakkauksia)]])*Lääkkeet[[#This Row],[Kirjanpitoarvo / pakkaus 1.1.2024
(EUR  ALV 0 %)]]</f>
        <v>0</v>
      </c>
      <c r="P447" s="16"/>
      <c r="Q447" s="13"/>
      <c r="R447" s="13"/>
      <c r="S447" s="13"/>
      <c r="T447" s="14"/>
      <c r="U447" s="50">
        <f>MIN(Lääkkeet[[#This Row],[Velvoite 1.7.2024 (pakkauksia)]],Lääkkeet[[#This Row],[Suurimman alitusluvan mukainen velvoite
1.7.-31.12.2024 (pakkauksia)]],Lääkkeet[[#This Row],[Alin saldo 
1.7.-31.12.2024 (pakkauksia)]])*Lääkkeet[[#This Row],[Kirjanpitoarvo / pakkaus 1.7.2024
(EUR  ALV 0 %)]]</f>
        <v>0</v>
      </c>
      <c r="W447" s="61" t="str" cm="1">
        <f t="array" ref="W447">IFERROR(_xlfn.IFS(Lääkkeet[[#This Row],[Sitoutunut pääoma 
1.1.-30.6.2024 (EUR)]]&gt;0,"Täytetyt",Lääkkeet[[#This Row],[Sitoutunut pääoma 
1.7.-31.12.2024 (EUR)]]&gt;0,"Täytetyt"),"")</f>
        <v/>
      </c>
      <c r="X447" s="61"/>
      <c r="Y447" s="5">
        <f>Hakulomake!$B$29</f>
        <v>0</v>
      </c>
    </row>
    <row r="448" spans="1:25" x14ac:dyDescent="0.3">
      <c r="A448" s="6" t="s">
        <v>1199</v>
      </c>
      <c r="B448" s="5">
        <f>Hakulomake!$B$17</f>
        <v>0</v>
      </c>
      <c r="C448" s="75">
        <v>3</v>
      </c>
      <c r="D448" s="5" t="s">
        <v>334</v>
      </c>
      <c r="E448" s="74" t="s">
        <v>2064</v>
      </c>
      <c r="F448" s="5" t="s">
        <v>335</v>
      </c>
      <c r="G448" s="5" t="s">
        <v>339</v>
      </c>
      <c r="H448" s="5" t="s">
        <v>342</v>
      </c>
      <c r="I448" s="5" t="s">
        <v>39</v>
      </c>
      <c r="J448" s="75">
        <v>100</v>
      </c>
      <c r="N448" s="14"/>
      <c r="O448" s="50">
        <f>MIN(Lääkkeet[[#This Row],[Velvoite 1.1.2024 (pakkauksia)]],Lääkkeet[[#This Row],[Suurimman alitusluvan mukainen velvoite 
1.1.-30.6.2024 (pakkauksia)]],Lääkkeet[[#This Row],[Alin saldo 
1.1.-30.6.2024 (pakkauksia)]])*Lääkkeet[[#This Row],[Kirjanpitoarvo / pakkaus 1.1.2024
(EUR  ALV 0 %)]]</f>
        <v>0</v>
      </c>
      <c r="P448" s="16"/>
      <c r="Q448" s="13"/>
      <c r="R448" s="13"/>
      <c r="S448" s="13"/>
      <c r="T448" s="14"/>
      <c r="U448" s="50">
        <f>MIN(Lääkkeet[[#This Row],[Velvoite 1.7.2024 (pakkauksia)]],Lääkkeet[[#This Row],[Suurimman alitusluvan mukainen velvoite
1.7.-31.12.2024 (pakkauksia)]],Lääkkeet[[#This Row],[Alin saldo 
1.7.-31.12.2024 (pakkauksia)]])*Lääkkeet[[#This Row],[Kirjanpitoarvo / pakkaus 1.7.2024
(EUR  ALV 0 %)]]</f>
        <v>0</v>
      </c>
      <c r="W448" s="61" t="str" cm="1">
        <f t="array" ref="W448">IFERROR(_xlfn.IFS(Lääkkeet[[#This Row],[Sitoutunut pääoma 
1.1.-30.6.2024 (EUR)]]&gt;0,"Täytetyt",Lääkkeet[[#This Row],[Sitoutunut pääoma 
1.7.-31.12.2024 (EUR)]]&gt;0,"Täytetyt"),"")</f>
        <v/>
      </c>
      <c r="X448" s="61"/>
      <c r="Y448" s="5">
        <f>Hakulomake!$B$29</f>
        <v>0</v>
      </c>
    </row>
    <row r="449" spans="1:25" x14ac:dyDescent="0.3">
      <c r="A449" s="6" t="s">
        <v>1199</v>
      </c>
      <c r="B449" s="5">
        <f>Hakulomake!$B$17</f>
        <v>0</v>
      </c>
      <c r="C449" s="75">
        <v>3</v>
      </c>
      <c r="D449" s="5" t="s">
        <v>361</v>
      </c>
      <c r="E449" s="74" t="s">
        <v>2065</v>
      </c>
      <c r="F449" s="5" t="s">
        <v>362</v>
      </c>
      <c r="G449" s="5" t="s">
        <v>371</v>
      </c>
      <c r="H449" s="5" t="s">
        <v>365</v>
      </c>
      <c r="I449" s="5" t="s">
        <v>338</v>
      </c>
      <c r="J449" s="75">
        <v>100</v>
      </c>
      <c r="N449" s="14"/>
      <c r="O449" s="50">
        <f>MIN(Lääkkeet[[#This Row],[Velvoite 1.1.2024 (pakkauksia)]],Lääkkeet[[#This Row],[Suurimman alitusluvan mukainen velvoite 
1.1.-30.6.2024 (pakkauksia)]],Lääkkeet[[#This Row],[Alin saldo 
1.1.-30.6.2024 (pakkauksia)]])*Lääkkeet[[#This Row],[Kirjanpitoarvo / pakkaus 1.1.2024
(EUR  ALV 0 %)]]</f>
        <v>0</v>
      </c>
      <c r="P449" s="16"/>
      <c r="Q449" s="13"/>
      <c r="R449" s="13"/>
      <c r="S449" s="13"/>
      <c r="T449" s="14"/>
      <c r="U449" s="50">
        <f>MIN(Lääkkeet[[#This Row],[Velvoite 1.7.2024 (pakkauksia)]],Lääkkeet[[#This Row],[Suurimman alitusluvan mukainen velvoite
1.7.-31.12.2024 (pakkauksia)]],Lääkkeet[[#This Row],[Alin saldo 
1.7.-31.12.2024 (pakkauksia)]])*Lääkkeet[[#This Row],[Kirjanpitoarvo / pakkaus 1.7.2024
(EUR  ALV 0 %)]]</f>
        <v>0</v>
      </c>
      <c r="W449" s="61" t="str" cm="1">
        <f t="array" ref="W449">IFERROR(_xlfn.IFS(Lääkkeet[[#This Row],[Sitoutunut pääoma 
1.1.-30.6.2024 (EUR)]]&gt;0,"Täytetyt",Lääkkeet[[#This Row],[Sitoutunut pääoma 
1.7.-31.12.2024 (EUR)]]&gt;0,"Täytetyt"),"")</f>
        <v/>
      </c>
      <c r="X449" s="61"/>
      <c r="Y449" s="5">
        <f>Hakulomake!$B$29</f>
        <v>0</v>
      </c>
    </row>
    <row r="450" spans="1:25" x14ac:dyDescent="0.3">
      <c r="A450" s="6" t="s">
        <v>1199</v>
      </c>
      <c r="B450" s="5">
        <f>Hakulomake!$B$17</f>
        <v>0</v>
      </c>
      <c r="C450" s="75">
        <v>3</v>
      </c>
      <c r="D450" s="5" t="s">
        <v>310</v>
      </c>
      <c r="E450" s="74" t="s">
        <v>2066</v>
      </c>
      <c r="F450" s="5" t="s">
        <v>311</v>
      </c>
      <c r="G450" s="5" t="s">
        <v>312</v>
      </c>
      <c r="H450" s="5" t="s">
        <v>180</v>
      </c>
      <c r="I450" s="5" t="s">
        <v>39</v>
      </c>
      <c r="J450" s="75">
        <v>30</v>
      </c>
      <c r="N450" s="14"/>
      <c r="O450" s="50">
        <f>MIN(Lääkkeet[[#This Row],[Velvoite 1.1.2024 (pakkauksia)]],Lääkkeet[[#This Row],[Suurimman alitusluvan mukainen velvoite 
1.1.-30.6.2024 (pakkauksia)]],Lääkkeet[[#This Row],[Alin saldo 
1.1.-30.6.2024 (pakkauksia)]])*Lääkkeet[[#This Row],[Kirjanpitoarvo / pakkaus 1.1.2024
(EUR  ALV 0 %)]]</f>
        <v>0</v>
      </c>
      <c r="P450" s="16"/>
      <c r="Q450" s="13"/>
      <c r="R450" s="13"/>
      <c r="S450" s="13"/>
      <c r="T450" s="14"/>
      <c r="U450" s="50">
        <f>MIN(Lääkkeet[[#This Row],[Velvoite 1.7.2024 (pakkauksia)]],Lääkkeet[[#This Row],[Suurimman alitusluvan mukainen velvoite
1.7.-31.12.2024 (pakkauksia)]],Lääkkeet[[#This Row],[Alin saldo 
1.7.-31.12.2024 (pakkauksia)]])*Lääkkeet[[#This Row],[Kirjanpitoarvo / pakkaus 1.7.2024
(EUR  ALV 0 %)]]</f>
        <v>0</v>
      </c>
      <c r="W450" s="61" t="str" cm="1">
        <f t="array" ref="W450">IFERROR(_xlfn.IFS(Lääkkeet[[#This Row],[Sitoutunut pääoma 
1.1.-30.6.2024 (EUR)]]&gt;0,"Täytetyt",Lääkkeet[[#This Row],[Sitoutunut pääoma 
1.7.-31.12.2024 (EUR)]]&gt;0,"Täytetyt"),"")</f>
        <v/>
      </c>
      <c r="X450" s="61"/>
      <c r="Y450" s="5">
        <f>Hakulomake!$B$29</f>
        <v>0</v>
      </c>
    </row>
    <row r="451" spans="1:25" x14ac:dyDescent="0.3">
      <c r="A451" s="6" t="s">
        <v>1199</v>
      </c>
      <c r="B451" s="5">
        <f>Hakulomake!$B$17</f>
        <v>0</v>
      </c>
      <c r="C451" s="75">
        <v>3</v>
      </c>
      <c r="D451" s="5" t="s">
        <v>334</v>
      </c>
      <c r="E451" s="74" t="s">
        <v>2067</v>
      </c>
      <c r="F451" s="5" t="s">
        <v>335</v>
      </c>
      <c r="G451" s="5" t="s">
        <v>339</v>
      </c>
      <c r="H451" s="5" t="s">
        <v>177</v>
      </c>
      <c r="I451" s="5" t="s">
        <v>341</v>
      </c>
      <c r="J451" s="75">
        <v>30</v>
      </c>
      <c r="N451" s="14"/>
      <c r="O451" s="50">
        <f>MIN(Lääkkeet[[#This Row],[Velvoite 1.1.2024 (pakkauksia)]],Lääkkeet[[#This Row],[Suurimman alitusluvan mukainen velvoite 
1.1.-30.6.2024 (pakkauksia)]],Lääkkeet[[#This Row],[Alin saldo 
1.1.-30.6.2024 (pakkauksia)]])*Lääkkeet[[#This Row],[Kirjanpitoarvo / pakkaus 1.1.2024
(EUR  ALV 0 %)]]</f>
        <v>0</v>
      </c>
      <c r="P451" s="16"/>
      <c r="Q451" s="13"/>
      <c r="R451" s="13"/>
      <c r="S451" s="13"/>
      <c r="T451" s="14"/>
      <c r="U451" s="50">
        <f>MIN(Lääkkeet[[#This Row],[Velvoite 1.7.2024 (pakkauksia)]],Lääkkeet[[#This Row],[Suurimman alitusluvan mukainen velvoite
1.7.-31.12.2024 (pakkauksia)]],Lääkkeet[[#This Row],[Alin saldo 
1.7.-31.12.2024 (pakkauksia)]])*Lääkkeet[[#This Row],[Kirjanpitoarvo / pakkaus 1.7.2024
(EUR  ALV 0 %)]]</f>
        <v>0</v>
      </c>
      <c r="W451" s="61" t="str" cm="1">
        <f t="array" ref="W451">IFERROR(_xlfn.IFS(Lääkkeet[[#This Row],[Sitoutunut pääoma 
1.1.-30.6.2024 (EUR)]]&gt;0,"Täytetyt",Lääkkeet[[#This Row],[Sitoutunut pääoma 
1.7.-31.12.2024 (EUR)]]&gt;0,"Täytetyt"),"")</f>
        <v/>
      </c>
      <c r="X451" s="61"/>
      <c r="Y451" s="5">
        <f>Hakulomake!$B$29</f>
        <v>0</v>
      </c>
    </row>
    <row r="452" spans="1:25" x14ac:dyDescent="0.3">
      <c r="A452" s="6" t="s">
        <v>1199</v>
      </c>
      <c r="B452" s="5">
        <f>Hakulomake!$B$17</f>
        <v>0</v>
      </c>
      <c r="C452" s="75">
        <v>3</v>
      </c>
      <c r="D452" s="5" t="s">
        <v>334</v>
      </c>
      <c r="E452" s="74" t="s">
        <v>2068</v>
      </c>
      <c r="F452" s="5" t="s">
        <v>335</v>
      </c>
      <c r="G452" s="5" t="s">
        <v>339</v>
      </c>
      <c r="H452" s="5" t="s">
        <v>177</v>
      </c>
      <c r="I452" s="5" t="s">
        <v>341</v>
      </c>
      <c r="J452" s="75">
        <v>100</v>
      </c>
      <c r="N452" s="14"/>
      <c r="O452" s="50">
        <f>MIN(Lääkkeet[[#This Row],[Velvoite 1.1.2024 (pakkauksia)]],Lääkkeet[[#This Row],[Suurimman alitusluvan mukainen velvoite 
1.1.-30.6.2024 (pakkauksia)]],Lääkkeet[[#This Row],[Alin saldo 
1.1.-30.6.2024 (pakkauksia)]])*Lääkkeet[[#This Row],[Kirjanpitoarvo / pakkaus 1.1.2024
(EUR  ALV 0 %)]]</f>
        <v>0</v>
      </c>
      <c r="P452" s="16"/>
      <c r="Q452" s="13"/>
      <c r="R452" s="13"/>
      <c r="S452" s="13"/>
      <c r="T452" s="14"/>
      <c r="U452" s="50">
        <f>MIN(Lääkkeet[[#This Row],[Velvoite 1.7.2024 (pakkauksia)]],Lääkkeet[[#This Row],[Suurimman alitusluvan mukainen velvoite
1.7.-31.12.2024 (pakkauksia)]],Lääkkeet[[#This Row],[Alin saldo 
1.7.-31.12.2024 (pakkauksia)]])*Lääkkeet[[#This Row],[Kirjanpitoarvo / pakkaus 1.7.2024
(EUR  ALV 0 %)]]</f>
        <v>0</v>
      </c>
      <c r="W452" s="61" t="str" cm="1">
        <f t="array" ref="W452">IFERROR(_xlfn.IFS(Lääkkeet[[#This Row],[Sitoutunut pääoma 
1.1.-30.6.2024 (EUR)]]&gt;0,"Täytetyt",Lääkkeet[[#This Row],[Sitoutunut pääoma 
1.7.-31.12.2024 (EUR)]]&gt;0,"Täytetyt"),"")</f>
        <v/>
      </c>
      <c r="X452" s="61"/>
      <c r="Y452" s="5">
        <f>Hakulomake!$B$29</f>
        <v>0</v>
      </c>
    </row>
    <row r="453" spans="1:25" x14ac:dyDescent="0.3">
      <c r="A453" s="6" t="s">
        <v>1199</v>
      </c>
      <c r="B453" s="5">
        <f>Hakulomake!$B$17</f>
        <v>0</v>
      </c>
      <c r="C453" s="75">
        <v>3</v>
      </c>
      <c r="D453" s="5" t="s">
        <v>352</v>
      </c>
      <c r="E453" s="74" t="s">
        <v>2069</v>
      </c>
      <c r="F453" s="5" t="s">
        <v>353</v>
      </c>
      <c r="G453" s="5" t="s">
        <v>359</v>
      </c>
      <c r="H453" s="5" t="s">
        <v>346</v>
      </c>
      <c r="I453" s="5" t="s">
        <v>39</v>
      </c>
      <c r="J453" s="75">
        <v>100</v>
      </c>
      <c r="N453" s="14"/>
      <c r="O453" s="50">
        <f>MIN(Lääkkeet[[#This Row],[Velvoite 1.1.2024 (pakkauksia)]],Lääkkeet[[#This Row],[Suurimman alitusluvan mukainen velvoite 
1.1.-30.6.2024 (pakkauksia)]],Lääkkeet[[#This Row],[Alin saldo 
1.1.-30.6.2024 (pakkauksia)]])*Lääkkeet[[#This Row],[Kirjanpitoarvo / pakkaus 1.1.2024
(EUR  ALV 0 %)]]</f>
        <v>0</v>
      </c>
      <c r="P453" s="16"/>
      <c r="Q453" s="13"/>
      <c r="R453" s="13"/>
      <c r="S453" s="13"/>
      <c r="T453" s="14"/>
      <c r="U453" s="50">
        <f>MIN(Lääkkeet[[#This Row],[Velvoite 1.7.2024 (pakkauksia)]],Lääkkeet[[#This Row],[Suurimman alitusluvan mukainen velvoite
1.7.-31.12.2024 (pakkauksia)]],Lääkkeet[[#This Row],[Alin saldo 
1.7.-31.12.2024 (pakkauksia)]])*Lääkkeet[[#This Row],[Kirjanpitoarvo / pakkaus 1.7.2024
(EUR  ALV 0 %)]]</f>
        <v>0</v>
      </c>
      <c r="W453" s="61" t="str" cm="1">
        <f t="array" ref="W453">IFERROR(_xlfn.IFS(Lääkkeet[[#This Row],[Sitoutunut pääoma 
1.1.-30.6.2024 (EUR)]]&gt;0,"Täytetyt",Lääkkeet[[#This Row],[Sitoutunut pääoma 
1.7.-31.12.2024 (EUR)]]&gt;0,"Täytetyt"),"")</f>
        <v/>
      </c>
      <c r="X453" s="61"/>
      <c r="Y453" s="5">
        <f>Hakulomake!$B$29</f>
        <v>0</v>
      </c>
    </row>
    <row r="454" spans="1:25" x14ac:dyDescent="0.3">
      <c r="A454" s="6" t="s">
        <v>1199</v>
      </c>
      <c r="B454" s="5">
        <f>Hakulomake!$B$17</f>
        <v>0</v>
      </c>
      <c r="C454" s="75">
        <v>3</v>
      </c>
      <c r="D454" s="5" t="s">
        <v>352</v>
      </c>
      <c r="E454" s="74" t="s">
        <v>2070</v>
      </c>
      <c r="F454" s="5" t="s">
        <v>353</v>
      </c>
      <c r="G454" s="5" t="s">
        <v>360</v>
      </c>
      <c r="H454" s="5" t="s">
        <v>49</v>
      </c>
      <c r="I454" s="5" t="s">
        <v>39</v>
      </c>
      <c r="J454" s="75">
        <v>100</v>
      </c>
      <c r="N454" s="14"/>
      <c r="O454" s="50">
        <f>MIN(Lääkkeet[[#This Row],[Velvoite 1.1.2024 (pakkauksia)]],Lääkkeet[[#This Row],[Suurimman alitusluvan mukainen velvoite 
1.1.-30.6.2024 (pakkauksia)]],Lääkkeet[[#This Row],[Alin saldo 
1.1.-30.6.2024 (pakkauksia)]])*Lääkkeet[[#This Row],[Kirjanpitoarvo / pakkaus 1.1.2024
(EUR  ALV 0 %)]]</f>
        <v>0</v>
      </c>
      <c r="P454" s="16"/>
      <c r="Q454" s="13"/>
      <c r="R454" s="13"/>
      <c r="S454" s="13"/>
      <c r="T454" s="14"/>
      <c r="U454" s="50">
        <f>MIN(Lääkkeet[[#This Row],[Velvoite 1.7.2024 (pakkauksia)]],Lääkkeet[[#This Row],[Suurimman alitusluvan mukainen velvoite
1.7.-31.12.2024 (pakkauksia)]],Lääkkeet[[#This Row],[Alin saldo 
1.7.-31.12.2024 (pakkauksia)]])*Lääkkeet[[#This Row],[Kirjanpitoarvo / pakkaus 1.7.2024
(EUR  ALV 0 %)]]</f>
        <v>0</v>
      </c>
      <c r="W454" s="61" t="str" cm="1">
        <f t="array" ref="W454">IFERROR(_xlfn.IFS(Lääkkeet[[#This Row],[Sitoutunut pääoma 
1.1.-30.6.2024 (EUR)]]&gt;0,"Täytetyt",Lääkkeet[[#This Row],[Sitoutunut pääoma 
1.7.-31.12.2024 (EUR)]]&gt;0,"Täytetyt"),"")</f>
        <v/>
      </c>
      <c r="X454" s="61"/>
      <c r="Y454" s="5">
        <f>Hakulomake!$B$29</f>
        <v>0</v>
      </c>
    </row>
    <row r="455" spans="1:25" x14ac:dyDescent="0.3">
      <c r="A455" s="6" t="s">
        <v>1199</v>
      </c>
      <c r="B455" s="5">
        <f>Hakulomake!$B$17</f>
        <v>0</v>
      </c>
      <c r="C455" s="75">
        <v>3</v>
      </c>
      <c r="D455" s="5" t="s">
        <v>302</v>
      </c>
      <c r="E455" s="74" t="s">
        <v>2071</v>
      </c>
      <c r="F455" s="5" t="s">
        <v>303</v>
      </c>
      <c r="G455" s="5" t="s">
        <v>308</v>
      </c>
      <c r="H455" s="5" t="s">
        <v>309</v>
      </c>
      <c r="I455" s="5" t="s">
        <v>39</v>
      </c>
      <c r="J455" s="75">
        <v>90</v>
      </c>
      <c r="N455" s="14"/>
      <c r="O455" s="50">
        <f>MIN(Lääkkeet[[#This Row],[Velvoite 1.1.2024 (pakkauksia)]],Lääkkeet[[#This Row],[Suurimman alitusluvan mukainen velvoite 
1.1.-30.6.2024 (pakkauksia)]],Lääkkeet[[#This Row],[Alin saldo 
1.1.-30.6.2024 (pakkauksia)]])*Lääkkeet[[#This Row],[Kirjanpitoarvo / pakkaus 1.1.2024
(EUR  ALV 0 %)]]</f>
        <v>0</v>
      </c>
      <c r="P455" s="16"/>
      <c r="Q455" s="13"/>
      <c r="R455" s="13"/>
      <c r="S455" s="13"/>
      <c r="T455" s="14"/>
      <c r="U455" s="50">
        <f>MIN(Lääkkeet[[#This Row],[Velvoite 1.7.2024 (pakkauksia)]],Lääkkeet[[#This Row],[Suurimman alitusluvan mukainen velvoite
1.7.-31.12.2024 (pakkauksia)]],Lääkkeet[[#This Row],[Alin saldo 
1.7.-31.12.2024 (pakkauksia)]])*Lääkkeet[[#This Row],[Kirjanpitoarvo / pakkaus 1.7.2024
(EUR  ALV 0 %)]]</f>
        <v>0</v>
      </c>
      <c r="W455" s="61" t="str" cm="1">
        <f t="array" ref="W455">IFERROR(_xlfn.IFS(Lääkkeet[[#This Row],[Sitoutunut pääoma 
1.1.-30.6.2024 (EUR)]]&gt;0,"Täytetyt",Lääkkeet[[#This Row],[Sitoutunut pääoma 
1.7.-31.12.2024 (EUR)]]&gt;0,"Täytetyt"),"")</f>
        <v/>
      </c>
      <c r="X455" s="61"/>
      <c r="Y455" s="5">
        <f>Hakulomake!$B$29</f>
        <v>0</v>
      </c>
    </row>
    <row r="456" spans="1:25" x14ac:dyDescent="0.3">
      <c r="A456" s="6" t="s">
        <v>1199</v>
      </c>
      <c r="B456" s="5">
        <f>Hakulomake!$B$17</f>
        <v>0</v>
      </c>
      <c r="C456" s="75">
        <v>3</v>
      </c>
      <c r="D456" s="5" t="s">
        <v>381</v>
      </c>
      <c r="E456" s="74" t="s">
        <v>2072</v>
      </c>
      <c r="F456" s="5" t="s">
        <v>382</v>
      </c>
      <c r="G456" s="5" t="s">
        <v>386</v>
      </c>
      <c r="H456" s="5" t="s">
        <v>344</v>
      </c>
      <c r="I456" s="5" t="s">
        <v>39</v>
      </c>
      <c r="J456" s="75">
        <v>100</v>
      </c>
      <c r="N456" s="14"/>
      <c r="O456" s="50">
        <f>MIN(Lääkkeet[[#This Row],[Velvoite 1.1.2024 (pakkauksia)]],Lääkkeet[[#This Row],[Suurimman alitusluvan mukainen velvoite 
1.1.-30.6.2024 (pakkauksia)]],Lääkkeet[[#This Row],[Alin saldo 
1.1.-30.6.2024 (pakkauksia)]])*Lääkkeet[[#This Row],[Kirjanpitoarvo / pakkaus 1.1.2024
(EUR  ALV 0 %)]]</f>
        <v>0</v>
      </c>
      <c r="P456" s="16"/>
      <c r="Q456" s="13"/>
      <c r="R456" s="13"/>
      <c r="S456" s="13"/>
      <c r="T456" s="14"/>
      <c r="U456" s="50">
        <f>MIN(Lääkkeet[[#This Row],[Velvoite 1.7.2024 (pakkauksia)]],Lääkkeet[[#This Row],[Suurimman alitusluvan mukainen velvoite
1.7.-31.12.2024 (pakkauksia)]],Lääkkeet[[#This Row],[Alin saldo 
1.7.-31.12.2024 (pakkauksia)]])*Lääkkeet[[#This Row],[Kirjanpitoarvo / pakkaus 1.7.2024
(EUR  ALV 0 %)]]</f>
        <v>0</v>
      </c>
      <c r="W456" s="61" t="str" cm="1">
        <f t="array" ref="W456">IFERROR(_xlfn.IFS(Lääkkeet[[#This Row],[Sitoutunut pääoma 
1.1.-30.6.2024 (EUR)]]&gt;0,"Täytetyt",Lääkkeet[[#This Row],[Sitoutunut pääoma 
1.7.-31.12.2024 (EUR)]]&gt;0,"Täytetyt"),"")</f>
        <v/>
      </c>
      <c r="X456" s="61"/>
      <c r="Y456" s="5">
        <f>Hakulomake!$B$29</f>
        <v>0</v>
      </c>
    </row>
    <row r="457" spans="1:25" x14ac:dyDescent="0.3">
      <c r="A457" s="6" t="s">
        <v>1199</v>
      </c>
      <c r="B457" s="5">
        <f>Hakulomake!$B$17</f>
        <v>0</v>
      </c>
      <c r="C457" s="75">
        <v>3</v>
      </c>
      <c r="D457" s="5" t="s">
        <v>361</v>
      </c>
      <c r="E457" s="74" t="s">
        <v>2073</v>
      </c>
      <c r="F457" s="5" t="s">
        <v>362</v>
      </c>
      <c r="G457" s="5" t="s">
        <v>363</v>
      </c>
      <c r="H457" s="5" t="s">
        <v>367</v>
      </c>
      <c r="I457" s="5" t="s">
        <v>338</v>
      </c>
      <c r="J457" s="75">
        <v>250</v>
      </c>
      <c r="N457" s="14"/>
      <c r="O457" s="50">
        <f>MIN(Lääkkeet[[#This Row],[Velvoite 1.1.2024 (pakkauksia)]],Lääkkeet[[#This Row],[Suurimman alitusluvan mukainen velvoite 
1.1.-30.6.2024 (pakkauksia)]],Lääkkeet[[#This Row],[Alin saldo 
1.1.-30.6.2024 (pakkauksia)]])*Lääkkeet[[#This Row],[Kirjanpitoarvo / pakkaus 1.1.2024
(EUR  ALV 0 %)]]</f>
        <v>0</v>
      </c>
      <c r="P457" s="16"/>
      <c r="Q457" s="13"/>
      <c r="R457" s="13"/>
      <c r="S457" s="13"/>
      <c r="T457" s="14"/>
      <c r="U457" s="50">
        <f>MIN(Lääkkeet[[#This Row],[Velvoite 1.7.2024 (pakkauksia)]],Lääkkeet[[#This Row],[Suurimman alitusluvan mukainen velvoite
1.7.-31.12.2024 (pakkauksia)]],Lääkkeet[[#This Row],[Alin saldo 
1.7.-31.12.2024 (pakkauksia)]])*Lääkkeet[[#This Row],[Kirjanpitoarvo / pakkaus 1.7.2024
(EUR  ALV 0 %)]]</f>
        <v>0</v>
      </c>
      <c r="W457" s="61" t="str" cm="1">
        <f t="array" ref="W457">IFERROR(_xlfn.IFS(Lääkkeet[[#This Row],[Sitoutunut pääoma 
1.1.-30.6.2024 (EUR)]]&gt;0,"Täytetyt",Lääkkeet[[#This Row],[Sitoutunut pääoma 
1.7.-31.12.2024 (EUR)]]&gt;0,"Täytetyt"),"")</f>
        <v/>
      </c>
      <c r="X457" s="61"/>
      <c r="Y457" s="5">
        <f>Hakulomake!$B$29</f>
        <v>0</v>
      </c>
    </row>
    <row r="458" spans="1:25" x14ac:dyDescent="0.3">
      <c r="A458" s="6" t="s">
        <v>1199</v>
      </c>
      <c r="B458" s="5">
        <f>Hakulomake!$B$17</f>
        <v>0</v>
      </c>
      <c r="C458" s="75">
        <v>3</v>
      </c>
      <c r="D458" s="5" t="s">
        <v>324</v>
      </c>
      <c r="E458" s="74" t="s">
        <v>2074</v>
      </c>
      <c r="F458" s="5" t="s">
        <v>325</v>
      </c>
      <c r="G458" s="5" t="s">
        <v>326</v>
      </c>
      <c r="H458" s="5" t="s">
        <v>329</v>
      </c>
      <c r="I458" s="5" t="s">
        <v>328</v>
      </c>
      <c r="J458" s="75">
        <v>30</v>
      </c>
      <c r="N458" s="14"/>
      <c r="O458" s="50">
        <f>MIN(Lääkkeet[[#This Row],[Velvoite 1.1.2024 (pakkauksia)]],Lääkkeet[[#This Row],[Suurimman alitusluvan mukainen velvoite 
1.1.-30.6.2024 (pakkauksia)]],Lääkkeet[[#This Row],[Alin saldo 
1.1.-30.6.2024 (pakkauksia)]])*Lääkkeet[[#This Row],[Kirjanpitoarvo / pakkaus 1.1.2024
(EUR  ALV 0 %)]]</f>
        <v>0</v>
      </c>
      <c r="P458" s="16"/>
      <c r="Q458" s="13"/>
      <c r="R458" s="13"/>
      <c r="S458" s="13"/>
      <c r="T458" s="14"/>
      <c r="U458" s="50">
        <f>MIN(Lääkkeet[[#This Row],[Velvoite 1.7.2024 (pakkauksia)]],Lääkkeet[[#This Row],[Suurimman alitusluvan mukainen velvoite
1.7.-31.12.2024 (pakkauksia)]],Lääkkeet[[#This Row],[Alin saldo 
1.7.-31.12.2024 (pakkauksia)]])*Lääkkeet[[#This Row],[Kirjanpitoarvo / pakkaus 1.7.2024
(EUR  ALV 0 %)]]</f>
        <v>0</v>
      </c>
      <c r="W458" s="61" t="str" cm="1">
        <f t="array" ref="W458">IFERROR(_xlfn.IFS(Lääkkeet[[#This Row],[Sitoutunut pääoma 
1.1.-30.6.2024 (EUR)]]&gt;0,"Täytetyt",Lääkkeet[[#This Row],[Sitoutunut pääoma 
1.7.-31.12.2024 (EUR)]]&gt;0,"Täytetyt"),"")</f>
        <v/>
      </c>
      <c r="X458" s="61"/>
      <c r="Y458" s="5">
        <f>Hakulomake!$B$29</f>
        <v>0</v>
      </c>
    </row>
    <row r="459" spans="1:25" x14ac:dyDescent="0.3">
      <c r="A459" s="6" t="s">
        <v>1199</v>
      </c>
      <c r="B459" s="5">
        <f>Hakulomake!$B$17</f>
        <v>0</v>
      </c>
      <c r="C459" s="75">
        <v>3</v>
      </c>
      <c r="D459" s="5" t="s">
        <v>324</v>
      </c>
      <c r="E459" s="74" t="s">
        <v>2075</v>
      </c>
      <c r="F459" s="5" t="s">
        <v>325</v>
      </c>
      <c r="G459" s="5" t="s">
        <v>326</v>
      </c>
      <c r="H459" s="5" t="s">
        <v>329</v>
      </c>
      <c r="I459" s="5" t="s">
        <v>328</v>
      </c>
      <c r="J459" s="75">
        <v>100</v>
      </c>
      <c r="N459" s="14"/>
      <c r="O459" s="50">
        <f>MIN(Lääkkeet[[#This Row],[Velvoite 1.1.2024 (pakkauksia)]],Lääkkeet[[#This Row],[Suurimman alitusluvan mukainen velvoite 
1.1.-30.6.2024 (pakkauksia)]],Lääkkeet[[#This Row],[Alin saldo 
1.1.-30.6.2024 (pakkauksia)]])*Lääkkeet[[#This Row],[Kirjanpitoarvo / pakkaus 1.1.2024
(EUR  ALV 0 %)]]</f>
        <v>0</v>
      </c>
      <c r="P459" s="16"/>
      <c r="Q459" s="13"/>
      <c r="R459" s="13"/>
      <c r="S459" s="13"/>
      <c r="T459" s="14"/>
      <c r="U459" s="50">
        <f>MIN(Lääkkeet[[#This Row],[Velvoite 1.7.2024 (pakkauksia)]],Lääkkeet[[#This Row],[Suurimman alitusluvan mukainen velvoite
1.7.-31.12.2024 (pakkauksia)]],Lääkkeet[[#This Row],[Alin saldo 
1.7.-31.12.2024 (pakkauksia)]])*Lääkkeet[[#This Row],[Kirjanpitoarvo / pakkaus 1.7.2024
(EUR  ALV 0 %)]]</f>
        <v>0</v>
      </c>
      <c r="W459" s="61" t="str" cm="1">
        <f t="array" ref="W459">IFERROR(_xlfn.IFS(Lääkkeet[[#This Row],[Sitoutunut pääoma 
1.1.-30.6.2024 (EUR)]]&gt;0,"Täytetyt",Lääkkeet[[#This Row],[Sitoutunut pääoma 
1.7.-31.12.2024 (EUR)]]&gt;0,"Täytetyt"),"")</f>
        <v/>
      </c>
      <c r="X459" s="61"/>
      <c r="Y459" s="5">
        <f>Hakulomake!$B$29</f>
        <v>0</v>
      </c>
    </row>
    <row r="460" spans="1:25" x14ac:dyDescent="0.3">
      <c r="A460" s="6" t="s">
        <v>1199</v>
      </c>
      <c r="B460" s="5">
        <f>Hakulomake!$B$17</f>
        <v>0</v>
      </c>
      <c r="C460" s="75">
        <v>3</v>
      </c>
      <c r="D460" s="5" t="s">
        <v>381</v>
      </c>
      <c r="E460" s="74" t="s">
        <v>2076</v>
      </c>
      <c r="F460" s="5" t="s">
        <v>382</v>
      </c>
      <c r="G460" s="5" t="s">
        <v>388</v>
      </c>
      <c r="H460" s="5" t="s">
        <v>344</v>
      </c>
      <c r="I460" s="5" t="s">
        <v>39</v>
      </c>
      <c r="J460" s="75">
        <v>100</v>
      </c>
      <c r="N460" s="14"/>
      <c r="O460" s="50">
        <f>MIN(Lääkkeet[[#This Row],[Velvoite 1.1.2024 (pakkauksia)]],Lääkkeet[[#This Row],[Suurimman alitusluvan mukainen velvoite 
1.1.-30.6.2024 (pakkauksia)]],Lääkkeet[[#This Row],[Alin saldo 
1.1.-30.6.2024 (pakkauksia)]])*Lääkkeet[[#This Row],[Kirjanpitoarvo / pakkaus 1.1.2024
(EUR  ALV 0 %)]]</f>
        <v>0</v>
      </c>
      <c r="P460" s="16"/>
      <c r="Q460" s="13"/>
      <c r="R460" s="13"/>
      <c r="S460" s="13"/>
      <c r="T460" s="14"/>
      <c r="U460" s="50">
        <f>MIN(Lääkkeet[[#This Row],[Velvoite 1.7.2024 (pakkauksia)]],Lääkkeet[[#This Row],[Suurimman alitusluvan mukainen velvoite
1.7.-31.12.2024 (pakkauksia)]],Lääkkeet[[#This Row],[Alin saldo 
1.7.-31.12.2024 (pakkauksia)]])*Lääkkeet[[#This Row],[Kirjanpitoarvo / pakkaus 1.7.2024
(EUR  ALV 0 %)]]</f>
        <v>0</v>
      </c>
      <c r="W460" s="61" t="str" cm="1">
        <f t="array" ref="W460">IFERROR(_xlfn.IFS(Lääkkeet[[#This Row],[Sitoutunut pääoma 
1.1.-30.6.2024 (EUR)]]&gt;0,"Täytetyt",Lääkkeet[[#This Row],[Sitoutunut pääoma 
1.7.-31.12.2024 (EUR)]]&gt;0,"Täytetyt"),"")</f>
        <v/>
      </c>
      <c r="X460" s="61"/>
      <c r="Y460" s="5">
        <f>Hakulomake!$B$29</f>
        <v>0</v>
      </c>
    </row>
    <row r="461" spans="1:25" x14ac:dyDescent="0.3">
      <c r="A461" s="6" t="s">
        <v>1199</v>
      </c>
      <c r="B461" s="5">
        <f>Hakulomake!$B$17</f>
        <v>0</v>
      </c>
      <c r="C461" s="75">
        <v>3</v>
      </c>
      <c r="D461" s="5" t="s">
        <v>324</v>
      </c>
      <c r="E461" s="74" t="s">
        <v>2077</v>
      </c>
      <c r="F461" s="5" t="s">
        <v>325</v>
      </c>
      <c r="G461" s="5" t="s">
        <v>326</v>
      </c>
      <c r="H461" s="5" t="s">
        <v>327</v>
      </c>
      <c r="I461" s="5" t="s">
        <v>328</v>
      </c>
      <c r="J461" s="75">
        <v>30</v>
      </c>
      <c r="N461" s="14"/>
      <c r="O461" s="50">
        <f>MIN(Lääkkeet[[#This Row],[Velvoite 1.1.2024 (pakkauksia)]],Lääkkeet[[#This Row],[Suurimman alitusluvan mukainen velvoite 
1.1.-30.6.2024 (pakkauksia)]],Lääkkeet[[#This Row],[Alin saldo 
1.1.-30.6.2024 (pakkauksia)]])*Lääkkeet[[#This Row],[Kirjanpitoarvo / pakkaus 1.1.2024
(EUR  ALV 0 %)]]</f>
        <v>0</v>
      </c>
      <c r="P461" s="16"/>
      <c r="Q461" s="13"/>
      <c r="R461" s="13"/>
      <c r="S461" s="13"/>
      <c r="T461" s="14"/>
      <c r="U461" s="50">
        <f>MIN(Lääkkeet[[#This Row],[Velvoite 1.7.2024 (pakkauksia)]],Lääkkeet[[#This Row],[Suurimman alitusluvan mukainen velvoite
1.7.-31.12.2024 (pakkauksia)]],Lääkkeet[[#This Row],[Alin saldo 
1.7.-31.12.2024 (pakkauksia)]])*Lääkkeet[[#This Row],[Kirjanpitoarvo / pakkaus 1.7.2024
(EUR  ALV 0 %)]]</f>
        <v>0</v>
      </c>
      <c r="W461" s="61" t="str" cm="1">
        <f t="array" ref="W461">IFERROR(_xlfn.IFS(Lääkkeet[[#This Row],[Sitoutunut pääoma 
1.1.-30.6.2024 (EUR)]]&gt;0,"Täytetyt",Lääkkeet[[#This Row],[Sitoutunut pääoma 
1.7.-31.12.2024 (EUR)]]&gt;0,"Täytetyt"),"")</f>
        <v/>
      </c>
      <c r="X461" s="61"/>
      <c r="Y461" s="5">
        <f>Hakulomake!$B$29</f>
        <v>0</v>
      </c>
    </row>
    <row r="462" spans="1:25" x14ac:dyDescent="0.3">
      <c r="A462" s="6" t="s">
        <v>1199</v>
      </c>
      <c r="B462" s="5">
        <f>Hakulomake!$B$17</f>
        <v>0</v>
      </c>
      <c r="C462" s="75">
        <v>3</v>
      </c>
      <c r="D462" s="5" t="s">
        <v>324</v>
      </c>
      <c r="E462" s="74" t="s">
        <v>2078</v>
      </c>
      <c r="F462" s="5" t="s">
        <v>325</v>
      </c>
      <c r="G462" s="5" t="s">
        <v>326</v>
      </c>
      <c r="H462" s="5" t="s">
        <v>327</v>
      </c>
      <c r="I462" s="5" t="s">
        <v>328</v>
      </c>
      <c r="J462" s="75">
        <v>100</v>
      </c>
      <c r="N462" s="14"/>
      <c r="O462" s="50">
        <f>MIN(Lääkkeet[[#This Row],[Velvoite 1.1.2024 (pakkauksia)]],Lääkkeet[[#This Row],[Suurimman alitusluvan mukainen velvoite 
1.1.-30.6.2024 (pakkauksia)]],Lääkkeet[[#This Row],[Alin saldo 
1.1.-30.6.2024 (pakkauksia)]])*Lääkkeet[[#This Row],[Kirjanpitoarvo / pakkaus 1.1.2024
(EUR  ALV 0 %)]]</f>
        <v>0</v>
      </c>
      <c r="P462" s="16"/>
      <c r="Q462" s="13"/>
      <c r="R462" s="13"/>
      <c r="S462" s="13"/>
      <c r="T462" s="14"/>
      <c r="U462" s="50">
        <f>MIN(Lääkkeet[[#This Row],[Velvoite 1.7.2024 (pakkauksia)]],Lääkkeet[[#This Row],[Suurimman alitusluvan mukainen velvoite
1.7.-31.12.2024 (pakkauksia)]],Lääkkeet[[#This Row],[Alin saldo 
1.7.-31.12.2024 (pakkauksia)]])*Lääkkeet[[#This Row],[Kirjanpitoarvo / pakkaus 1.7.2024
(EUR  ALV 0 %)]]</f>
        <v>0</v>
      </c>
      <c r="W462" s="61" t="str" cm="1">
        <f t="array" ref="W462">IFERROR(_xlfn.IFS(Lääkkeet[[#This Row],[Sitoutunut pääoma 
1.1.-30.6.2024 (EUR)]]&gt;0,"Täytetyt",Lääkkeet[[#This Row],[Sitoutunut pääoma 
1.7.-31.12.2024 (EUR)]]&gt;0,"Täytetyt"),"")</f>
        <v/>
      </c>
      <c r="X462" s="61"/>
      <c r="Y462" s="5">
        <f>Hakulomake!$B$29</f>
        <v>0</v>
      </c>
    </row>
    <row r="463" spans="1:25" x14ac:dyDescent="0.3">
      <c r="A463" s="6" t="s">
        <v>1199</v>
      </c>
      <c r="B463" s="5">
        <f>Hakulomake!$B$17</f>
        <v>0</v>
      </c>
      <c r="C463" s="75">
        <v>3</v>
      </c>
      <c r="D463" s="5" t="s">
        <v>361</v>
      </c>
      <c r="E463" s="74" t="s">
        <v>2079</v>
      </c>
      <c r="F463" s="5" t="s">
        <v>362</v>
      </c>
      <c r="G463" s="5" t="s">
        <v>2029</v>
      </c>
      <c r="H463" s="5" t="s">
        <v>366</v>
      </c>
      <c r="I463" s="5" t="s">
        <v>338</v>
      </c>
      <c r="J463" s="75">
        <v>250</v>
      </c>
      <c r="N463" s="14"/>
      <c r="O463" s="50">
        <f>MIN(Lääkkeet[[#This Row],[Velvoite 1.1.2024 (pakkauksia)]],Lääkkeet[[#This Row],[Suurimman alitusluvan mukainen velvoite 
1.1.-30.6.2024 (pakkauksia)]],Lääkkeet[[#This Row],[Alin saldo 
1.1.-30.6.2024 (pakkauksia)]])*Lääkkeet[[#This Row],[Kirjanpitoarvo / pakkaus 1.1.2024
(EUR  ALV 0 %)]]</f>
        <v>0</v>
      </c>
      <c r="P463" s="16"/>
      <c r="Q463" s="13"/>
      <c r="R463" s="13"/>
      <c r="S463" s="13"/>
      <c r="T463" s="14"/>
      <c r="U463" s="50">
        <f>MIN(Lääkkeet[[#This Row],[Velvoite 1.7.2024 (pakkauksia)]],Lääkkeet[[#This Row],[Suurimman alitusluvan mukainen velvoite
1.7.-31.12.2024 (pakkauksia)]],Lääkkeet[[#This Row],[Alin saldo 
1.7.-31.12.2024 (pakkauksia)]])*Lääkkeet[[#This Row],[Kirjanpitoarvo / pakkaus 1.7.2024
(EUR  ALV 0 %)]]</f>
        <v>0</v>
      </c>
      <c r="W463" s="61" t="str" cm="1">
        <f t="array" ref="W463">IFERROR(_xlfn.IFS(Lääkkeet[[#This Row],[Sitoutunut pääoma 
1.1.-30.6.2024 (EUR)]]&gt;0,"Täytetyt",Lääkkeet[[#This Row],[Sitoutunut pääoma 
1.7.-31.12.2024 (EUR)]]&gt;0,"Täytetyt"),"")</f>
        <v/>
      </c>
      <c r="X463" s="61"/>
      <c r="Y463" s="5">
        <f>Hakulomake!$B$29</f>
        <v>0</v>
      </c>
    </row>
    <row r="464" spans="1:25" x14ac:dyDescent="0.3">
      <c r="A464" s="6" t="s">
        <v>1199</v>
      </c>
      <c r="B464" s="5">
        <f>Hakulomake!$B$17</f>
        <v>0</v>
      </c>
      <c r="C464" s="75">
        <v>3</v>
      </c>
      <c r="D464" s="5" t="s">
        <v>381</v>
      </c>
      <c r="E464" s="74" t="s">
        <v>2080</v>
      </c>
      <c r="F464" s="5" t="s">
        <v>382</v>
      </c>
      <c r="G464" s="5" t="s">
        <v>388</v>
      </c>
      <c r="H464" s="5" t="s">
        <v>385</v>
      </c>
      <c r="I464" s="5" t="s">
        <v>39</v>
      </c>
      <c r="J464" s="75">
        <v>100</v>
      </c>
      <c r="N464" s="14"/>
      <c r="O464" s="50">
        <f>MIN(Lääkkeet[[#This Row],[Velvoite 1.1.2024 (pakkauksia)]],Lääkkeet[[#This Row],[Suurimman alitusluvan mukainen velvoite 
1.1.-30.6.2024 (pakkauksia)]],Lääkkeet[[#This Row],[Alin saldo 
1.1.-30.6.2024 (pakkauksia)]])*Lääkkeet[[#This Row],[Kirjanpitoarvo / pakkaus 1.1.2024
(EUR  ALV 0 %)]]</f>
        <v>0</v>
      </c>
      <c r="P464" s="16"/>
      <c r="Q464" s="13"/>
      <c r="R464" s="13"/>
      <c r="S464" s="13"/>
      <c r="T464" s="14"/>
      <c r="U464" s="50">
        <f>MIN(Lääkkeet[[#This Row],[Velvoite 1.7.2024 (pakkauksia)]],Lääkkeet[[#This Row],[Suurimman alitusluvan mukainen velvoite
1.7.-31.12.2024 (pakkauksia)]],Lääkkeet[[#This Row],[Alin saldo 
1.7.-31.12.2024 (pakkauksia)]])*Lääkkeet[[#This Row],[Kirjanpitoarvo / pakkaus 1.7.2024
(EUR  ALV 0 %)]]</f>
        <v>0</v>
      </c>
      <c r="W464" s="61" t="str" cm="1">
        <f t="array" ref="W464">IFERROR(_xlfn.IFS(Lääkkeet[[#This Row],[Sitoutunut pääoma 
1.1.-30.6.2024 (EUR)]]&gt;0,"Täytetyt",Lääkkeet[[#This Row],[Sitoutunut pääoma 
1.7.-31.12.2024 (EUR)]]&gt;0,"Täytetyt"),"")</f>
        <v/>
      </c>
      <c r="X464" s="61"/>
      <c r="Y464" s="5">
        <f>Hakulomake!$B$29</f>
        <v>0</v>
      </c>
    </row>
    <row r="465" spans="1:25" x14ac:dyDescent="0.3">
      <c r="A465" s="6" t="s">
        <v>1199</v>
      </c>
      <c r="B465" s="5">
        <f>Hakulomake!$B$17</f>
        <v>0</v>
      </c>
      <c r="C465" s="75">
        <v>3</v>
      </c>
      <c r="D465" s="5" t="s">
        <v>381</v>
      </c>
      <c r="E465" s="74" t="s">
        <v>2081</v>
      </c>
      <c r="F465" s="5" t="s">
        <v>382</v>
      </c>
      <c r="G465" s="5" t="s">
        <v>386</v>
      </c>
      <c r="H465" s="5" t="s">
        <v>385</v>
      </c>
      <c r="I465" s="5" t="s">
        <v>39</v>
      </c>
      <c r="J465" s="75">
        <v>100</v>
      </c>
      <c r="N465" s="14"/>
      <c r="O465" s="50">
        <f>MIN(Lääkkeet[[#This Row],[Velvoite 1.1.2024 (pakkauksia)]],Lääkkeet[[#This Row],[Suurimman alitusluvan mukainen velvoite 
1.1.-30.6.2024 (pakkauksia)]],Lääkkeet[[#This Row],[Alin saldo 
1.1.-30.6.2024 (pakkauksia)]])*Lääkkeet[[#This Row],[Kirjanpitoarvo / pakkaus 1.1.2024
(EUR  ALV 0 %)]]</f>
        <v>0</v>
      </c>
      <c r="P465" s="16"/>
      <c r="Q465" s="13"/>
      <c r="R465" s="13"/>
      <c r="S465" s="13"/>
      <c r="T465" s="14"/>
      <c r="U465" s="50">
        <f>MIN(Lääkkeet[[#This Row],[Velvoite 1.7.2024 (pakkauksia)]],Lääkkeet[[#This Row],[Suurimman alitusluvan mukainen velvoite
1.7.-31.12.2024 (pakkauksia)]],Lääkkeet[[#This Row],[Alin saldo 
1.7.-31.12.2024 (pakkauksia)]])*Lääkkeet[[#This Row],[Kirjanpitoarvo / pakkaus 1.7.2024
(EUR  ALV 0 %)]]</f>
        <v>0</v>
      </c>
      <c r="W465" s="61" t="str" cm="1">
        <f t="array" ref="W465">IFERROR(_xlfn.IFS(Lääkkeet[[#This Row],[Sitoutunut pääoma 
1.1.-30.6.2024 (EUR)]]&gt;0,"Täytetyt",Lääkkeet[[#This Row],[Sitoutunut pääoma 
1.7.-31.12.2024 (EUR)]]&gt;0,"Täytetyt"),"")</f>
        <v/>
      </c>
      <c r="X465" s="61"/>
      <c r="Y465" s="5">
        <f>Hakulomake!$B$29</f>
        <v>0</v>
      </c>
    </row>
    <row r="466" spans="1:25" x14ac:dyDescent="0.3">
      <c r="A466" s="6" t="s">
        <v>1199</v>
      </c>
      <c r="B466" s="5">
        <f>Hakulomake!$B$17</f>
        <v>0</v>
      </c>
      <c r="C466" s="75">
        <v>3</v>
      </c>
      <c r="D466" s="5" t="s">
        <v>381</v>
      </c>
      <c r="E466" s="74" t="s">
        <v>2082</v>
      </c>
      <c r="F466" s="5" t="s">
        <v>382</v>
      </c>
      <c r="G466" s="5" t="s">
        <v>383</v>
      </c>
      <c r="H466" s="5" t="s">
        <v>384</v>
      </c>
      <c r="I466" s="5" t="s">
        <v>39</v>
      </c>
      <c r="J466" s="75">
        <v>98</v>
      </c>
      <c r="N466" s="14"/>
      <c r="O466" s="50">
        <f>MIN(Lääkkeet[[#This Row],[Velvoite 1.1.2024 (pakkauksia)]],Lääkkeet[[#This Row],[Suurimman alitusluvan mukainen velvoite 
1.1.-30.6.2024 (pakkauksia)]],Lääkkeet[[#This Row],[Alin saldo 
1.1.-30.6.2024 (pakkauksia)]])*Lääkkeet[[#This Row],[Kirjanpitoarvo / pakkaus 1.1.2024
(EUR  ALV 0 %)]]</f>
        <v>0</v>
      </c>
      <c r="P466" s="16"/>
      <c r="Q466" s="13"/>
      <c r="R466" s="13"/>
      <c r="S466" s="13"/>
      <c r="T466" s="14"/>
      <c r="U466" s="50">
        <f>MIN(Lääkkeet[[#This Row],[Velvoite 1.7.2024 (pakkauksia)]],Lääkkeet[[#This Row],[Suurimman alitusluvan mukainen velvoite
1.7.-31.12.2024 (pakkauksia)]],Lääkkeet[[#This Row],[Alin saldo 
1.7.-31.12.2024 (pakkauksia)]])*Lääkkeet[[#This Row],[Kirjanpitoarvo / pakkaus 1.7.2024
(EUR  ALV 0 %)]]</f>
        <v>0</v>
      </c>
      <c r="W466" s="61" t="str" cm="1">
        <f t="array" ref="W466">IFERROR(_xlfn.IFS(Lääkkeet[[#This Row],[Sitoutunut pääoma 
1.1.-30.6.2024 (EUR)]]&gt;0,"Täytetyt",Lääkkeet[[#This Row],[Sitoutunut pääoma 
1.7.-31.12.2024 (EUR)]]&gt;0,"Täytetyt"),"")</f>
        <v/>
      </c>
      <c r="X466" s="61"/>
      <c r="Y466" s="5">
        <f>Hakulomake!$B$29</f>
        <v>0</v>
      </c>
    </row>
    <row r="467" spans="1:25" x14ac:dyDescent="0.3">
      <c r="A467" s="6" t="s">
        <v>1199</v>
      </c>
      <c r="B467" s="5">
        <f>Hakulomake!$B$17</f>
        <v>0</v>
      </c>
      <c r="C467" s="75">
        <v>3</v>
      </c>
      <c r="D467" s="5" t="s">
        <v>381</v>
      </c>
      <c r="E467" s="74" t="s">
        <v>2083</v>
      </c>
      <c r="F467" s="5" t="s">
        <v>382</v>
      </c>
      <c r="G467" s="5" t="s">
        <v>383</v>
      </c>
      <c r="H467" s="5" t="s">
        <v>385</v>
      </c>
      <c r="I467" s="5" t="s">
        <v>39</v>
      </c>
      <c r="J467" s="75">
        <v>98</v>
      </c>
      <c r="N467" s="14"/>
      <c r="O467" s="50">
        <f>MIN(Lääkkeet[[#This Row],[Velvoite 1.1.2024 (pakkauksia)]],Lääkkeet[[#This Row],[Suurimman alitusluvan mukainen velvoite 
1.1.-30.6.2024 (pakkauksia)]],Lääkkeet[[#This Row],[Alin saldo 
1.1.-30.6.2024 (pakkauksia)]])*Lääkkeet[[#This Row],[Kirjanpitoarvo / pakkaus 1.1.2024
(EUR  ALV 0 %)]]</f>
        <v>0</v>
      </c>
      <c r="P467" s="16"/>
      <c r="Q467" s="13"/>
      <c r="R467" s="13"/>
      <c r="S467" s="13"/>
      <c r="T467" s="14"/>
      <c r="U467" s="50">
        <f>MIN(Lääkkeet[[#This Row],[Velvoite 1.7.2024 (pakkauksia)]],Lääkkeet[[#This Row],[Suurimman alitusluvan mukainen velvoite
1.7.-31.12.2024 (pakkauksia)]],Lääkkeet[[#This Row],[Alin saldo 
1.7.-31.12.2024 (pakkauksia)]])*Lääkkeet[[#This Row],[Kirjanpitoarvo / pakkaus 1.7.2024
(EUR  ALV 0 %)]]</f>
        <v>0</v>
      </c>
      <c r="W467" s="61" t="str" cm="1">
        <f t="array" ref="W467">IFERROR(_xlfn.IFS(Lääkkeet[[#This Row],[Sitoutunut pääoma 
1.1.-30.6.2024 (EUR)]]&gt;0,"Täytetyt",Lääkkeet[[#This Row],[Sitoutunut pääoma 
1.7.-31.12.2024 (EUR)]]&gt;0,"Täytetyt"),"")</f>
        <v/>
      </c>
      <c r="X467" s="61"/>
      <c r="Y467" s="5">
        <f>Hakulomake!$B$29</f>
        <v>0</v>
      </c>
    </row>
    <row r="468" spans="1:25" x14ac:dyDescent="0.3">
      <c r="A468" s="6" t="s">
        <v>1199</v>
      </c>
      <c r="B468" s="5">
        <f>Hakulomake!$B$17</f>
        <v>0</v>
      </c>
      <c r="C468" s="75">
        <v>3</v>
      </c>
      <c r="D468" s="5" t="s">
        <v>361</v>
      </c>
      <c r="E468" s="74" t="s">
        <v>2084</v>
      </c>
      <c r="F468" s="5" t="s">
        <v>362</v>
      </c>
      <c r="G468" s="5" t="s">
        <v>375</v>
      </c>
      <c r="H468" s="5" t="s">
        <v>367</v>
      </c>
      <c r="I468" s="5" t="s">
        <v>338</v>
      </c>
      <c r="J468" s="75">
        <v>100</v>
      </c>
      <c r="N468" s="14"/>
      <c r="O468" s="50">
        <f>MIN(Lääkkeet[[#This Row],[Velvoite 1.1.2024 (pakkauksia)]],Lääkkeet[[#This Row],[Suurimman alitusluvan mukainen velvoite 
1.1.-30.6.2024 (pakkauksia)]],Lääkkeet[[#This Row],[Alin saldo 
1.1.-30.6.2024 (pakkauksia)]])*Lääkkeet[[#This Row],[Kirjanpitoarvo / pakkaus 1.1.2024
(EUR  ALV 0 %)]]</f>
        <v>0</v>
      </c>
      <c r="P468" s="16"/>
      <c r="Q468" s="13"/>
      <c r="R468" s="13"/>
      <c r="S468" s="13"/>
      <c r="T468" s="14"/>
      <c r="U468" s="50">
        <f>MIN(Lääkkeet[[#This Row],[Velvoite 1.7.2024 (pakkauksia)]],Lääkkeet[[#This Row],[Suurimman alitusluvan mukainen velvoite
1.7.-31.12.2024 (pakkauksia)]],Lääkkeet[[#This Row],[Alin saldo 
1.7.-31.12.2024 (pakkauksia)]])*Lääkkeet[[#This Row],[Kirjanpitoarvo / pakkaus 1.7.2024
(EUR  ALV 0 %)]]</f>
        <v>0</v>
      </c>
      <c r="W468" s="61" t="str" cm="1">
        <f t="array" ref="W468">IFERROR(_xlfn.IFS(Lääkkeet[[#This Row],[Sitoutunut pääoma 
1.1.-30.6.2024 (EUR)]]&gt;0,"Täytetyt",Lääkkeet[[#This Row],[Sitoutunut pääoma 
1.7.-31.12.2024 (EUR)]]&gt;0,"Täytetyt"),"")</f>
        <v/>
      </c>
      <c r="X468" s="61"/>
      <c r="Y468" s="5">
        <f>Hakulomake!$B$29</f>
        <v>0</v>
      </c>
    </row>
    <row r="469" spans="1:25" x14ac:dyDescent="0.3">
      <c r="A469" s="6" t="s">
        <v>1199</v>
      </c>
      <c r="B469" s="5">
        <f>Hakulomake!$B$17</f>
        <v>0</v>
      </c>
      <c r="C469" s="75">
        <v>3</v>
      </c>
      <c r="D469" s="5" t="s">
        <v>302</v>
      </c>
      <c r="E469" s="74" t="s">
        <v>2085</v>
      </c>
      <c r="F469" s="5" t="s">
        <v>303</v>
      </c>
      <c r="G469" s="5" t="s">
        <v>306</v>
      </c>
      <c r="H469" s="5" t="s">
        <v>307</v>
      </c>
      <c r="I469" s="5" t="s">
        <v>39</v>
      </c>
      <c r="J469" s="75">
        <v>90</v>
      </c>
      <c r="N469" s="14"/>
      <c r="O469" s="50">
        <f>MIN(Lääkkeet[[#This Row],[Velvoite 1.1.2024 (pakkauksia)]],Lääkkeet[[#This Row],[Suurimman alitusluvan mukainen velvoite 
1.1.-30.6.2024 (pakkauksia)]],Lääkkeet[[#This Row],[Alin saldo 
1.1.-30.6.2024 (pakkauksia)]])*Lääkkeet[[#This Row],[Kirjanpitoarvo / pakkaus 1.1.2024
(EUR  ALV 0 %)]]</f>
        <v>0</v>
      </c>
      <c r="P469" s="16"/>
      <c r="Q469" s="13"/>
      <c r="R469" s="13"/>
      <c r="S469" s="13"/>
      <c r="T469" s="14"/>
      <c r="U469" s="50">
        <f>MIN(Lääkkeet[[#This Row],[Velvoite 1.7.2024 (pakkauksia)]],Lääkkeet[[#This Row],[Suurimman alitusluvan mukainen velvoite
1.7.-31.12.2024 (pakkauksia)]],Lääkkeet[[#This Row],[Alin saldo 
1.7.-31.12.2024 (pakkauksia)]])*Lääkkeet[[#This Row],[Kirjanpitoarvo / pakkaus 1.7.2024
(EUR  ALV 0 %)]]</f>
        <v>0</v>
      </c>
      <c r="W469" s="61" t="str" cm="1">
        <f t="array" ref="W469">IFERROR(_xlfn.IFS(Lääkkeet[[#This Row],[Sitoutunut pääoma 
1.1.-30.6.2024 (EUR)]]&gt;0,"Täytetyt",Lääkkeet[[#This Row],[Sitoutunut pääoma 
1.7.-31.12.2024 (EUR)]]&gt;0,"Täytetyt"),"")</f>
        <v/>
      </c>
      <c r="X469" s="61"/>
      <c r="Y469" s="5">
        <f>Hakulomake!$B$29</f>
        <v>0</v>
      </c>
    </row>
    <row r="470" spans="1:25" x14ac:dyDescent="0.3">
      <c r="A470" s="6" t="s">
        <v>1199</v>
      </c>
      <c r="B470" s="5">
        <f>Hakulomake!$B$17</f>
        <v>0</v>
      </c>
      <c r="C470" s="75">
        <v>3</v>
      </c>
      <c r="D470" s="5" t="s">
        <v>310</v>
      </c>
      <c r="E470" s="74" t="s">
        <v>2086</v>
      </c>
      <c r="F470" s="5" t="s">
        <v>311</v>
      </c>
      <c r="G470" s="5" t="s">
        <v>312</v>
      </c>
      <c r="H470" s="5" t="s">
        <v>38</v>
      </c>
      <c r="I470" s="5" t="s">
        <v>39</v>
      </c>
      <c r="J470" s="75">
        <v>30</v>
      </c>
      <c r="N470" s="14"/>
      <c r="O470" s="50">
        <f>MIN(Lääkkeet[[#This Row],[Velvoite 1.1.2024 (pakkauksia)]],Lääkkeet[[#This Row],[Suurimman alitusluvan mukainen velvoite 
1.1.-30.6.2024 (pakkauksia)]],Lääkkeet[[#This Row],[Alin saldo 
1.1.-30.6.2024 (pakkauksia)]])*Lääkkeet[[#This Row],[Kirjanpitoarvo / pakkaus 1.1.2024
(EUR  ALV 0 %)]]</f>
        <v>0</v>
      </c>
      <c r="P470" s="16"/>
      <c r="Q470" s="13"/>
      <c r="R470" s="13"/>
      <c r="S470" s="13"/>
      <c r="T470" s="14"/>
      <c r="U470" s="50">
        <f>MIN(Lääkkeet[[#This Row],[Velvoite 1.7.2024 (pakkauksia)]],Lääkkeet[[#This Row],[Suurimman alitusluvan mukainen velvoite
1.7.-31.12.2024 (pakkauksia)]],Lääkkeet[[#This Row],[Alin saldo 
1.7.-31.12.2024 (pakkauksia)]])*Lääkkeet[[#This Row],[Kirjanpitoarvo / pakkaus 1.7.2024
(EUR  ALV 0 %)]]</f>
        <v>0</v>
      </c>
      <c r="W470" s="61" t="str" cm="1">
        <f t="array" ref="W470">IFERROR(_xlfn.IFS(Lääkkeet[[#This Row],[Sitoutunut pääoma 
1.1.-30.6.2024 (EUR)]]&gt;0,"Täytetyt",Lääkkeet[[#This Row],[Sitoutunut pääoma 
1.7.-31.12.2024 (EUR)]]&gt;0,"Täytetyt"),"")</f>
        <v/>
      </c>
      <c r="X470" s="61"/>
      <c r="Y470" s="5">
        <f>Hakulomake!$B$29</f>
        <v>0</v>
      </c>
    </row>
    <row r="471" spans="1:25" x14ac:dyDescent="0.3">
      <c r="A471" s="6" t="s">
        <v>1199</v>
      </c>
      <c r="B471" s="5">
        <f>Hakulomake!$B$17</f>
        <v>0</v>
      </c>
      <c r="C471" s="75">
        <v>3</v>
      </c>
      <c r="D471" s="5" t="s">
        <v>361</v>
      </c>
      <c r="E471" s="74" t="s">
        <v>2087</v>
      </c>
      <c r="F471" s="5" t="s">
        <v>362</v>
      </c>
      <c r="G471" s="5" t="s">
        <v>373</v>
      </c>
      <c r="H471" s="5" t="s">
        <v>150</v>
      </c>
      <c r="I471" s="5" t="s">
        <v>135</v>
      </c>
      <c r="J471" s="75" t="s">
        <v>1055</v>
      </c>
      <c r="N471" s="14"/>
      <c r="O471" s="50">
        <f>MIN(Lääkkeet[[#This Row],[Velvoite 1.1.2024 (pakkauksia)]],Lääkkeet[[#This Row],[Suurimman alitusluvan mukainen velvoite 
1.1.-30.6.2024 (pakkauksia)]],Lääkkeet[[#This Row],[Alin saldo 
1.1.-30.6.2024 (pakkauksia)]])*Lääkkeet[[#This Row],[Kirjanpitoarvo / pakkaus 1.1.2024
(EUR  ALV 0 %)]]</f>
        <v>0</v>
      </c>
      <c r="P471" s="16"/>
      <c r="Q471" s="13"/>
      <c r="R471" s="13"/>
      <c r="S471" s="13"/>
      <c r="T471" s="14"/>
      <c r="U471" s="50">
        <f>MIN(Lääkkeet[[#This Row],[Velvoite 1.7.2024 (pakkauksia)]],Lääkkeet[[#This Row],[Suurimman alitusluvan mukainen velvoite
1.7.-31.12.2024 (pakkauksia)]],Lääkkeet[[#This Row],[Alin saldo 
1.7.-31.12.2024 (pakkauksia)]])*Lääkkeet[[#This Row],[Kirjanpitoarvo / pakkaus 1.7.2024
(EUR  ALV 0 %)]]</f>
        <v>0</v>
      </c>
      <c r="W471" s="61" t="str" cm="1">
        <f t="array" ref="W471">IFERROR(_xlfn.IFS(Lääkkeet[[#This Row],[Sitoutunut pääoma 
1.1.-30.6.2024 (EUR)]]&gt;0,"Täytetyt",Lääkkeet[[#This Row],[Sitoutunut pääoma 
1.7.-31.12.2024 (EUR)]]&gt;0,"Täytetyt"),"")</f>
        <v/>
      </c>
      <c r="X471" s="61"/>
      <c r="Y471" s="5">
        <f>Hakulomake!$B$29</f>
        <v>0</v>
      </c>
    </row>
    <row r="472" spans="1:25" x14ac:dyDescent="0.3">
      <c r="A472" s="6" t="s">
        <v>1199</v>
      </c>
      <c r="B472" s="5">
        <f>Hakulomake!$B$17</f>
        <v>0</v>
      </c>
      <c r="C472" s="75">
        <v>3</v>
      </c>
      <c r="D472" s="5" t="s">
        <v>361</v>
      </c>
      <c r="E472" s="74" t="s">
        <v>2088</v>
      </c>
      <c r="F472" s="5" t="s">
        <v>362</v>
      </c>
      <c r="G472" s="5" t="s">
        <v>374</v>
      </c>
      <c r="H472" s="5" t="s">
        <v>367</v>
      </c>
      <c r="I472" s="5" t="s">
        <v>338</v>
      </c>
      <c r="J472" s="75">
        <v>28</v>
      </c>
      <c r="N472" s="14"/>
      <c r="O472" s="50">
        <f>MIN(Lääkkeet[[#This Row],[Velvoite 1.1.2024 (pakkauksia)]],Lääkkeet[[#This Row],[Suurimman alitusluvan mukainen velvoite 
1.1.-30.6.2024 (pakkauksia)]],Lääkkeet[[#This Row],[Alin saldo 
1.1.-30.6.2024 (pakkauksia)]])*Lääkkeet[[#This Row],[Kirjanpitoarvo / pakkaus 1.1.2024
(EUR  ALV 0 %)]]</f>
        <v>0</v>
      </c>
      <c r="P472" s="16"/>
      <c r="Q472" s="13"/>
      <c r="R472" s="13"/>
      <c r="S472" s="13"/>
      <c r="T472" s="14"/>
      <c r="U472" s="50">
        <f>MIN(Lääkkeet[[#This Row],[Velvoite 1.7.2024 (pakkauksia)]],Lääkkeet[[#This Row],[Suurimman alitusluvan mukainen velvoite
1.7.-31.12.2024 (pakkauksia)]],Lääkkeet[[#This Row],[Alin saldo 
1.7.-31.12.2024 (pakkauksia)]])*Lääkkeet[[#This Row],[Kirjanpitoarvo / pakkaus 1.7.2024
(EUR  ALV 0 %)]]</f>
        <v>0</v>
      </c>
      <c r="W472" s="61" t="str" cm="1">
        <f t="array" ref="W472">IFERROR(_xlfn.IFS(Lääkkeet[[#This Row],[Sitoutunut pääoma 
1.1.-30.6.2024 (EUR)]]&gt;0,"Täytetyt",Lääkkeet[[#This Row],[Sitoutunut pääoma 
1.7.-31.12.2024 (EUR)]]&gt;0,"Täytetyt"),"")</f>
        <v/>
      </c>
      <c r="X472" s="61"/>
      <c r="Y472" s="5">
        <f>Hakulomake!$B$29</f>
        <v>0</v>
      </c>
    </row>
    <row r="473" spans="1:25" x14ac:dyDescent="0.3">
      <c r="A473" s="6" t="s">
        <v>1199</v>
      </c>
      <c r="B473" s="5">
        <f>Hakulomake!$B$17</f>
        <v>0</v>
      </c>
      <c r="C473" s="75">
        <v>3</v>
      </c>
      <c r="D473" s="5" t="s">
        <v>361</v>
      </c>
      <c r="E473" s="74" t="s">
        <v>2089</v>
      </c>
      <c r="F473" s="5" t="s">
        <v>362</v>
      </c>
      <c r="G473" s="5" t="s">
        <v>374</v>
      </c>
      <c r="H473" s="5" t="s">
        <v>367</v>
      </c>
      <c r="I473" s="5" t="s">
        <v>338</v>
      </c>
      <c r="J473" s="75">
        <v>98</v>
      </c>
      <c r="N473" s="14"/>
      <c r="O473" s="50">
        <f>MIN(Lääkkeet[[#This Row],[Velvoite 1.1.2024 (pakkauksia)]],Lääkkeet[[#This Row],[Suurimman alitusluvan mukainen velvoite 
1.1.-30.6.2024 (pakkauksia)]],Lääkkeet[[#This Row],[Alin saldo 
1.1.-30.6.2024 (pakkauksia)]])*Lääkkeet[[#This Row],[Kirjanpitoarvo / pakkaus 1.1.2024
(EUR  ALV 0 %)]]</f>
        <v>0</v>
      </c>
      <c r="P473" s="16"/>
      <c r="Q473" s="13"/>
      <c r="R473" s="13"/>
      <c r="S473" s="13"/>
      <c r="T473" s="14"/>
      <c r="U473" s="50">
        <f>MIN(Lääkkeet[[#This Row],[Velvoite 1.7.2024 (pakkauksia)]],Lääkkeet[[#This Row],[Suurimman alitusluvan mukainen velvoite
1.7.-31.12.2024 (pakkauksia)]],Lääkkeet[[#This Row],[Alin saldo 
1.7.-31.12.2024 (pakkauksia)]])*Lääkkeet[[#This Row],[Kirjanpitoarvo / pakkaus 1.7.2024
(EUR  ALV 0 %)]]</f>
        <v>0</v>
      </c>
      <c r="W473" s="61" t="str" cm="1">
        <f t="array" ref="W473">IFERROR(_xlfn.IFS(Lääkkeet[[#This Row],[Sitoutunut pääoma 
1.1.-30.6.2024 (EUR)]]&gt;0,"Täytetyt",Lääkkeet[[#This Row],[Sitoutunut pääoma 
1.7.-31.12.2024 (EUR)]]&gt;0,"Täytetyt"),"")</f>
        <v/>
      </c>
      <c r="X473" s="61"/>
      <c r="Y473" s="5">
        <f>Hakulomake!$B$29</f>
        <v>0</v>
      </c>
    </row>
    <row r="474" spans="1:25" x14ac:dyDescent="0.3">
      <c r="A474" s="6" t="s">
        <v>1199</v>
      </c>
      <c r="B474" s="5">
        <f>Hakulomake!$B$17</f>
        <v>0</v>
      </c>
      <c r="C474" s="75">
        <v>3</v>
      </c>
      <c r="D474" s="5" t="s">
        <v>361</v>
      </c>
      <c r="E474" s="74" t="s">
        <v>2090</v>
      </c>
      <c r="F474" s="5" t="s">
        <v>362</v>
      </c>
      <c r="G474" s="5" t="s">
        <v>374</v>
      </c>
      <c r="H474" s="5" t="s">
        <v>364</v>
      </c>
      <c r="I474" s="5" t="s">
        <v>338</v>
      </c>
      <c r="J474" s="75">
        <v>98</v>
      </c>
      <c r="N474" s="14"/>
      <c r="O474" s="50">
        <f>MIN(Lääkkeet[[#This Row],[Velvoite 1.1.2024 (pakkauksia)]],Lääkkeet[[#This Row],[Suurimman alitusluvan mukainen velvoite 
1.1.-30.6.2024 (pakkauksia)]],Lääkkeet[[#This Row],[Alin saldo 
1.1.-30.6.2024 (pakkauksia)]])*Lääkkeet[[#This Row],[Kirjanpitoarvo / pakkaus 1.1.2024
(EUR  ALV 0 %)]]</f>
        <v>0</v>
      </c>
      <c r="P474" s="16"/>
      <c r="Q474" s="13"/>
      <c r="R474" s="13"/>
      <c r="S474" s="13"/>
      <c r="T474" s="14"/>
      <c r="U474" s="50">
        <f>MIN(Lääkkeet[[#This Row],[Velvoite 1.7.2024 (pakkauksia)]],Lääkkeet[[#This Row],[Suurimman alitusluvan mukainen velvoite
1.7.-31.12.2024 (pakkauksia)]],Lääkkeet[[#This Row],[Alin saldo 
1.7.-31.12.2024 (pakkauksia)]])*Lääkkeet[[#This Row],[Kirjanpitoarvo / pakkaus 1.7.2024
(EUR  ALV 0 %)]]</f>
        <v>0</v>
      </c>
      <c r="W474" s="61" t="str" cm="1">
        <f t="array" ref="W474">IFERROR(_xlfn.IFS(Lääkkeet[[#This Row],[Sitoutunut pääoma 
1.1.-30.6.2024 (EUR)]]&gt;0,"Täytetyt",Lääkkeet[[#This Row],[Sitoutunut pääoma 
1.7.-31.12.2024 (EUR)]]&gt;0,"Täytetyt"),"")</f>
        <v/>
      </c>
      <c r="X474" s="61"/>
      <c r="Y474" s="5">
        <f>Hakulomake!$B$29</f>
        <v>0</v>
      </c>
    </row>
    <row r="475" spans="1:25" x14ac:dyDescent="0.3">
      <c r="A475" s="6" t="s">
        <v>1199</v>
      </c>
      <c r="B475" s="5">
        <f>Hakulomake!$B$17</f>
        <v>0</v>
      </c>
      <c r="C475" s="75">
        <v>3</v>
      </c>
      <c r="D475" s="5" t="s">
        <v>352</v>
      </c>
      <c r="E475" s="74" t="s">
        <v>2091</v>
      </c>
      <c r="F475" s="5" t="s">
        <v>353</v>
      </c>
      <c r="G475" s="5" t="s">
        <v>355</v>
      </c>
      <c r="H475" s="5" t="s">
        <v>117</v>
      </c>
      <c r="I475" s="5" t="s">
        <v>131</v>
      </c>
      <c r="J475" s="75" t="s">
        <v>1058</v>
      </c>
      <c r="N475" s="14"/>
      <c r="O475" s="50">
        <f>MIN(Lääkkeet[[#This Row],[Velvoite 1.1.2024 (pakkauksia)]],Lääkkeet[[#This Row],[Suurimman alitusluvan mukainen velvoite 
1.1.-30.6.2024 (pakkauksia)]],Lääkkeet[[#This Row],[Alin saldo 
1.1.-30.6.2024 (pakkauksia)]])*Lääkkeet[[#This Row],[Kirjanpitoarvo / pakkaus 1.1.2024
(EUR  ALV 0 %)]]</f>
        <v>0</v>
      </c>
      <c r="P475" s="16"/>
      <c r="Q475" s="13"/>
      <c r="R475" s="13"/>
      <c r="S475" s="13"/>
      <c r="T475" s="14"/>
      <c r="U475" s="50">
        <f>MIN(Lääkkeet[[#This Row],[Velvoite 1.7.2024 (pakkauksia)]],Lääkkeet[[#This Row],[Suurimman alitusluvan mukainen velvoite
1.7.-31.12.2024 (pakkauksia)]],Lääkkeet[[#This Row],[Alin saldo 
1.7.-31.12.2024 (pakkauksia)]])*Lääkkeet[[#This Row],[Kirjanpitoarvo / pakkaus 1.7.2024
(EUR  ALV 0 %)]]</f>
        <v>0</v>
      </c>
      <c r="W475" s="61" t="str" cm="1">
        <f t="array" ref="W475">IFERROR(_xlfn.IFS(Lääkkeet[[#This Row],[Sitoutunut pääoma 
1.1.-30.6.2024 (EUR)]]&gt;0,"Täytetyt",Lääkkeet[[#This Row],[Sitoutunut pääoma 
1.7.-31.12.2024 (EUR)]]&gt;0,"Täytetyt"),"")</f>
        <v/>
      </c>
      <c r="X475" s="61"/>
      <c r="Y475" s="5">
        <f>Hakulomake!$B$29</f>
        <v>0</v>
      </c>
    </row>
    <row r="476" spans="1:25" x14ac:dyDescent="0.3">
      <c r="A476" s="6" t="s">
        <v>1199</v>
      </c>
      <c r="B476" s="5">
        <f>Hakulomake!$B$17</f>
        <v>0</v>
      </c>
      <c r="C476" s="75">
        <v>3</v>
      </c>
      <c r="D476" s="5" t="s">
        <v>334</v>
      </c>
      <c r="E476" s="74" t="s">
        <v>2092</v>
      </c>
      <c r="F476" s="5" t="s">
        <v>335</v>
      </c>
      <c r="G476" s="5" t="s">
        <v>336</v>
      </c>
      <c r="H476" s="5" t="s">
        <v>337</v>
      </c>
      <c r="I476" s="5" t="s">
        <v>338</v>
      </c>
      <c r="J476" s="75">
        <v>98</v>
      </c>
      <c r="N476" s="14"/>
      <c r="O476" s="50">
        <f>MIN(Lääkkeet[[#This Row],[Velvoite 1.1.2024 (pakkauksia)]],Lääkkeet[[#This Row],[Suurimman alitusluvan mukainen velvoite 
1.1.-30.6.2024 (pakkauksia)]],Lääkkeet[[#This Row],[Alin saldo 
1.1.-30.6.2024 (pakkauksia)]])*Lääkkeet[[#This Row],[Kirjanpitoarvo / pakkaus 1.1.2024
(EUR  ALV 0 %)]]</f>
        <v>0</v>
      </c>
      <c r="P476" s="16"/>
      <c r="Q476" s="13"/>
      <c r="R476" s="13"/>
      <c r="S476" s="13"/>
      <c r="T476" s="14"/>
      <c r="U476" s="50">
        <f>MIN(Lääkkeet[[#This Row],[Velvoite 1.7.2024 (pakkauksia)]],Lääkkeet[[#This Row],[Suurimman alitusluvan mukainen velvoite
1.7.-31.12.2024 (pakkauksia)]],Lääkkeet[[#This Row],[Alin saldo 
1.7.-31.12.2024 (pakkauksia)]])*Lääkkeet[[#This Row],[Kirjanpitoarvo / pakkaus 1.7.2024
(EUR  ALV 0 %)]]</f>
        <v>0</v>
      </c>
      <c r="W476" s="61" t="str" cm="1">
        <f t="array" ref="W476">IFERROR(_xlfn.IFS(Lääkkeet[[#This Row],[Sitoutunut pääoma 
1.1.-30.6.2024 (EUR)]]&gt;0,"Täytetyt",Lääkkeet[[#This Row],[Sitoutunut pääoma 
1.7.-31.12.2024 (EUR)]]&gt;0,"Täytetyt"),"")</f>
        <v/>
      </c>
      <c r="X476" s="61"/>
      <c r="Y476" s="5">
        <f>Hakulomake!$B$29</f>
        <v>0</v>
      </c>
    </row>
    <row r="477" spans="1:25" x14ac:dyDescent="0.3">
      <c r="A477" s="6" t="s">
        <v>1199</v>
      </c>
      <c r="B477" s="5">
        <f>Hakulomake!$B$17</f>
        <v>0</v>
      </c>
      <c r="C477" s="75">
        <v>3</v>
      </c>
      <c r="D477" s="5" t="s">
        <v>361</v>
      </c>
      <c r="E477" s="74" t="s">
        <v>2093</v>
      </c>
      <c r="F477" s="5" t="s">
        <v>362</v>
      </c>
      <c r="G477" s="5" t="s">
        <v>373</v>
      </c>
      <c r="H477" s="5" t="s">
        <v>150</v>
      </c>
      <c r="I477" s="5" t="s">
        <v>135</v>
      </c>
      <c r="J477" s="75" t="s">
        <v>1055</v>
      </c>
      <c r="N477" s="14"/>
      <c r="O477" s="50">
        <f>MIN(Lääkkeet[[#This Row],[Velvoite 1.1.2024 (pakkauksia)]],Lääkkeet[[#This Row],[Suurimman alitusluvan mukainen velvoite 
1.1.-30.6.2024 (pakkauksia)]],Lääkkeet[[#This Row],[Alin saldo 
1.1.-30.6.2024 (pakkauksia)]])*Lääkkeet[[#This Row],[Kirjanpitoarvo / pakkaus 1.1.2024
(EUR  ALV 0 %)]]</f>
        <v>0</v>
      </c>
      <c r="P477" s="16"/>
      <c r="Q477" s="13"/>
      <c r="R477" s="13"/>
      <c r="S477" s="13"/>
      <c r="T477" s="14"/>
      <c r="U477" s="50">
        <f>MIN(Lääkkeet[[#This Row],[Velvoite 1.7.2024 (pakkauksia)]],Lääkkeet[[#This Row],[Suurimman alitusluvan mukainen velvoite
1.7.-31.12.2024 (pakkauksia)]],Lääkkeet[[#This Row],[Alin saldo 
1.7.-31.12.2024 (pakkauksia)]])*Lääkkeet[[#This Row],[Kirjanpitoarvo / pakkaus 1.7.2024
(EUR  ALV 0 %)]]</f>
        <v>0</v>
      </c>
      <c r="W477" s="61" t="str" cm="1">
        <f t="array" ref="W477">IFERROR(_xlfn.IFS(Lääkkeet[[#This Row],[Sitoutunut pääoma 
1.1.-30.6.2024 (EUR)]]&gt;0,"Täytetyt",Lääkkeet[[#This Row],[Sitoutunut pääoma 
1.7.-31.12.2024 (EUR)]]&gt;0,"Täytetyt"),"")</f>
        <v/>
      </c>
      <c r="X477" s="61"/>
      <c r="Y477" s="5">
        <f>Hakulomake!$B$29</f>
        <v>0</v>
      </c>
    </row>
    <row r="478" spans="1:25" x14ac:dyDescent="0.3">
      <c r="A478" s="6" t="s">
        <v>1199</v>
      </c>
      <c r="B478" s="5">
        <f>Hakulomake!$B$17</f>
        <v>0</v>
      </c>
      <c r="C478" s="75">
        <v>3</v>
      </c>
      <c r="D478" s="5" t="s">
        <v>324</v>
      </c>
      <c r="E478" s="74" t="s">
        <v>2094</v>
      </c>
      <c r="F478" s="5" t="s">
        <v>325</v>
      </c>
      <c r="G478" s="5" t="s">
        <v>2095</v>
      </c>
      <c r="H478" s="5" t="s">
        <v>330</v>
      </c>
      <c r="I478" s="5" t="s">
        <v>331</v>
      </c>
      <c r="J478" s="75">
        <v>25</v>
      </c>
      <c r="N478" s="14"/>
      <c r="O478" s="50">
        <f>MIN(Lääkkeet[[#This Row],[Velvoite 1.1.2024 (pakkauksia)]],Lääkkeet[[#This Row],[Suurimman alitusluvan mukainen velvoite 
1.1.-30.6.2024 (pakkauksia)]],Lääkkeet[[#This Row],[Alin saldo 
1.1.-30.6.2024 (pakkauksia)]])*Lääkkeet[[#This Row],[Kirjanpitoarvo / pakkaus 1.1.2024
(EUR  ALV 0 %)]]</f>
        <v>0</v>
      </c>
      <c r="P478" s="16"/>
      <c r="Q478" s="13"/>
      <c r="R478" s="13"/>
      <c r="S478" s="13"/>
      <c r="T478" s="14"/>
      <c r="U478" s="50">
        <f>MIN(Lääkkeet[[#This Row],[Velvoite 1.7.2024 (pakkauksia)]],Lääkkeet[[#This Row],[Suurimman alitusluvan mukainen velvoite
1.7.-31.12.2024 (pakkauksia)]],Lääkkeet[[#This Row],[Alin saldo 
1.7.-31.12.2024 (pakkauksia)]])*Lääkkeet[[#This Row],[Kirjanpitoarvo / pakkaus 1.7.2024
(EUR  ALV 0 %)]]</f>
        <v>0</v>
      </c>
      <c r="W478" s="61" t="str" cm="1">
        <f t="array" ref="W478">IFERROR(_xlfn.IFS(Lääkkeet[[#This Row],[Sitoutunut pääoma 
1.1.-30.6.2024 (EUR)]]&gt;0,"Täytetyt",Lääkkeet[[#This Row],[Sitoutunut pääoma 
1.7.-31.12.2024 (EUR)]]&gt;0,"Täytetyt"),"")</f>
        <v/>
      </c>
      <c r="X478" s="61"/>
      <c r="Y478" s="5">
        <f>Hakulomake!$B$29</f>
        <v>0</v>
      </c>
    </row>
    <row r="479" spans="1:25" x14ac:dyDescent="0.3">
      <c r="A479" s="6" t="s">
        <v>1199</v>
      </c>
      <c r="B479" s="5">
        <f>Hakulomake!$B$17</f>
        <v>0</v>
      </c>
      <c r="C479" s="75">
        <v>3</v>
      </c>
      <c r="D479" s="5" t="s">
        <v>361</v>
      </c>
      <c r="E479" s="74" t="s">
        <v>2096</v>
      </c>
      <c r="F479" s="5" t="s">
        <v>362</v>
      </c>
      <c r="G479" s="5" t="s">
        <v>371</v>
      </c>
      <c r="H479" s="5" t="s">
        <v>367</v>
      </c>
      <c r="I479" s="5" t="s">
        <v>338</v>
      </c>
      <c r="J479" s="75">
        <v>100</v>
      </c>
      <c r="N479" s="14"/>
      <c r="O479" s="50">
        <f>MIN(Lääkkeet[[#This Row],[Velvoite 1.1.2024 (pakkauksia)]],Lääkkeet[[#This Row],[Suurimman alitusluvan mukainen velvoite 
1.1.-30.6.2024 (pakkauksia)]],Lääkkeet[[#This Row],[Alin saldo 
1.1.-30.6.2024 (pakkauksia)]])*Lääkkeet[[#This Row],[Kirjanpitoarvo / pakkaus 1.1.2024
(EUR  ALV 0 %)]]</f>
        <v>0</v>
      </c>
      <c r="P479" s="16"/>
      <c r="Q479" s="13"/>
      <c r="R479" s="13"/>
      <c r="S479" s="13"/>
      <c r="T479" s="14"/>
      <c r="U479" s="50">
        <f>MIN(Lääkkeet[[#This Row],[Velvoite 1.7.2024 (pakkauksia)]],Lääkkeet[[#This Row],[Suurimman alitusluvan mukainen velvoite
1.7.-31.12.2024 (pakkauksia)]],Lääkkeet[[#This Row],[Alin saldo 
1.7.-31.12.2024 (pakkauksia)]])*Lääkkeet[[#This Row],[Kirjanpitoarvo / pakkaus 1.7.2024
(EUR  ALV 0 %)]]</f>
        <v>0</v>
      </c>
      <c r="W479" s="61" t="str" cm="1">
        <f t="array" ref="W479">IFERROR(_xlfn.IFS(Lääkkeet[[#This Row],[Sitoutunut pääoma 
1.1.-30.6.2024 (EUR)]]&gt;0,"Täytetyt",Lääkkeet[[#This Row],[Sitoutunut pääoma 
1.7.-31.12.2024 (EUR)]]&gt;0,"Täytetyt"),"")</f>
        <v/>
      </c>
      <c r="X479" s="61"/>
      <c r="Y479" s="5">
        <f>Hakulomake!$B$29</f>
        <v>0</v>
      </c>
    </row>
    <row r="480" spans="1:25" x14ac:dyDescent="0.3">
      <c r="A480" s="6" t="s">
        <v>1199</v>
      </c>
      <c r="B480" s="5">
        <f>Hakulomake!$B$17</f>
        <v>0</v>
      </c>
      <c r="C480" s="75">
        <v>3</v>
      </c>
      <c r="D480" s="5" t="s">
        <v>317</v>
      </c>
      <c r="E480" s="74" t="s">
        <v>2097</v>
      </c>
      <c r="F480" s="5" t="s">
        <v>318</v>
      </c>
      <c r="G480" s="5" t="s">
        <v>319</v>
      </c>
      <c r="H480" s="5" t="s">
        <v>150</v>
      </c>
      <c r="I480" s="5" t="s">
        <v>135</v>
      </c>
      <c r="J480" s="75" t="s">
        <v>1059</v>
      </c>
      <c r="N480" s="14"/>
      <c r="O480" s="50">
        <f>MIN(Lääkkeet[[#This Row],[Velvoite 1.1.2024 (pakkauksia)]],Lääkkeet[[#This Row],[Suurimman alitusluvan mukainen velvoite 
1.1.-30.6.2024 (pakkauksia)]],Lääkkeet[[#This Row],[Alin saldo 
1.1.-30.6.2024 (pakkauksia)]])*Lääkkeet[[#This Row],[Kirjanpitoarvo / pakkaus 1.1.2024
(EUR  ALV 0 %)]]</f>
        <v>0</v>
      </c>
      <c r="P480" s="16"/>
      <c r="Q480" s="13"/>
      <c r="R480" s="13"/>
      <c r="S480" s="13"/>
      <c r="T480" s="14"/>
      <c r="U480" s="50">
        <f>MIN(Lääkkeet[[#This Row],[Velvoite 1.7.2024 (pakkauksia)]],Lääkkeet[[#This Row],[Suurimman alitusluvan mukainen velvoite
1.7.-31.12.2024 (pakkauksia)]],Lääkkeet[[#This Row],[Alin saldo 
1.7.-31.12.2024 (pakkauksia)]])*Lääkkeet[[#This Row],[Kirjanpitoarvo / pakkaus 1.7.2024
(EUR  ALV 0 %)]]</f>
        <v>0</v>
      </c>
      <c r="W480" s="61" t="str" cm="1">
        <f t="array" ref="W480">IFERROR(_xlfn.IFS(Lääkkeet[[#This Row],[Sitoutunut pääoma 
1.1.-30.6.2024 (EUR)]]&gt;0,"Täytetyt",Lääkkeet[[#This Row],[Sitoutunut pääoma 
1.7.-31.12.2024 (EUR)]]&gt;0,"Täytetyt"),"")</f>
        <v/>
      </c>
      <c r="X480" s="61"/>
      <c r="Y480" s="5">
        <f>Hakulomake!$B$29</f>
        <v>0</v>
      </c>
    </row>
    <row r="481" spans="1:25" x14ac:dyDescent="0.3">
      <c r="A481" s="6" t="s">
        <v>1199</v>
      </c>
      <c r="B481" s="5">
        <f>Hakulomake!$B$17</f>
        <v>0</v>
      </c>
      <c r="C481" s="75">
        <v>3</v>
      </c>
      <c r="D481" s="5" t="s">
        <v>317</v>
      </c>
      <c r="E481" s="74" t="s">
        <v>2098</v>
      </c>
      <c r="F481" s="5" t="s">
        <v>318</v>
      </c>
      <c r="G481" s="5" t="s">
        <v>321</v>
      </c>
      <c r="H481" s="5" t="s">
        <v>320</v>
      </c>
      <c r="I481" s="5" t="s">
        <v>322</v>
      </c>
      <c r="J481" s="75" t="s">
        <v>1060</v>
      </c>
      <c r="N481" s="14"/>
      <c r="O481" s="50">
        <f>MIN(Lääkkeet[[#This Row],[Velvoite 1.1.2024 (pakkauksia)]],Lääkkeet[[#This Row],[Suurimman alitusluvan mukainen velvoite 
1.1.-30.6.2024 (pakkauksia)]],Lääkkeet[[#This Row],[Alin saldo 
1.1.-30.6.2024 (pakkauksia)]])*Lääkkeet[[#This Row],[Kirjanpitoarvo / pakkaus 1.1.2024
(EUR  ALV 0 %)]]</f>
        <v>0</v>
      </c>
      <c r="P481" s="16"/>
      <c r="Q481" s="13"/>
      <c r="R481" s="13"/>
      <c r="S481" s="13"/>
      <c r="T481" s="14"/>
      <c r="U481" s="50">
        <f>MIN(Lääkkeet[[#This Row],[Velvoite 1.7.2024 (pakkauksia)]],Lääkkeet[[#This Row],[Suurimman alitusluvan mukainen velvoite
1.7.-31.12.2024 (pakkauksia)]],Lääkkeet[[#This Row],[Alin saldo 
1.7.-31.12.2024 (pakkauksia)]])*Lääkkeet[[#This Row],[Kirjanpitoarvo / pakkaus 1.7.2024
(EUR  ALV 0 %)]]</f>
        <v>0</v>
      </c>
      <c r="W481" s="61" t="str" cm="1">
        <f t="array" ref="W481">IFERROR(_xlfn.IFS(Lääkkeet[[#This Row],[Sitoutunut pääoma 
1.1.-30.6.2024 (EUR)]]&gt;0,"Täytetyt",Lääkkeet[[#This Row],[Sitoutunut pääoma 
1.7.-31.12.2024 (EUR)]]&gt;0,"Täytetyt"),"")</f>
        <v/>
      </c>
      <c r="X481" s="61"/>
      <c r="Y481" s="5">
        <f>Hakulomake!$B$29</f>
        <v>0</v>
      </c>
    </row>
    <row r="482" spans="1:25" x14ac:dyDescent="0.3">
      <c r="A482" s="6" t="s">
        <v>1199</v>
      </c>
      <c r="B482" s="5">
        <f>Hakulomake!$B$17</f>
        <v>0</v>
      </c>
      <c r="C482" s="75">
        <v>3</v>
      </c>
      <c r="D482" s="5" t="s">
        <v>317</v>
      </c>
      <c r="E482" s="74" t="s">
        <v>2099</v>
      </c>
      <c r="F482" s="5" t="s">
        <v>318</v>
      </c>
      <c r="G482" s="5" t="s">
        <v>323</v>
      </c>
      <c r="H482" s="5" t="s">
        <v>320</v>
      </c>
      <c r="I482" s="5" t="s">
        <v>135</v>
      </c>
      <c r="J482" s="75" t="s">
        <v>1060</v>
      </c>
      <c r="N482" s="14"/>
      <c r="O482" s="50">
        <f>MIN(Lääkkeet[[#This Row],[Velvoite 1.1.2024 (pakkauksia)]],Lääkkeet[[#This Row],[Suurimman alitusluvan mukainen velvoite 
1.1.-30.6.2024 (pakkauksia)]],Lääkkeet[[#This Row],[Alin saldo 
1.1.-30.6.2024 (pakkauksia)]])*Lääkkeet[[#This Row],[Kirjanpitoarvo / pakkaus 1.1.2024
(EUR  ALV 0 %)]]</f>
        <v>0</v>
      </c>
      <c r="P482" s="16"/>
      <c r="Q482" s="13"/>
      <c r="R482" s="13"/>
      <c r="S482" s="13"/>
      <c r="T482" s="14"/>
      <c r="U482" s="50">
        <f>MIN(Lääkkeet[[#This Row],[Velvoite 1.7.2024 (pakkauksia)]],Lääkkeet[[#This Row],[Suurimman alitusluvan mukainen velvoite
1.7.-31.12.2024 (pakkauksia)]],Lääkkeet[[#This Row],[Alin saldo 
1.7.-31.12.2024 (pakkauksia)]])*Lääkkeet[[#This Row],[Kirjanpitoarvo / pakkaus 1.7.2024
(EUR  ALV 0 %)]]</f>
        <v>0</v>
      </c>
      <c r="W482" s="61" t="str" cm="1">
        <f t="array" ref="W482">IFERROR(_xlfn.IFS(Lääkkeet[[#This Row],[Sitoutunut pääoma 
1.1.-30.6.2024 (EUR)]]&gt;0,"Täytetyt",Lääkkeet[[#This Row],[Sitoutunut pääoma 
1.7.-31.12.2024 (EUR)]]&gt;0,"Täytetyt"),"")</f>
        <v/>
      </c>
      <c r="X482" s="61"/>
      <c r="Y482" s="5">
        <f>Hakulomake!$B$29</f>
        <v>0</v>
      </c>
    </row>
    <row r="483" spans="1:25" x14ac:dyDescent="0.3">
      <c r="A483" s="6" t="s">
        <v>1199</v>
      </c>
      <c r="B483" s="5">
        <f>Hakulomake!$B$17</f>
        <v>0</v>
      </c>
      <c r="C483" s="75">
        <v>3</v>
      </c>
      <c r="D483" s="5" t="s">
        <v>334</v>
      </c>
      <c r="E483" s="74" t="s">
        <v>2100</v>
      </c>
      <c r="F483" s="5" t="s">
        <v>335</v>
      </c>
      <c r="G483" s="5" t="s">
        <v>339</v>
      </c>
      <c r="H483" s="5" t="s">
        <v>340</v>
      </c>
      <c r="I483" s="5" t="s">
        <v>341</v>
      </c>
      <c r="J483" s="75">
        <v>30</v>
      </c>
      <c r="N483" s="14"/>
      <c r="O483" s="50">
        <f>MIN(Lääkkeet[[#This Row],[Velvoite 1.1.2024 (pakkauksia)]],Lääkkeet[[#This Row],[Suurimman alitusluvan mukainen velvoite 
1.1.-30.6.2024 (pakkauksia)]],Lääkkeet[[#This Row],[Alin saldo 
1.1.-30.6.2024 (pakkauksia)]])*Lääkkeet[[#This Row],[Kirjanpitoarvo / pakkaus 1.1.2024
(EUR  ALV 0 %)]]</f>
        <v>0</v>
      </c>
      <c r="P483" s="16"/>
      <c r="Q483" s="13"/>
      <c r="R483" s="13"/>
      <c r="S483" s="13"/>
      <c r="T483" s="14"/>
      <c r="U483" s="50">
        <f>MIN(Lääkkeet[[#This Row],[Velvoite 1.7.2024 (pakkauksia)]],Lääkkeet[[#This Row],[Suurimman alitusluvan mukainen velvoite
1.7.-31.12.2024 (pakkauksia)]],Lääkkeet[[#This Row],[Alin saldo 
1.7.-31.12.2024 (pakkauksia)]])*Lääkkeet[[#This Row],[Kirjanpitoarvo / pakkaus 1.7.2024
(EUR  ALV 0 %)]]</f>
        <v>0</v>
      </c>
      <c r="W483" s="61" t="str" cm="1">
        <f t="array" ref="W483">IFERROR(_xlfn.IFS(Lääkkeet[[#This Row],[Sitoutunut pääoma 
1.1.-30.6.2024 (EUR)]]&gt;0,"Täytetyt",Lääkkeet[[#This Row],[Sitoutunut pääoma 
1.7.-31.12.2024 (EUR)]]&gt;0,"Täytetyt"),"")</f>
        <v/>
      </c>
      <c r="X483" s="61"/>
      <c r="Y483" s="5">
        <f>Hakulomake!$B$29</f>
        <v>0</v>
      </c>
    </row>
    <row r="484" spans="1:25" x14ac:dyDescent="0.3">
      <c r="A484" s="6" t="s">
        <v>1199</v>
      </c>
      <c r="B484" s="5">
        <f>Hakulomake!$B$17</f>
        <v>0</v>
      </c>
      <c r="C484" s="75">
        <v>3</v>
      </c>
      <c r="D484" s="5" t="s">
        <v>334</v>
      </c>
      <c r="E484" s="74" t="s">
        <v>2101</v>
      </c>
      <c r="F484" s="5" t="s">
        <v>335</v>
      </c>
      <c r="G484" s="5" t="s">
        <v>339</v>
      </c>
      <c r="H484" s="5" t="s">
        <v>340</v>
      </c>
      <c r="I484" s="5" t="s">
        <v>341</v>
      </c>
      <c r="J484" s="75">
        <v>100</v>
      </c>
      <c r="N484" s="14"/>
      <c r="O484" s="50">
        <f>MIN(Lääkkeet[[#This Row],[Velvoite 1.1.2024 (pakkauksia)]],Lääkkeet[[#This Row],[Suurimman alitusluvan mukainen velvoite 
1.1.-30.6.2024 (pakkauksia)]],Lääkkeet[[#This Row],[Alin saldo 
1.1.-30.6.2024 (pakkauksia)]])*Lääkkeet[[#This Row],[Kirjanpitoarvo / pakkaus 1.1.2024
(EUR  ALV 0 %)]]</f>
        <v>0</v>
      </c>
      <c r="P484" s="16"/>
      <c r="Q484" s="13"/>
      <c r="R484" s="13"/>
      <c r="S484" s="13"/>
      <c r="T484" s="14"/>
      <c r="U484" s="50">
        <f>MIN(Lääkkeet[[#This Row],[Velvoite 1.7.2024 (pakkauksia)]],Lääkkeet[[#This Row],[Suurimman alitusluvan mukainen velvoite
1.7.-31.12.2024 (pakkauksia)]],Lääkkeet[[#This Row],[Alin saldo 
1.7.-31.12.2024 (pakkauksia)]])*Lääkkeet[[#This Row],[Kirjanpitoarvo / pakkaus 1.7.2024
(EUR  ALV 0 %)]]</f>
        <v>0</v>
      </c>
      <c r="W484" s="61" t="str" cm="1">
        <f t="array" ref="W484">IFERROR(_xlfn.IFS(Lääkkeet[[#This Row],[Sitoutunut pääoma 
1.1.-30.6.2024 (EUR)]]&gt;0,"Täytetyt",Lääkkeet[[#This Row],[Sitoutunut pääoma 
1.7.-31.12.2024 (EUR)]]&gt;0,"Täytetyt"),"")</f>
        <v/>
      </c>
      <c r="X484" s="61"/>
      <c r="Y484" s="5">
        <f>Hakulomake!$B$29</f>
        <v>0</v>
      </c>
    </row>
    <row r="485" spans="1:25" x14ac:dyDescent="0.3">
      <c r="A485" s="6" t="s">
        <v>1199</v>
      </c>
      <c r="B485" s="5">
        <f>Hakulomake!$B$17</f>
        <v>0</v>
      </c>
      <c r="C485" s="75">
        <v>3</v>
      </c>
      <c r="D485" s="5" t="s">
        <v>361</v>
      </c>
      <c r="E485" s="74" t="s">
        <v>2102</v>
      </c>
      <c r="F485" s="5" t="s">
        <v>362</v>
      </c>
      <c r="G485" s="5" t="s">
        <v>371</v>
      </c>
      <c r="H485" s="5" t="s">
        <v>367</v>
      </c>
      <c r="I485" s="5" t="s">
        <v>338</v>
      </c>
      <c r="J485" s="75">
        <v>30</v>
      </c>
      <c r="N485" s="14"/>
      <c r="O485" s="50">
        <f>MIN(Lääkkeet[[#This Row],[Velvoite 1.1.2024 (pakkauksia)]],Lääkkeet[[#This Row],[Suurimman alitusluvan mukainen velvoite 
1.1.-30.6.2024 (pakkauksia)]],Lääkkeet[[#This Row],[Alin saldo 
1.1.-30.6.2024 (pakkauksia)]])*Lääkkeet[[#This Row],[Kirjanpitoarvo / pakkaus 1.1.2024
(EUR  ALV 0 %)]]</f>
        <v>0</v>
      </c>
      <c r="P485" s="16"/>
      <c r="Q485" s="13"/>
      <c r="R485" s="13"/>
      <c r="S485" s="13"/>
      <c r="T485" s="14"/>
      <c r="U485" s="50">
        <f>MIN(Lääkkeet[[#This Row],[Velvoite 1.7.2024 (pakkauksia)]],Lääkkeet[[#This Row],[Suurimman alitusluvan mukainen velvoite
1.7.-31.12.2024 (pakkauksia)]],Lääkkeet[[#This Row],[Alin saldo 
1.7.-31.12.2024 (pakkauksia)]])*Lääkkeet[[#This Row],[Kirjanpitoarvo / pakkaus 1.7.2024
(EUR  ALV 0 %)]]</f>
        <v>0</v>
      </c>
      <c r="W485" s="61" t="str" cm="1">
        <f t="array" ref="W485">IFERROR(_xlfn.IFS(Lääkkeet[[#This Row],[Sitoutunut pääoma 
1.1.-30.6.2024 (EUR)]]&gt;0,"Täytetyt",Lääkkeet[[#This Row],[Sitoutunut pääoma 
1.7.-31.12.2024 (EUR)]]&gt;0,"Täytetyt"),"")</f>
        <v/>
      </c>
      <c r="X485" s="61"/>
      <c r="Y485" s="5">
        <f>Hakulomake!$B$29</f>
        <v>0</v>
      </c>
    </row>
    <row r="486" spans="1:25" x14ac:dyDescent="0.3">
      <c r="A486" s="6" t="s">
        <v>1199</v>
      </c>
      <c r="B486" s="5">
        <f>Hakulomake!$B$17</f>
        <v>0</v>
      </c>
      <c r="C486" s="75">
        <v>3</v>
      </c>
      <c r="D486" s="5" t="s">
        <v>352</v>
      </c>
      <c r="E486" s="74" t="s">
        <v>2103</v>
      </c>
      <c r="F486" s="5" t="s">
        <v>353</v>
      </c>
      <c r="G486" s="5" t="s">
        <v>354</v>
      </c>
      <c r="H486" s="5" t="s">
        <v>49</v>
      </c>
      <c r="I486" s="5" t="s">
        <v>39</v>
      </c>
      <c r="J486" s="75">
        <v>20</v>
      </c>
      <c r="N486" s="14"/>
      <c r="O486" s="50">
        <f>MIN(Lääkkeet[[#This Row],[Velvoite 1.1.2024 (pakkauksia)]],Lääkkeet[[#This Row],[Suurimman alitusluvan mukainen velvoite 
1.1.-30.6.2024 (pakkauksia)]],Lääkkeet[[#This Row],[Alin saldo 
1.1.-30.6.2024 (pakkauksia)]])*Lääkkeet[[#This Row],[Kirjanpitoarvo / pakkaus 1.1.2024
(EUR  ALV 0 %)]]</f>
        <v>0</v>
      </c>
      <c r="P486" s="16"/>
      <c r="Q486" s="13"/>
      <c r="R486" s="13"/>
      <c r="S486" s="13"/>
      <c r="T486" s="14"/>
      <c r="U486" s="50">
        <f>MIN(Lääkkeet[[#This Row],[Velvoite 1.7.2024 (pakkauksia)]],Lääkkeet[[#This Row],[Suurimman alitusluvan mukainen velvoite
1.7.-31.12.2024 (pakkauksia)]],Lääkkeet[[#This Row],[Alin saldo 
1.7.-31.12.2024 (pakkauksia)]])*Lääkkeet[[#This Row],[Kirjanpitoarvo / pakkaus 1.7.2024
(EUR  ALV 0 %)]]</f>
        <v>0</v>
      </c>
      <c r="W486" s="61" t="str" cm="1">
        <f t="array" ref="W486">IFERROR(_xlfn.IFS(Lääkkeet[[#This Row],[Sitoutunut pääoma 
1.1.-30.6.2024 (EUR)]]&gt;0,"Täytetyt",Lääkkeet[[#This Row],[Sitoutunut pääoma 
1.7.-31.12.2024 (EUR)]]&gt;0,"Täytetyt"),"")</f>
        <v/>
      </c>
      <c r="X486" s="61"/>
      <c r="Y486" s="5">
        <f>Hakulomake!$B$29</f>
        <v>0</v>
      </c>
    </row>
    <row r="487" spans="1:25" x14ac:dyDescent="0.3">
      <c r="A487" s="6" t="s">
        <v>1199</v>
      </c>
      <c r="B487" s="5">
        <f>Hakulomake!$B$17</f>
        <v>0</v>
      </c>
      <c r="C487" s="75">
        <v>3</v>
      </c>
      <c r="D487" s="5" t="s">
        <v>352</v>
      </c>
      <c r="E487" s="74" t="s">
        <v>2104</v>
      </c>
      <c r="F487" s="5" t="s">
        <v>353</v>
      </c>
      <c r="G487" s="5" t="s">
        <v>354</v>
      </c>
      <c r="H487" s="5" t="s">
        <v>49</v>
      </c>
      <c r="I487" s="5" t="s">
        <v>39</v>
      </c>
      <c r="J487" s="75">
        <v>100</v>
      </c>
      <c r="N487" s="14"/>
      <c r="O487" s="50">
        <f>MIN(Lääkkeet[[#This Row],[Velvoite 1.1.2024 (pakkauksia)]],Lääkkeet[[#This Row],[Suurimman alitusluvan mukainen velvoite 
1.1.-30.6.2024 (pakkauksia)]],Lääkkeet[[#This Row],[Alin saldo 
1.1.-30.6.2024 (pakkauksia)]])*Lääkkeet[[#This Row],[Kirjanpitoarvo / pakkaus 1.1.2024
(EUR  ALV 0 %)]]</f>
        <v>0</v>
      </c>
      <c r="P487" s="16"/>
      <c r="Q487" s="13"/>
      <c r="R487" s="13"/>
      <c r="S487" s="13"/>
      <c r="T487" s="14"/>
      <c r="U487" s="50">
        <f>MIN(Lääkkeet[[#This Row],[Velvoite 1.7.2024 (pakkauksia)]],Lääkkeet[[#This Row],[Suurimman alitusluvan mukainen velvoite
1.7.-31.12.2024 (pakkauksia)]],Lääkkeet[[#This Row],[Alin saldo 
1.7.-31.12.2024 (pakkauksia)]])*Lääkkeet[[#This Row],[Kirjanpitoarvo / pakkaus 1.7.2024
(EUR  ALV 0 %)]]</f>
        <v>0</v>
      </c>
      <c r="W487" s="61" t="str" cm="1">
        <f t="array" ref="W487">IFERROR(_xlfn.IFS(Lääkkeet[[#This Row],[Sitoutunut pääoma 
1.1.-30.6.2024 (EUR)]]&gt;0,"Täytetyt",Lääkkeet[[#This Row],[Sitoutunut pääoma 
1.7.-31.12.2024 (EUR)]]&gt;0,"Täytetyt"),"")</f>
        <v/>
      </c>
      <c r="X487" s="61"/>
      <c r="Y487" s="5">
        <f>Hakulomake!$B$29</f>
        <v>0</v>
      </c>
    </row>
    <row r="488" spans="1:25" x14ac:dyDescent="0.3">
      <c r="A488" s="6" t="s">
        <v>1199</v>
      </c>
      <c r="B488" s="5">
        <f>Hakulomake!$B$17</f>
        <v>0</v>
      </c>
      <c r="C488" s="75">
        <v>3</v>
      </c>
      <c r="D488" s="5" t="s">
        <v>361</v>
      </c>
      <c r="E488" s="74" t="s">
        <v>2105</v>
      </c>
      <c r="F488" s="5" t="s">
        <v>362</v>
      </c>
      <c r="G488" s="5" t="s">
        <v>374</v>
      </c>
      <c r="H488" s="5" t="s">
        <v>366</v>
      </c>
      <c r="I488" s="5" t="s">
        <v>338</v>
      </c>
      <c r="J488" s="75">
        <v>28</v>
      </c>
      <c r="N488" s="14"/>
      <c r="O488" s="50">
        <f>MIN(Lääkkeet[[#This Row],[Velvoite 1.1.2024 (pakkauksia)]],Lääkkeet[[#This Row],[Suurimman alitusluvan mukainen velvoite 
1.1.-30.6.2024 (pakkauksia)]],Lääkkeet[[#This Row],[Alin saldo 
1.1.-30.6.2024 (pakkauksia)]])*Lääkkeet[[#This Row],[Kirjanpitoarvo / pakkaus 1.1.2024
(EUR  ALV 0 %)]]</f>
        <v>0</v>
      </c>
      <c r="P488" s="16"/>
      <c r="Q488" s="13"/>
      <c r="R488" s="13"/>
      <c r="S488" s="13"/>
      <c r="T488" s="14"/>
      <c r="U488" s="50">
        <f>MIN(Lääkkeet[[#This Row],[Velvoite 1.7.2024 (pakkauksia)]],Lääkkeet[[#This Row],[Suurimman alitusluvan mukainen velvoite
1.7.-31.12.2024 (pakkauksia)]],Lääkkeet[[#This Row],[Alin saldo 
1.7.-31.12.2024 (pakkauksia)]])*Lääkkeet[[#This Row],[Kirjanpitoarvo / pakkaus 1.7.2024
(EUR  ALV 0 %)]]</f>
        <v>0</v>
      </c>
      <c r="W488" s="61" t="str" cm="1">
        <f t="array" ref="W488">IFERROR(_xlfn.IFS(Lääkkeet[[#This Row],[Sitoutunut pääoma 
1.1.-30.6.2024 (EUR)]]&gt;0,"Täytetyt",Lääkkeet[[#This Row],[Sitoutunut pääoma 
1.7.-31.12.2024 (EUR)]]&gt;0,"Täytetyt"),"")</f>
        <v/>
      </c>
      <c r="X488" s="61"/>
      <c r="Y488" s="5">
        <f>Hakulomake!$B$29</f>
        <v>0</v>
      </c>
    </row>
    <row r="489" spans="1:25" x14ac:dyDescent="0.3">
      <c r="A489" s="6" t="s">
        <v>1199</v>
      </c>
      <c r="B489" s="5">
        <f>Hakulomake!$B$17</f>
        <v>0</v>
      </c>
      <c r="C489" s="75">
        <v>3</v>
      </c>
      <c r="D489" s="5" t="s">
        <v>361</v>
      </c>
      <c r="E489" s="74" t="s">
        <v>2106</v>
      </c>
      <c r="F489" s="5" t="s">
        <v>362</v>
      </c>
      <c r="G489" s="5" t="s">
        <v>374</v>
      </c>
      <c r="H489" s="5" t="s">
        <v>366</v>
      </c>
      <c r="I489" s="5" t="s">
        <v>338</v>
      </c>
      <c r="J489" s="75">
        <v>98</v>
      </c>
      <c r="N489" s="14"/>
      <c r="O489" s="50">
        <f>MIN(Lääkkeet[[#This Row],[Velvoite 1.1.2024 (pakkauksia)]],Lääkkeet[[#This Row],[Suurimman alitusluvan mukainen velvoite 
1.1.-30.6.2024 (pakkauksia)]],Lääkkeet[[#This Row],[Alin saldo 
1.1.-30.6.2024 (pakkauksia)]])*Lääkkeet[[#This Row],[Kirjanpitoarvo / pakkaus 1.1.2024
(EUR  ALV 0 %)]]</f>
        <v>0</v>
      </c>
      <c r="P489" s="16"/>
      <c r="Q489" s="13"/>
      <c r="R489" s="13"/>
      <c r="S489" s="13"/>
      <c r="T489" s="14"/>
      <c r="U489" s="50">
        <f>MIN(Lääkkeet[[#This Row],[Velvoite 1.7.2024 (pakkauksia)]],Lääkkeet[[#This Row],[Suurimman alitusluvan mukainen velvoite
1.7.-31.12.2024 (pakkauksia)]],Lääkkeet[[#This Row],[Alin saldo 
1.7.-31.12.2024 (pakkauksia)]])*Lääkkeet[[#This Row],[Kirjanpitoarvo / pakkaus 1.7.2024
(EUR  ALV 0 %)]]</f>
        <v>0</v>
      </c>
      <c r="W489" s="61" t="str" cm="1">
        <f t="array" ref="W489">IFERROR(_xlfn.IFS(Lääkkeet[[#This Row],[Sitoutunut pääoma 
1.1.-30.6.2024 (EUR)]]&gt;0,"Täytetyt",Lääkkeet[[#This Row],[Sitoutunut pääoma 
1.7.-31.12.2024 (EUR)]]&gt;0,"Täytetyt"),"")</f>
        <v/>
      </c>
      <c r="X489" s="61"/>
      <c r="Y489" s="5">
        <f>Hakulomake!$B$29</f>
        <v>0</v>
      </c>
    </row>
    <row r="490" spans="1:25" x14ac:dyDescent="0.3">
      <c r="A490" s="6" t="s">
        <v>1199</v>
      </c>
      <c r="B490" s="5">
        <f>Hakulomake!$B$17</f>
        <v>0</v>
      </c>
      <c r="C490" s="75">
        <v>3</v>
      </c>
      <c r="D490" s="5" t="s">
        <v>352</v>
      </c>
      <c r="E490" s="74" t="s">
        <v>2107</v>
      </c>
      <c r="F490" s="5" t="s">
        <v>353</v>
      </c>
      <c r="G490" s="5" t="s">
        <v>2108</v>
      </c>
      <c r="H490" s="5" t="s">
        <v>117</v>
      </c>
      <c r="I490" s="5" t="s">
        <v>135</v>
      </c>
      <c r="J490" s="75" t="s">
        <v>1061</v>
      </c>
      <c r="N490" s="14"/>
      <c r="O490" s="50">
        <f>MIN(Lääkkeet[[#This Row],[Velvoite 1.1.2024 (pakkauksia)]],Lääkkeet[[#This Row],[Suurimman alitusluvan mukainen velvoite 
1.1.-30.6.2024 (pakkauksia)]],Lääkkeet[[#This Row],[Alin saldo 
1.1.-30.6.2024 (pakkauksia)]])*Lääkkeet[[#This Row],[Kirjanpitoarvo / pakkaus 1.1.2024
(EUR  ALV 0 %)]]</f>
        <v>0</v>
      </c>
      <c r="P490" s="16"/>
      <c r="Q490" s="13"/>
      <c r="R490" s="13"/>
      <c r="S490" s="13"/>
      <c r="T490" s="14"/>
      <c r="U490" s="50">
        <f>MIN(Lääkkeet[[#This Row],[Velvoite 1.7.2024 (pakkauksia)]],Lääkkeet[[#This Row],[Suurimman alitusluvan mukainen velvoite
1.7.-31.12.2024 (pakkauksia)]],Lääkkeet[[#This Row],[Alin saldo 
1.7.-31.12.2024 (pakkauksia)]])*Lääkkeet[[#This Row],[Kirjanpitoarvo / pakkaus 1.7.2024
(EUR  ALV 0 %)]]</f>
        <v>0</v>
      </c>
      <c r="W490" s="61" t="str" cm="1">
        <f t="array" ref="W490">IFERROR(_xlfn.IFS(Lääkkeet[[#This Row],[Sitoutunut pääoma 
1.1.-30.6.2024 (EUR)]]&gt;0,"Täytetyt",Lääkkeet[[#This Row],[Sitoutunut pääoma 
1.7.-31.12.2024 (EUR)]]&gt;0,"Täytetyt"),"")</f>
        <v/>
      </c>
      <c r="X490" s="61"/>
      <c r="Y490" s="5">
        <f>Hakulomake!$B$29</f>
        <v>0</v>
      </c>
    </row>
    <row r="491" spans="1:25" x14ac:dyDescent="0.3">
      <c r="A491" s="6" t="s">
        <v>1199</v>
      </c>
      <c r="B491" s="5">
        <f>Hakulomake!$B$17</f>
        <v>0</v>
      </c>
      <c r="C491" s="75">
        <v>3</v>
      </c>
      <c r="D491" s="5" t="s">
        <v>352</v>
      </c>
      <c r="E491" s="74" t="s">
        <v>2109</v>
      </c>
      <c r="F491" s="5" t="s">
        <v>353</v>
      </c>
      <c r="G491" s="5" t="s">
        <v>354</v>
      </c>
      <c r="H491" s="5" t="s">
        <v>346</v>
      </c>
      <c r="I491" s="5" t="s">
        <v>39</v>
      </c>
      <c r="J491" s="75">
        <v>100</v>
      </c>
      <c r="N491" s="14"/>
      <c r="O491" s="50">
        <f>MIN(Lääkkeet[[#This Row],[Velvoite 1.1.2024 (pakkauksia)]],Lääkkeet[[#This Row],[Suurimman alitusluvan mukainen velvoite 
1.1.-30.6.2024 (pakkauksia)]],Lääkkeet[[#This Row],[Alin saldo 
1.1.-30.6.2024 (pakkauksia)]])*Lääkkeet[[#This Row],[Kirjanpitoarvo / pakkaus 1.1.2024
(EUR  ALV 0 %)]]</f>
        <v>0</v>
      </c>
      <c r="P491" s="16"/>
      <c r="Q491" s="13"/>
      <c r="R491" s="13"/>
      <c r="S491" s="13"/>
      <c r="T491" s="14"/>
      <c r="U491" s="50">
        <f>MIN(Lääkkeet[[#This Row],[Velvoite 1.7.2024 (pakkauksia)]],Lääkkeet[[#This Row],[Suurimman alitusluvan mukainen velvoite
1.7.-31.12.2024 (pakkauksia)]],Lääkkeet[[#This Row],[Alin saldo 
1.7.-31.12.2024 (pakkauksia)]])*Lääkkeet[[#This Row],[Kirjanpitoarvo / pakkaus 1.7.2024
(EUR  ALV 0 %)]]</f>
        <v>0</v>
      </c>
      <c r="W491" s="61" t="str" cm="1">
        <f t="array" ref="W491">IFERROR(_xlfn.IFS(Lääkkeet[[#This Row],[Sitoutunut pääoma 
1.1.-30.6.2024 (EUR)]]&gt;0,"Täytetyt",Lääkkeet[[#This Row],[Sitoutunut pääoma 
1.7.-31.12.2024 (EUR)]]&gt;0,"Täytetyt"),"")</f>
        <v/>
      </c>
      <c r="X491" s="61"/>
      <c r="Y491" s="5">
        <f>Hakulomake!$B$29</f>
        <v>0</v>
      </c>
    </row>
    <row r="492" spans="1:25" x14ac:dyDescent="0.3">
      <c r="A492" s="6" t="s">
        <v>1199</v>
      </c>
      <c r="B492" s="5">
        <f>Hakulomake!$B$17</f>
        <v>0</v>
      </c>
      <c r="C492" s="75">
        <v>3</v>
      </c>
      <c r="D492" s="5" t="s">
        <v>352</v>
      </c>
      <c r="E492" s="74" t="s">
        <v>2110</v>
      </c>
      <c r="F492" s="5" t="s">
        <v>353</v>
      </c>
      <c r="G492" s="5" t="s">
        <v>354</v>
      </c>
      <c r="H492" s="5" t="s">
        <v>346</v>
      </c>
      <c r="I492" s="5" t="s">
        <v>39</v>
      </c>
      <c r="J492" s="75">
        <v>500</v>
      </c>
      <c r="N492" s="14"/>
      <c r="O492" s="50">
        <f>MIN(Lääkkeet[[#This Row],[Velvoite 1.1.2024 (pakkauksia)]],Lääkkeet[[#This Row],[Suurimman alitusluvan mukainen velvoite 
1.1.-30.6.2024 (pakkauksia)]],Lääkkeet[[#This Row],[Alin saldo 
1.1.-30.6.2024 (pakkauksia)]])*Lääkkeet[[#This Row],[Kirjanpitoarvo / pakkaus 1.1.2024
(EUR  ALV 0 %)]]</f>
        <v>0</v>
      </c>
      <c r="P492" s="16"/>
      <c r="Q492" s="13"/>
      <c r="R492" s="13"/>
      <c r="S492" s="13"/>
      <c r="T492" s="14"/>
      <c r="U492" s="50">
        <f>MIN(Lääkkeet[[#This Row],[Velvoite 1.7.2024 (pakkauksia)]],Lääkkeet[[#This Row],[Suurimman alitusluvan mukainen velvoite
1.7.-31.12.2024 (pakkauksia)]],Lääkkeet[[#This Row],[Alin saldo 
1.7.-31.12.2024 (pakkauksia)]])*Lääkkeet[[#This Row],[Kirjanpitoarvo / pakkaus 1.7.2024
(EUR  ALV 0 %)]]</f>
        <v>0</v>
      </c>
      <c r="W492" s="61" t="str" cm="1">
        <f t="array" ref="W492">IFERROR(_xlfn.IFS(Lääkkeet[[#This Row],[Sitoutunut pääoma 
1.1.-30.6.2024 (EUR)]]&gt;0,"Täytetyt",Lääkkeet[[#This Row],[Sitoutunut pääoma 
1.7.-31.12.2024 (EUR)]]&gt;0,"Täytetyt"),"")</f>
        <v/>
      </c>
      <c r="X492" s="61"/>
      <c r="Y492" s="5">
        <f>Hakulomake!$B$29</f>
        <v>0</v>
      </c>
    </row>
    <row r="493" spans="1:25" x14ac:dyDescent="0.3">
      <c r="A493" s="6" t="s">
        <v>1199</v>
      </c>
      <c r="B493" s="5">
        <f>Hakulomake!$B$17</f>
        <v>0</v>
      </c>
      <c r="C493" s="75">
        <v>3</v>
      </c>
      <c r="D493" s="5" t="s">
        <v>348</v>
      </c>
      <c r="E493" s="74" t="s">
        <v>2111</v>
      </c>
      <c r="F493" s="5" t="s">
        <v>349</v>
      </c>
      <c r="G493" s="5" t="s">
        <v>350</v>
      </c>
      <c r="H493" s="5" t="s">
        <v>177</v>
      </c>
      <c r="I493" s="5" t="s">
        <v>39</v>
      </c>
      <c r="J493" s="75">
        <v>100</v>
      </c>
      <c r="N493" s="14"/>
      <c r="O493" s="50">
        <f>MIN(Lääkkeet[[#This Row],[Velvoite 1.1.2024 (pakkauksia)]],Lääkkeet[[#This Row],[Suurimman alitusluvan mukainen velvoite 
1.1.-30.6.2024 (pakkauksia)]],Lääkkeet[[#This Row],[Alin saldo 
1.1.-30.6.2024 (pakkauksia)]])*Lääkkeet[[#This Row],[Kirjanpitoarvo / pakkaus 1.1.2024
(EUR  ALV 0 %)]]</f>
        <v>0</v>
      </c>
      <c r="P493" s="16"/>
      <c r="Q493" s="13"/>
      <c r="R493" s="13"/>
      <c r="S493" s="13"/>
      <c r="T493" s="14"/>
      <c r="U493" s="50">
        <f>MIN(Lääkkeet[[#This Row],[Velvoite 1.7.2024 (pakkauksia)]],Lääkkeet[[#This Row],[Suurimman alitusluvan mukainen velvoite
1.7.-31.12.2024 (pakkauksia)]],Lääkkeet[[#This Row],[Alin saldo 
1.7.-31.12.2024 (pakkauksia)]])*Lääkkeet[[#This Row],[Kirjanpitoarvo / pakkaus 1.7.2024
(EUR  ALV 0 %)]]</f>
        <v>0</v>
      </c>
      <c r="W493" s="61" t="str" cm="1">
        <f t="array" ref="W493">IFERROR(_xlfn.IFS(Lääkkeet[[#This Row],[Sitoutunut pääoma 
1.1.-30.6.2024 (EUR)]]&gt;0,"Täytetyt",Lääkkeet[[#This Row],[Sitoutunut pääoma 
1.7.-31.12.2024 (EUR)]]&gt;0,"Täytetyt"),"")</f>
        <v/>
      </c>
      <c r="X493" s="61"/>
      <c r="Y493" s="5">
        <f>Hakulomake!$B$29</f>
        <v>0</v>
      </c>
    </row>
    <row r="494" spans="1:25" x14ac:dyDescent="0.3">
      <c r="A494" s="6" t="s">
        <v>1199</v>
      </c>
      <c r="B494" s="5">
        <f>Hakulomake!$B$17</f>
        <v>0</v>
      </c>
      <c r="C494" s="75">
        <v>3</v>
      </c>
      <c r="D494" s="5" t="s">
        <v>361</v>
      </c>
      <c r="E494" s="74" t="s">
        <v>2112</v>
      </c>
      <c r="F494" s="5" t="s">
        <v>362</v>
      </c>
      <c r="G494" s="5" t="s">
        <v>371</v>
      </c>
      <c r="H494" s="5" t="s">
        <v>365</v>
      </c>
      <c r="I494" s="5" t="s">
        <v>338</v>
      </c>
      <c r="J494" s="75">
        <v>30</v>
      </c>
      <c r="N494" s="14"/>
      <c r="O494" s="50">
        <f>MIN(Lääkkeet[[#This Row],[Velvoite 1.1.2024 (pakkauksia)]],Lääkkeet[[#This Row],[Suurimman alitusluvan mukainen velvoite 
1.1.-30.6.2024 (pakkauksia)]],Lääkkeet[[#This Row],[Alin saldo 
1.1.-30.6.2024 (pakkauksia)]])*Lääkkeet[[#This Row],[Kirjanpitoarvo / pakkaus 1.1.2024
(EUR  ALV 0 %)]]</f>
        <v>0</v>
      </c>
      <c r="P494" s="16"/>
      <c r="Q494" s="13"/>
      <c r="R494" s="13"/>
      <c r="S494" s="13"/>
      <c r="T494" s="14"/>
      <c r="U494" s="50">
        <f>MIN(Lääkkeet[[#This Row],[Velvoite 1.7.2024 (pakkauksia)]],Lääkkeet[[#This Row],[Suurimman alitusluvan mukainen velvoite
1.7.-31.12.2024 (pakkauksia)]],Lääkkeet[[#This Row],[Alin saldo 
1.7.-31.12.2024 (pakkauksia)]])*Lääkkeet[[#This Row],[Kirjanpitoarvo / pakkaus 1.7.2024
(EUR  ALV 0 %)]]</f>
        <v>0</v>
      </c>
      <c r="W494" s="61" t="str" cm="1">
        <f t="array" ref="W494">IFERROR(_xlfn.IFS(Lääkkeet[[#This Row],[Sitoutunut pääoma 
1.1.-30.6.2024 (EUR)]]&gt;0,"Täytetyt",Lääkkeet[[#This Row],[Sitoutunut pääoma 
1.7.-31.12.2024 (EUR)]]&gt;0,"Täytetyt"),"")</f>
        <v/>
      </c>
      <c r="X494" s="61"/>
      <c r="Y494" s="5">
        <f>Hakulomake!$B$29</f>
        <v>0</v>
      </c>
    </row>
    <row r="495" spans="1:25" x14ac:dyDescent="0.3">
      <c r="A495" s="6" t="s">
        <v>1199</v>
      </c>
      <c r="B495" s="5">
        <f>Hakulomake!$B$17</f>
        <v>0</v>
      </c>
      <c r="C495" s="75">
        <v>3</v>
      </c>
      <c r="D495" s="5" t="s">
        <v>361</v>
      </c>
      <c r="E495" s="74" t="s">
        <v>2113</v>
      </c>
      <c r="F495" s="5" t="s">
        <v>362</v>
      </c>
      <c r="G495" s="5" t="s">
        <v>375</v>
      </c>
      <c r="H495" s="5" t="s">
        <v>367</v>
      </c>
      <c r="I495" s="5" t="s">
        <v>338</v>
      </c>
      <c r="J495" s="75">
        <v>28</v>
      </c>
      <c r="N495" s="14"/>
      <c r="O495" s="50">
        <f>MIN(Lääkkeet[[#This Row],[Velvoite 1.1.2024 (pakkauksia)]],Lääkkeet[[#This Row],[Suurimman alitusluvan mukainen velvoite 
1.1.-30.6.2024 (pakkauksia)]],Lääkkeet[[#This Row],[Alin saldo 
1.1.-30.6.2024 (pakkauksia)]])*Lääkkeet[[#This Row],[Kirjanpitoarvo / pakkaus 1.1.2024
(EUR  ALV 0 %)]]</f>
        <v>0</v>
      </c>
      <c r="P495" s="16"/>
      <c r="Q495" s="13"/>
      <c r="R495" s="13"/>
      <c r="S495" s="13"/>
      <c r="T495" s="14"/>
      <c r="U495" s="50">
        <f>MIN(Lääkkeet[[#This Row],[Velvoite 1.7.2024 (pakkauksia)]],Lääkkeet[[#This Row],[Suurimman alitusluvan mukainen velvoite
1.7.-31.12.2024 (pakkauksia)]],Lääkkeet[[#This Row],[Alin saldo 
1.7.-31.12.2024 (pakkauksia)]])*Lääkkeet[[#This Row],[Kirjanpitoarvo / pakkaus 1.7.2024
(EUR  ALV 0 %)]]</f>
        <v>0</v>
      </c>
      <c r="W495" s="61" t="str" cm="1">
        <f t="array" ref="W495">IFERROR(_xlfn.IFS(Lääkkeet[[#This Row],[Sitoutunut pääoma 
1.1.-30.6.2024 (EUR)]]&gt;0,"Täytetyt",Lääkkeet[[#This Row],[Sitoutunut pääoma 
1.7.-31.12.2024 (EUR)]]&gt;0,"Täytetyt"),"")</f>
        <v/>
      </c>
      <c r="X495" s="61"/>
      <c r="Y495" s="5">
        <f>Hakulomake!$B$29</f>
        <v>0</v>
      </c>
    </row>
    <row r="496" spans="1:25" x14ac:dyDescent="0.3">
      <c r="A496" s="6" t="s">
        <v>1199</v>
      </c>
      <c r="B496" s="5">
        <f>Hakulomake!$B$17</f>
        <v>0</v>
      </c>
      <c r="C496" s="75">
        <v>3</v>
      </c>
      <c r="D496" s="5" t="s">
        <v>361</v>
      </c>
      <c r="E496" s="74" t="s">
        <v>2114</v>
      </c>
      <c r="F496" s="5" t="s">
        <v>362</v>
      </c>
      <c r="G496" s="5" t="s">
        <v>375</v>
      </c>
      <c r="H496" s="5" t="s">
        <v>367</v>
      </c>
      <c r="I496" s="5" t="s">
        <v>338</v>
      </c>
      <c r="J496" s="75">
        <v>98</v>
      </c>
      <c r="N496" s="14"/>
      <c r="O496" s="50">
        <f>MIN(Lääkkeet[[#This Row],[Velvoite 1.1.2024 (pakkauksia)]],Lääkkeet[[#This Row],[Suurimman alitusluvan mukainen velvoite 
1.1.-30.6.2024 (pakkauksia)]],Lääkkeet[[#This Row],[Alin saldo 
1.1.-30.6.2024 (pakkauksia)]])*Lääkkeet[[#This Row],[Kirjanpitoarvo / pakkaus 1.1.2024
(EUR  ALV 0 %)]]</f>
        <v>0</v>
      </c>
      <c r="P496" s="16"/>
      <c r="Q496" s="13"/>
      <c r="R496" s="13"/>
      <c r="S496" s="13"/>
      <c r="T496" s="14"/>
      <c r="U496" s="50">
        <f>MIN(Lääkkeet[[#This Row],[Velvoite 1.7.2024 (pakkauksia)]],Lääkkeet[[#This Row],[Suurimman alitusluvan mukainen velvoite
1.7.-31.12.2024 (pakkauksia)]],Lääkkeet[[#This Row],[Alin saldo 
1.7.-31.12.2024 (pakkauksia)]])*Lääkkeet[[#This Row],[Kirjanpitoarvo / pakkaus 1.7.2024
(EUR  ALV 0 %)]]</f>
        <v>0</v>
      </c>
      <c r="W496" s="61" t="str" cm="1">
        <f t="array" ref="W496">IFERROR(_xlfn.IFS(Lääkkeet[[#This Row],[Sitoutunut pääoma 
1.1.-30.6.2024 (EUR)]]&gt;0,"Täytetyt",Lääkkeet[[#This Row],[Sitoutunut pääoma 
1.7.-31.12.2024 (EUR)]]&gt;0,"Täytetyt"),"")</f>
        <v/>
      </c>
      <c r="X496" s="61"/>
      <c r="Y496" s="5">
        <f>Hakulomake!$B$29</f>
        <v>0</v>
      </c>
    </row>
    <row r="497" spans="1:25" x14ac:dyDescent="0.3">
      <c r="A497" s="6" t="s">
        <v>1199</v>
      </c>
      <c r="B497" s="5">
        <f>Hakulomake!$B$17</f>
        <v>0</v>
      </c>
      <c r="C497" s="75">
        <v>3</v>
      </c>
      <c r="D497" s="5" t="s">
        <v>361</v>
      </c>
      <c r="E497" s="74" t="s">
        <v>2115</v>
      </c>
      <c r="F497" s="5" t="s">
        <v>362</v>
      </c>
      <c r="G497" s="5" t="s">
        <v>371</v>
      </c>
      <c r="H497" s="5" t="s">
        <v>364</v>
      </c>
      <c r="I497" s="5" t="s">
        <v>338</v>
      </c>
      <c r="J497" s="75">
        <v>30</v>
      </c>
      <c r="N497" s="14"/>
      <c r="O497" s="50">
        <f>MIN(Lääkkeet[[#This Row],[Velvoite 1.1.2024 (pakkauksia)]],Lääkkeet[[#This Row],[Suurimman alitusluvan mukainen velvoite 
1.1.-30.6.2024 (pakkauksia)]],Lääkkeet[[#This Row],[Alin saldo 
1.1.-30.6.2024 (pakkauksia)]])*Lääkkeet[[#This Row],[Kirjanpitoarvo / pakkaus 1.1.2024
(EUR  ALV 0 %)]]</f>
        <v>0</v>
      </c>
      <c r="P497" s="16"/>
      <c r="Q497" s="13"/>
      <c r="R497" s="13"/>
      <c r="S497" s="13"/>
      <c r="T497" s="14"/>
      <c r="U497" s="50">
        <f>MIN(Lääkkeet[[#This Row],[Velvoite 1.7.2024 (pakkauksia)]],Lääkkeet[[#This Row],[Suurimman alitusluvan mukainen velvoite
1.7.-31.12.2024 (pakkauksia)]],Lääkkeet[[#This Row],[Alin saldo 
1.7.-31.12.2024 (pakkauksia)]])*Lääkkeet[[#This Row],[Kirjanpitoarvo / pakkaus 1.7.2024
(EUR  ALV 0 %)]]</f>
        <v>0</v>
      </c>
      <c r="W497" s="61" t="str" cm="1">
        <f t="array" ref="W497">IFERROR(_xlfn.IFS(Lääkkeet[[#This Row],[Sitoutunut pääoma 
1.1.-30.6.2024 (EUR)]]&gt;0,"Täytetyt",Lääkkeet[[#This Row],[Sitoutunut pääoma 
1.7.-31.12.2024 (EUR)]]&gt;0,"Täytetyt"),"")</f>
        <v/>
      </c>
      <c r="X497" s="61"/>
      <c r="Y497" s="5">
        <f>Hakulomake!$B$29</f>
        <v>0</v>
      </c>
    </row>
    <row r="498" spans="1:25" x14ac:dyDescent="0.3">
      <c r="A498" s="6" t="s">
        <v>1199</v>
      </c>
      <c r="B498" s="5">
        <f>Hakulomake!$B$17</f>
        <v>0</v>
      </c>
      <c r="C498" s="75">
        <v>3</v>
      </c>
      <c r="D498" s="5" t="s">
        <v>361</v>
      </c>
      <c r="E498" s="74" t="s">
        <v>2116</v>
      </c>
      <c r="F498" s="5" t="s">
        <v>362</v>
      </c>
      <c r="G498" s="5" t="s">
        <v>2029</v>
      </c>
      <c r="H498" s="5" t="s">
        <v>365</v>
      </c>
      <c r="I498" s="5" t="s">
        <v>338</v>
      </c>
      <c r="J498" s="75">
        <v>250</v>
      </c>
      <c r="N498" s="14"/>
      <c r="O498" s="50">
        <f>MIN(Lääkkeet[[#This Row],[Velvoite 1.1.2024 (pakkauksia)]],Lääkkeet[[#This Row],[Suurimman alitusluvan mukainen velvoite 
1.1.-30.6.2024 (pakkauksia)]],Lääkkeet[[#This Row],[Alin saldo 
1.1.-30.6.2024 (pakkauksia)]])*Lääkkeet[[#This Row],[Kirjanpitoarvo / pakkaus 1.1.2024
(EUR  ALV 0 %)]]</f>
        <v>0</v>
      </c>
      <c r="P498" s="16"/>
      <c r="Q498" s="13"/>
      <c r="R498" s="13"/>
      <c r="S498" s="13"/>
      <c r="T498" s="14"/>
      <c r="U498" s="50">
        <f>MIN(Lääkkeet[[#This Row],[Velvoite 1.7.2024 (pakkauksia)]],Lääkkeet[[#This Row],[Suurimman alitusluvan mukainen velvoite
1.7.-31.12.2024 (pakkauksia)]],Lääkkeet[[#This Row],[Alin saldo 
1.7.-31.12.2024 (pakkauksia)]])*Lääkkeet[[#This Row],[Kirjanpitoarvo / pakkaus 1.7.2024
(EUR  ALV 0 %)]]</f>
        <v>0</v>
      </c>
      <c r="W498" s="61" t="str" cm="1">
        <f t="array" ref="W498">IFERROR(_xlfn.IFS(Lääkkeet[[#This Row],[Sitoutunut pääoma 
1.1.-30.6.2024 (EUR)]]&gt;0,"Täytetyt",Lääkkeet[[#This Row],[Sitoutunut pääoma 
1.7.-31.12.2024 (EUR)]]&gt;0,"Täytetyt"),"")</f>
        <v/>
      </c>
      <c r="X498" s="61"/>
      <c r="Y498" s="5">
        <f>Hakulomake!$B$29</f>
        <v>0</v>
      </c>
    </row>
    <row r="499" spans="1:25" x14ac:dyDescent="0.3">
      <c r="A499" s="6" t="s">
        <v>1199</v>
      </c>
      <c r="B499" s="5">
        <f>Hakulomake!$B$17</f>
        <v>0</v>
      </c>
      <c r="C499" s="75">
        <v>3</v>
      </c>
      <c r="D499" s="5" t="s">
        <v>352</v>
      </c>
      <c r="E499" s="74" t="s">
        <v>2117</v>
      </c>
      <c r="F499" s="5" t="s">
        <v>353</v>
      </c>
      <c r="G499" s="5" t="s">
        <v>355</v>
      </c>
      <c r="H499" s="5" t="s">
        <v>117</v>
      </c>
      <c r="I499" s="5" t="s">
        <v>131</v>
      </c>
      <c r="J499" s="75" t="s">
        <v>1062</v>
      </c>
      <c r="N499" s="14"/>
      <c r="O499" s="50">
        <f>MIN(Lääkkeet[[#This Row],[Velvoite 1.1.2024 (pakkauksia)]],Lääkkeet[[#This Row],[Suurimman alitusluvan mukainen velvoite 
1.1.-30.6.2024 (pakkauksia)]],Lääkkeet[[#This Row],[Alin saldo 
1.1.-30.6.2024 (pakkauksia)]])*Lääkkeet[[#This Row],[Kirjanpitoarvo / pakkaus 1.1.2024
(EUR  ALV 0 %)]]</f>
        <v>0</v>
      </c>
      <c r="P499" s="16"/>
      <c r="Q499" s="13"/>
      <c r="R499" s="13"/>
      <c r="S499" s="13"/>
      <c r="T499" s="14"/>
      <c r="U499" s="50">
        <f>MIN(Lääkkeet[[#This Row],[Velvoite 1.7.2024 (pakkauksia)]],Lääkkeet[[#This Row],[Suurimman alitusluvan mukainen velvoite
1.7.-31.12.2024 (pakkauksia)]],Lääkkeet[[#This Row],[Alin saldo 
1.7.-31.12.2024 (pakkauksia)]])*Lääkkeet[[#This Row],[Kirjanpitoarvo / pakkaus 1.7.2024
(EUR  ALV 0 %)]]</f>
        <v>0</v>
      </c>
      <c r="W499" s="61" t="str" cm="1">
        <f t="array" ref="W499">IFERROR(_xlfn.IFS(Lääkkeet[[#This Row],[Sitoutunut pääoma 
1.1.-30.6.2024 (EUR)]]&gt;0,"Täytetyt",Lääkkeet[[#This Row],[Sitoutunut pääoma 
1.7.-31.12.2024 (EUR)]]&gt;0,"Täytetyt"),"")</f>
        <v/>
      </c>
      <c r="X499" s="61"/>
      <c r="Y499" s="5">
        <f>Hakulomake!$B$29</f>
        <v>0</v>
      </c>
    </row>
    <row r="500" spans="1:25" x14ac:dyDescent="0.3">
      <c r="A500" s="6" t="s">
        <v>1199</v>
      </c>
      <c r="B500" s="5">
        <f>Hakulomake!$B$17</f>
        <v>0</v>
      </c>
      <c r="C500" s="75">
        <v>3</v>
      </c>
      <c r="D500" s="5" t="s">
        <v>348</v>
      </c>
      <c r="E500" s="74" t="s">
        <v>2118</v>
      </c>
      <c r="F500" s="5" t="s">
        <v>349</v>
      </c>
      <c r="G500" s="5" t="s">
        <v>351</v>
      </c>
      <c r="H500" s="5" t="s">
        <v>340</v>
      </c>
      <c r="I500" s="5" t="s">
        <v>39</v>
      </c>
      <c r="J500" s="75">
        <v>30</v>
      </c>
      <c r="N500" s="14"/>
      <c r="O500" s="50">
        <f>MIN(Lääkkeet[[#This Row],[Velvoite 1.1.2024 (pakkauksia)]],Lääkkeet[[#This Row],[Suurimman alitusluvan mukainen velvoite 
1.1.-30.6.2024 (pakkauksia)]],Lääkkeet[[#This Row],[Alin saldo 
1.1.-30.6.2024 (pakkauksia)]])*Lääkkeet[[#This Row],[Kirjanpitoarvo / pakkaus 1.1.2024
(EUR  ALV 0 %)]]</f>
        <v>0</v>
      </c>
      <c r="P500" s="16"/>
      <c r="Q500" s="13"/>
      <c r="R500" s="13"/>
      <c r="S500" s="13"/>
      <c r="T500" s="14"/>
      <c r="U500" s="50">
        <f>MIN(Lääkkeet[[#This Row],[Velvoite 1.7.2024 (pakkauksia)]],Lääkkeet[[#This Row],[Suurimman alitusluvan mukainen velvoite
1.7.-31.12.2024 (pakkauksia)]],Lääkkeet[[#This Row],[Alin saldo 
1.7.-31.12.2024 (pakkauksia)]])*Lääkkeet[[#This Row],[Kirjanpitoarvo / pakkaus 1.7.2024
(EUR  ALV 0 %)]]</f>
        <v>0</v>
      </c>
      <c r="W500" s="61" t="str" cm="1">
        <f t="array" ref="W500">IFERROR(_xlfn.IFS(Lääkkeet[[#This Row],[Sitoutunut pääoma 
1.1.-30.6.2024 (EUR)]]&gt;0,"Täytetyt",Lääkkeet[[#This Row],[Sitoutunut pääoma 
1.7.-31.12.2024 (EUR)]]&gt;0,"Täytetyt"),"")</f>
        <v/>
      </c>
      <c r="X500" s="61"/>
      <c r="Y500" s="5">
        <f>Hakulomake!$B$29</f>
        <v>0</v>
      </c>
    </row>
    <row r="501" spans="1:25" x14ac:dyDescent="0.3">
      <c r="A501" s="6" t="s">
        <v>1199</v>
      </c>
      <c r="B501" s="5">
        <f>Hakulomake!$B$17</f>
        <v>0</v>
      </c>
      <c r="C501" s="75">
        <v>3</v>
      </c>
      <c r="D501" s="5" t="s">
        <v>348</v>
      </c>
      <c r="E501" s="74" t="s">
        <v>2119</v>
      </c>
      <c r="F501" s="5" t="s">
        <v>349</v>
      </c>
      <c r="G501" s="5" t="s">
        <v>351</v>
      </c>
      <c r="H501" s="5" t="s">
        <v>340</v>
      </c>
      <c r="I501" s="5" t="s">
        <v>39</v>
      </c>
      <c r="J501" s="75">
        <v>100</v>
      </c>
      <c r="N501" s="14"/>
      <c r="O501" s="50">
        <f>MIN(Lääkkeet[[#This Row],[Velvoite 1.1.2024 (pakkauksia)]],Lääkkeet[[#This Row],[Suurimman alitusluvan mukainen velvoite 
1.1.-30.6.2024 (pakkauksia)]],Lääkkeet[[#This Row],[Alin saldo 
1.1.-30.6.2024 (pakkauksia)]])*Lääkkeet[[#This Row],[Kirjanpitoarvo / pakkaus 1.1.2024
(EUR  ALV 0 %)]]</f>
        <v>0</v>
      </c>
      <c r="P501" s="16"/>
      <c r="Q501" s="13"/>
      <c r="R501" s="13"/>
      <c r="S501" s="13"/>
      <c r="T501" s="14"/>
      <c r="U501" s="50">
        <f>MIN(Lääkkeet[[#This Row],[Velvoite 1.7.2024 (pakkauksia)]],Lääkkeet[[#This Row],[Suurimman alitusluvan mukainen velvoite
1.7.-31.12.2024 (pakkauksia)]],Lääkkeet[[#This Row],[Alin saldo 
1.7.-31.12.2024 (pakkauksia)]])*Lääkkeet[[#This Row],[Kirjanpitoarvo / pakkaus 1.7.2024
(EUR  ALV 0 %)]]</f>
        <v>0</v>
      </c>
      <c r="W501" s="61" t="str" cm="1">
        <f t="array" ref="W501">IFERROR(_xlfn.IFS(Lääkkeet[[#This Row],[Sitoutunut pääoma 
1.1.-30.6.2024 (EUR)]]&gt;0,"Täytetyt",Lääkkeet[[#This Row],[Sitoutunut pääoma 
1.7.-31.12.2024 (EUR)]]&gt;0,"Täytetyt"),"")</f>
        <v/>
      </c>
      <c r="X501" s="61"/>
      <c r="Y501" s="5">
        <f>Hakulomake!$B$29</f>
        <v>0</v>
      </c>
    </row>
    <row r="502" spans="1:25" x14ac:dyDescent="0.3">
      <c r="A502" s="6" t="s">
        <v>1199</v>
      </c>
      <c r="B502" s="5">
        <f>Hakulomake!$B$17</f>
        <v>0</v>
      </c>
      <c r="C502" s="75">
        <v>3</v>
      </c>
      <c r="D502" s="5" t="s">
        <v>381</v>
      </c>
      <c r="E502" s="74" t="s">
        <v>2120</v>
      </c>
      <c r="F502" s="5" t="s">
        <v>382</v>
      </c>
      <c r="G502" s="5" t="s">
        <v>386</v>
      </c>
      <c r="H502" s="5" t="s">
        <v>385</v>
      </c>
      <c r="I502" s="5" t="s">
        <v>39</v>
      </c>
      <c r="J502" s="75">
        <v>500</v>
      </c>
      <c r="N502" s="14"/>
      <c r="O502" s="50">
        <f>MIN(Lääkkeet[[#This Row],[Velvoite 1.1.2024 (pakkauksia)]],Lääkkeet[[#This Row],[Suurimman alitusluvan mukainen velvoite 
1.1.-30.6.2024 (pakkauksia)]],Lääkkeet[[#This Row],[Alin saldo 
1.1.-30.6.2024 (pakkauksia)]])*Lääkkeet[[#This Row],[Kirjanpitoarvo / pakkaus 1.1.2024
(EUR  ALV 0 %)]]</f>
        <v>0</v>
      </c>
      <c r="P502" s="16"/>
      <c r="Q502" s="13"/>
      <c r="R502" s="13"/>
      <c r="S502" s="13"/>
      <c r="T502" s="14"/>
      <c r="U502" s="50">
        <f>MIN(Lääkkeet[[#This Row],[Velvoite 1.7.2024 (pakkauksia)]],Lääkkeet[[#This Row],[Suurimman alitusluvan mukainen velvoite
1.7.-31.12.2024 (pakkauksia)]],Lääkkeet[[#This Row],[Alin saldo 
1.7.-31.12.2024 (pakkauksia)]])*Lääkkeet[[#This Row],[Kirjanpitoarvo / pakkaus 1.7.2024
(EUR  ALV 0 %)]]</f>
        <v>0</v>
      </c>
      <c r="W502" s="61" t="str" cm="1">
        <f t="array" ref="W502">IFERROR(_xlfn.IFS(Lääkkeet[[#This Row],[Sitoutunut pääoma 
1.1.-30.6.2024 (EUR)]]&gt;0,"Täytetyt",Lääkkeet[[#This Row],[Sitoutunut pääoma 
1.7.-31.12.2024 (EUR)]]&gt;0,"Täytetyt"),"")</f>
        <v/>
      </c>
      <c r="X502" s="61"/>
      <c r="Y502" s="5">
        <f>Hakulomake!$B$29</f>
        <v>0</v>
      </c>
    </row>
    <row r="503" spans="1:25" x14ac:dyDescent="0.3">
      <c r="A503" s="6" t="s">
        <v>1199</v>
      </c>
      <c r="B503" s="5">
        <f>Hakulomake!$B$17</f>
        <v>0</v>
      </c>
      <c r="C503" s="75">
        <v>3</v>
      </c>
      <c r="D503" s="5" t="s">
        <v>317</v>
      </c>
      <c r="E503" s="74" t="s">
        <v>2121</v>
      </c>
      <c r="F503" s="5" t="s">
        <v>318</v>
      </c>
      <c r="G503" s="5" t="s">
        <v>319</v>
      </c>
      <c r="H503" s="5" t="s">
        <v>320</v>
      </c>
      <c r="I503" s="5" t="s">
        <v>135</v>
      </c>
      <c r="J503" s="75" t="s">
        <v>1055</v>
      </c>
      <c r="N503" s="14"/>
      <c r="O503" s="50">
        <f>MIN(Lääkkeet[[#This Row],[Velvoite 1.1.2024 (pakkauksia)]],Lääkkeet[[#This Row],[Suurimman alitusluvan mukainen velvoite 
1.1.-30.6.2024 (pakkauksia)]],Lääkkeet[[#This Row],[Alin saldo 
1.1.-30.6.2024 (pakkauksia)]])*Lääkkeet[[#This Row],[Kirjanpitoarvo / pakkaus 1.1.2024
(EUR  ALV 0 %)]]</f>
        <v>0</v>
      </c>
      <c r="P503" s="16"/>
      <c r="Q503" s="13"/>
      <c r="R503" s="13"/>
      <c r="S503" s="13"/>
      <c r="T503" s="14"/>
      <c r="U503" s="50">
        <f>MIN(Lääkkeet[[#This Row],[Velvoite 1.7.2024 (pakkauksia)]],Lääkkeet[[#This Row],[Suurimman alitusluvan mukainen velvoite
1.7.-31.12.2024 (pakkauksia)]],Lääkkeet[[#This Row],[Alin saldo 
1.7.-31.12.2024 (pakkauksia)]])*Lääkkeet[[#This Row],[Kirjanpitoarvo / pakkaus 1.7.2024
(EUR  ALV 0 %)]]</f>
        <v>0</v>
      </c>
      <c r="W503" s="61" t="str" cm="1">
        <f t="array" ref="W503">IFERROR(_xlfn.IFS(Lääkkeet[[#This Row],[Sitoutunut pääoma 
1.1.-30.6.2024 (EUR)]]&gt;0,"Täytetyt",Lääkkeet[[#This Row],[Sitoutunut pääoma 
1.7.-31.12.2024 (EUR)]]&gt;0,"Täytetyt"),"")</f>
        <v/>
      </c>
      <c r="X503" s="61"/>
      <c r="Y503" s="5">
        <f>Hakulomake!$B$29</f>
        <v>0</v>
      </c>
    </row>
    <row r="504" spans="1:25" x14ac:dyDescent="0.3">
      <c r="A504" s="6" t="s">
        <v>1199</v>
      </c>
      <c r="B504" s="5">
        <f>Hakulomake!$B$17</f>
        <v>0</v>
      </c>
      <c r="C504" s="75">
        <v>3</v>
      </c>
      <c r="D504" s="5" t="s">
        <v>352</v>
      </c>
      <c r="E504" s="74" t="s">
        <v>2122</v>
      </c>
      <c r="F504" s="5" t="s">
        <v>353</v>
      </c>
      <c r="G504" s="5" t="s">
        <v>354</v>
      </c>
      <c r="H504" s="5" t="s">
        <v>342</v>
      </c>
      <c r="I504" s="5" t="s">
        <v>39</v>
      </c>
      <c r="J504" s="75">
        <v>100</v>
      </c>
      <c r="N504" s="14"/>
      <c r="O504" s="50">
        <f>MIN(Lääkkeet[[#This Row],[Velvoite 1.1.2024 (pakkauksia)]],Lääkkeet[[#This Row],[Suurimman alitusluvan mukainen velvoite 
1.1.-30.6.2024 (pakkauksia)]],Lääkkeet[[#This Row],[Alin saldo 
1.1.-30.6.2024 (pakkauksia)]])*Lääkkeet[[#This Row],[Kirjanpitoarvo / pakkaus 1.1.2024
(EUR  ALV 0 %)]]</f>
        <v>0</v>
      </c>
      <c r="P504" s="16"/>
      <c r="Q504" s="13"/>
      <c r="R504" s="13"/>
      <c r="S504" s="13"/>
      <c r="T504" s="14"/>
      <c r="U504" s="50">
        <f>MIN(Lääkkeet[[#This Row],[Velvoite 1.7.2024 (pakkauksia)]],Lääkkeet[[#This Row],[Suurimman alitusluvan mukainen velvoite
1.7.-31.12.2024 (pakkauksia)]],Lääkkeet[[#This Row],[Alin saldo 
1.7.-31.12.2024 (pakkauksia)]])*Lääkkeet[[#This Row],[Kirjanpitoarvo / pakkaus 1.7.2024
(EUR  ALV 0 %)]]</f>
        <v>0</v>
      </c>
      <c r="W504" s="61" t="str" cm="1">
        <f t="array" ref="W504">IFERROR(_xlfn.IFS(Lääkkeet[[#This Row],[Sitoutunut pääoma 
1.1.-30.6.2024 (EUR)]]&gt;0,"Täytetyt",Lääkkeet[[#This Row],[Sitoutunut pääoma 
1.7.-31.12.2024 (EUR)]]&gt;0,"Täytetyt"),"")</f>
        <v/>
      </c>
      <c r="X504" s="61"/>
      <c r="Y504" s="5">
        <f>Hakulomake!$B$29</f>
        <v>0</v>
      </c>
    </row>
    <row r="505" spans="1:25" x14ac:dyDescent="0.3">
      <c r="A505" s="6" t="s">
        <v>1199</v>
      </c>
      <c r="B505" s="5">
        <f>Hakulomake!$B$17</f>
        <v>0</v>
      </c>
      <c r="C505" s="75">
        <v>3</v>
      </c>
      <c r="D505" s="5" t="s">
        <v>361</v>
      </c>
      <c r="E505" s="74" t="s">
        <v>2123</v>
      </c>
      <c r="F505" s="5" t="s">
        <v>362</v>
      </c>
      <c r="G505" s="5" t="s">
        <v>369</v>
      </c>
      <c r="H505" s="5" t="s">
        <v>150</v>
      </c>
      <c r="I505" s="5" t="s">
        <v>135</v>
      </c>
      <c r="J505" s="75" t="s">
        <v>1055</v>
      </c>
      <c r="N505" s="14"/>
      <c r="O505" s="50">
        <f>MIN(Lääkkeet[[#This Row],[Velvoite 1.1.2024 (pakkauksia)]],Lääkkeet[[#This Row],[Suurimman alitusluvan mukainen velvoite 
1.1.-30.6.2024 (pakkauksia)]],Lääkkeet[[#This Row],[Alin saldo 
1.1.-30.6.2024 (pakkauksia)]])*Lääkkeet[[#This Row],[Kirjanpitoarvo / pakkaus 1.1.2024
(EUR  ALV 0 %)]]</f>
        <v>0</v>
      </c>
      <c r="P505" s="16"/>
      <c r="Q505" s="13"/>
      <c r="R505" s="13"/>
      <c r="S505" s="13"/>
      <c r="T505" s="14"/>
      <c r="U505" s="50">
        <f>MIN(Lääkkeet[[#This Row],[Velvoite 1.7.2024 (pakkauksia)]],Lääkkeet[[#This Row],[Suurimman alitusluvan mukainen velvoite
1.7.-31.12.2024 (pakkauksia)]],Lääkkeet[[#This Row],[Alin saldo 
1.7.-31.12.2024 (pakkauksia)]])*Lääkkeet[[#This Row],[Kirjanpitoarvo / pakkaus 1.7.2024
(EUR  ALV 0 %)]]</f>
        <v>0</v>
      </c>
      <c r="W505" s="61" t="str" cm="1">
        <f t="array" ref="W505">IFERROR(_xlfn.IFS(Lääkkeet[[#This Row],[Sitoutunut pääoma 
1.1.-30.6.2024 (EUR)]]&gt;0,"Täytetyt",Lääkkeet[[#This Row],[Sitoutunut pääoma 
1.7.-31.12.2024 (EUR)]]&gt;0,"Täytetyt"),"")</f>
        <v/>
      </c>
      <c r="X505" s="61"/>
      <c r="Y505" s="5">
        <f>Hakulomake!$B$29</f>
        <v>0</v>
      </c>
    </row>
    <row r="506" spans="1:25" x14ac:dyDescent="0.3">
      <c r="A506" s="6" t="s">
        <v>1199</v>
      </c>
      <c r="B506" s="5">
        <f>Hakulomake!$B$17</f>
        <v>0</v>
      </c>
      <c r="C506" s="75">
        <v>3</v>
      </c>
      <c r="D506" s="5" t="s">
        <v>361</v>
      </c>
      <c r="E506" s="74" t="s">
        <v>2124</v>
      </c>
      <c r="F506" s="5" t="s">
        <v>362</v>
      </c>
      <c r="G506" s="5" t="s">
        <v>363</v>
      </c>
      <c r="H506" s="5" t="s">
        <v>366</v>
      </c>
      <c r="I506" s="5" t="s">
        <v>338</v>
      </c>
      <c r="J506" s="75">
        <v>250</v>
      </c>
      <c r="N506" s="14"/>
      <c r="O506" s="50">
        <f>MIN(Lääkkeet[[#This Row],[Velvoite 1.1.2024 (pakkauksia)]],Lääkkeet[[#This Row],[Suurimman alitusluvan mukainen velvoite 
1.1.-30.6.2024 (pakkauksia)]],Lääkkeet[[#This Row],[Alin saldo 
1.1.-30.6.2024 (pakkauksia)]])*Lääkkeet[[#This Row],[Kirjanpitoarvo / pakkaus 1.1.2024
(EUR  ALV 0 %)]]</f>
        <v>0</v>
      </c>
      <c r="P506" s="16"/>
      <c r="Q506" s="13"/>
      <c r="R506" s="13"/>
      <c r="S506" s="13"/>
      <c r="T506" s="14"/>
      <c r="U506" s="50">
        <f>MIN(Lääkkeet[[#This Row],[Velvoite 1.7.2024 (pakkauksia)]],Lääkkeet[[#This Row],[Suurimman alitusluvan mukainen velvoite
1.7.-31.12.2024 (pakkauksia)]],Lääkkeet[[#This Row],[Alin saldo 
1.7.-31.12.2024 (pakkauksia)]])*Lääkkeet[[#This Row],[Kirjanpitoarvo / pakkaus 1.7.2024
(EUR  ALV 0 %)]]</f>
        <v>0</v>
      </c>
      <c r="W506" s="61" t="str" cm="1">
        <f t="array" ref="W506">IFERROR(_xlfn.IFS(Lääkkeet[[#This Row],[Sitoutunut pääoma 
1.1.-30.6.2024 (EUR)]]&gt;0,"Täytetyt",Lääkkeet[[#This Row],[Sitoutunut pääoma 
1.7.-31.12.2024 (EUR)]]&gt;0,"Täytetyt"),"")</f>
        <v/>
      </c>
      <c r="X506" s="61"/>
      <c r="Y506" s="5">
        <f>Hakulomake!$B$29</f>
        <v>0</v>
      </c>
    </row>
    <row r="507" spans="1:25" x14ac:dyDescent="0.3">
      <c r="A507" s="6" t="s">
        <v>1199</v>
      </c>
      <c r="B507" s="5">
        <f>Hakulomake!$B$17</f>
        <v>0</v>
      </c>
      <c r="C507" s="75">
        <v>3</v>
      </c>
      <c r="D507" s="5" t="s">
        <v>381</v>
      </c>
      <c r="E507" s="74" t="s">
        <v>2125</v>
      </c>
      <c r="F507" s="5" t="s">
        <v>382</v>
      </c>
      <c r="G507" s="5" t="s">
        <v>386</v>
      </c>
      <c r="H507" s="5" t="s">
        <v>387</v>
      </c>
      <c r="I507" s="5" t="s">
        <v>39</v>
      </c>
      <c r="J507" s="75">
        <v>100</v>
      </c>
      <c r="N507" s="14"/>
      <c r="O507" s="50">
        <f>MIN(Lääkkeet[[#This Row],[Velvoite 1.1.2024 (pakkauksia)]],Lääkkeet[[#This Row],[Suurimman alitusluvan mukainen velvoite 
1.1.-30.6.2024 (pakkauksia)]],Lääkkeet[[#This Row],[Alin saldo 
1.1.-30.6.2024 (pakkauksia)]])*Lääkkeet[[#This Row],[Kirjanpitoarvo / pakkaus 1.1.2024
(EUR  ALV 0 %)]]</f>
        <v>0</v>
      </c>
      <c r="P507" s="16"/>
      <c r="Q507" s="13"/>
      <c r="R507" s="13"/>
      <c r="S507" s="13"/>
      <c r="T507" s="14"/>
      <c r="U507" s="50">
        <f>MIN(Lääkkeet[[#This Row],[Velvoite 1.7.2024 (pakkauksia)]],Lääkkeet[[#This Row],[Suurimman alitusluvan mukainen velvoite
1.7.-31.12.2024 (pakkauksia)]],Lääkkeet[[#This Row],[Alin saldo 
1.7.-31.12.2024 (pakkauksia)]])*Lääkkeet[[#This Row],[Kirjanpitoarvo / pakkaus 1.7.2024
(EUR  ALV 0 %)]]</f>
        <v>0</v>
      </c>
      <c r="W507" s="61" t="str" cm="1">
        <f t="array" ref="W507">IFERROR(_xlfn.IFS(Lääkkeet[[#This Row],[Sitoutunut pääoma 
1.1.-30.6.2024 (EUR)]]&gt;0,"Täytetyt",Lääkkeet[[#This Row],[Sitoutunut pääoma 
1.7.-31.12.2024 (EUR)]]&gt;0,"Täytetyt"),"")</f>
        <v/>
      </c>
      <c r="X507" s="61"/>
      <c r="Y507" s="5">
        <f>Hakulomake!$B$29</f>
        <v>0</v>
      </c>
    </row>
    <row r="508" spans="1:25" x14ac:dyDescent="0.3">
      <c r="A508" s="6" t="s">
        <v>1199</v>
      </c>
      <c r="B508" s="5">
        <f>Hakulomake!$B$17</f>
        <v>0</v>
      </c>
      <c r="C508" s="75">
        <v>3</v>
      </c>
      <c r="D508" s="5" t="s">
        <v>352</v>
      </c>
      <c r="E508" s="74" t="s">
        <v>2126</v>
      </c>
      <c r="F508" s="5" t="s">
        <v>353</v>
      </c>
      <c r="G508" s="5" t="s">
        <v>358</v>
      </c>
      <c r="H508" s="5" t="s">
        <v>117</v>
      </c>
      <c r="I508" s="5" t="s">
        <v>131</v>
      </c>
      <c r="J508" s="75" t="s">
        <v>1063</v>
      </c>
      <c r="N508" s="14"/>
      <c r="O508" s="50">
        <f>MIN(Lääkkeet[[#This Row],[Velvoite 1.1.2024 (pakkauksia)]],Lääkkeet[[#This Row],[Suurimman alitusluvan mukainen velvoite 
1.1.-30.6.2024 (pakkauksia)]],Lääkkeet[[#This Row],[Alin saldo 
1.1.-30.6.2024 (pakkauksia)]])*Lääkkeet[[#This Row],[Kirjanpitoarvo / pakkaus 1.1.2024
(EUR  ALV 0 %)]]</f>
        <v>0</v>
      </c>
      <c r="P508" s="16"/>
      <c r="Q508" s="13"/>
      <c r="R508" s="13"/>
      <c r="S508" s="13"/>
      <c r="T508" s="14"/>
      <c r="U508" s="50">
        <f>MIN(Lääkkeet[[#This Row],[Velvoite 1.7.2024 (pakkauksia)]],Lääkkeet[[#This Row],[Suurimman alitusluvan mukainen velvoite
1.7.-31.12.2024 (pakkauksia)]],Lääkkeet[[#This Row],[Alin saldo 
1.7.-31.12.2024 (pakkauksia)]])*Lääkkeet[[#This Row],[Kirjanpitoarvo / pakkaus 1.7.2024
(EUR  ALV 0 %)]]</f>
        <v>0</v>
      </c>
      <c r="W508" s="61" t="str" cm="1">
        <f t="array" ref="W508">IFERROR(_xlfn.IFS(Lääkkeet[[#This Row],[Sitoutunut pääoma 
1.1.-30.6.2024 (EUR)]]&gt;0,"Täytetyt",Lääkkeet[[#This Row],[Sitoutunut pääoma 
1.7.-31.12.2024 (EUR)]]&gt;0,"Täytetyt"),"")</f>
        <v/>
      </c>
      <c r="X508" s="61"/>
      <c r="Y508" s="5">
        <f>Hakulomake!$B$29</f>
        <v>0</v>
      </c>
    </row>
    <row r="509" spans="1:25" x14ac:dyDescent="0.3">
      <c r="A509" s="6" t="s">
        <v>1199</v>
      </c>
      <c r="B509" s="5">
        <f>Hakulomake!$B$17</f>
        <v>0</v>
      </c>
      <c r="C509" s="75">
        <v>3</v>
      </c>
      <c r="D509" s="5" t="s">
        <v>376</v>
      </c>
      <c r="E509" s="74" t="s">
        <v>2127</v>
      </c>
      <c r="F509" s="5" t="s">
        <v>377</v>
      </c>
      <c r="G509" s="5" t="s">
        <v>379</v>
      </c>
      <c r="H509" s="5" t="s">
        <v>378</v>
      </c>
      <c r="I509" s="5" t="s">
        <v>338</v>
      </c>
      <c r="J509" s="75">
        <v>100</v>
      </c>
      <c r="N509" s="14"/>
      <c r="O509" s="50">
        <f>MIN(Lääkkeet[[#This Row],[Velvoite 1.1.2024 (pakkauksia)]],Lääkkeet[[#This Row],[Suurimman alitusluvan mukainen velvoite 
1.1.-30.6.2024 (pakkauksia)]],Lääkkeet[[#This Row],[Alin saldo 
1.1.-30.6.2024 (pakkauksia)]])*Lääkkeet[[#This Row],[Kirjanpitoarvo / pakkaus 1.1.2024
(EUR  ALV 0 %)]]</f>
        <v>0</v>
      </c>
      <c r="P509" s="16"/>
      <c r="Q509" s="13"/>
      <c r="R509" s="13"/>
      <c r="S509" s="13"/>
      <c r="T509" s="14"/>
      <c r="U509" s="50">
        <f>MIN(Lääkkeet[[#This Row],[Velvoite 1.7.2024 (pakkauksia)]],Lääkkeet[[#This Row],[Suurimman alitusluvan mukainen velvoite
1.7.-31.12.2024 (pakkauksia)]],Lääkkeet[[#This Row],[Alin saldo 
1.7.-31.12.2024 (pakkauksia)]])*Lääkkeet[[#This Row],[Kirjanpitoarvo / pakkaus 1.7.2024
(EUR  ALV 0 %)]]</f>
        <v>0</v>
      </c>
      <c r="W509" s="61" t="str" cm="1">
        <f t="array" ref="W509">IFERROR(_xlfn.IFS(Lääkkeet[[#This Row],[Sitoutunut pääoma 
1.1.-30.6.2024 (EUR)]]&gt;0,"Täytetyt",Lääkkeet[[#This Row],[Sitoutunut pääoma 
1.7.-31.12.2024 (EUR)]]&gt;0,"Täytetyt"),"")</f>
        <v/>
      </c>
      <c r="X509" s="61"/>
      <c r="Y509" s="5">
        <f>Hakulomake!$B$29</f>
        <v>0</v>
      </c>
    </row>
    <row r="510" spans="1:25" x14ac:dyDescent="0.3">
      <c r="A510" s="6" t="s">
        <v>1199</v>
      </c>
      <c r="B510" s="5">
        <f>Hakulomake!$B$17</f>
        <v>0</v>
      </c>
      <c r="C510" s="75">
        <v>3</v>
      </c>
      <c r="D510" s="5" t="s">
        <v>376</v>
      </c>
      <c r="E510" s="74" t="s">
        <v>2128</v>
      </c>
      <c r="F510" s="5" t="s">
        <v>377</v>
      </c>
      <c r="G510" s="5" t="s">
        <v>379</v>
      </c>
      <c r="H510" s="5" t="s">
        <v>115</v>
      </c>
      <c r="I510" s="5" t="s">
        <v>341</v>
      </c>
      <c r="J510" s="75">
        <v>100</v>
      </c>
      <c r="N510" s="14"/>
      <c r="O510" s="50">
        <f>MIN(Lääkkeet[[#This Row],[Velvoite 1.1.2024 (pakkauksia)]],Lääkkeet[[#This Row],[Suurimman alitusluvan mukainen velvoite 
1.1.-30.6.2024 (pakkauksia)]],Lääkkeet[[#This Row],[Alin saldo 
1.1.-30.6.2024 (pakkauksia)]])*Lääkkeet[[#This Row],[Kirjanpitoarvo / pakkaus 1.1.2024
(EUR  ALV 0 %)]]</f>
        <v>0</v>
      </c>
      <c r="P510" s="16"/>
      <c r="Q510" s="13"/>
      <c r="R510" s="13"/>
      <c r="S510" s="13"/>
      <c r="T510" s="14"/>
      <c r="U510" s="50">
        <f>MIN(Lääkkeet[[#This Row],[Velvoite 1.7.2024 (pakkauksia)]],Lääkkeet[[#This Row],[Suurimman alitusluvan mukainen velvoite
1.7.-31.12.2024 (pakkauksia)]],Lääkkeet[[#This Row],[Alin saldo 
1.7.-31.12.2024 (pakkauksia)]])*Lääkkeet[[#This Row],[Kirjanpitoarvo / pakkaus 1.7.2024
(EUR  ALV 0 %)]]</f>
        <v>0</v>
      </c>
      <c r="W510" s="61" t="str" cm="1">
        <f t="array" ref="W510">IFERROR(_xlfn.IFS(Lääkkeet[[#This Row],[Sitoutunut pääoma 
1.1.-30.6.2024 (EUR)]]&gt;0,"Täytetyt",Lääkkeet[[#This Row],[Sitoutunut pääoma 
1.7.-31.12.2024 (EUR)]]&gt;0,"Täytetyt"),"")</f>
        <v/>
      </c>
      <c r="X510" s="61"/>
      <c r="Y510" s="5">
        <f>Hakulomake!$B$29</f>
        <v>0</v>
      </c>
    </row>
    <row r="511" spans="1:25" x14ac:dyDescent="0.3">
      <c r="A511" s="6" t="s">
        <v>1199</v>
      </c>
      <c r="B511" s="5">
        <f>Hakulomake!$B$17</f>
        <v>0</v>
      </c>
      <c r="C511" s="75">
        <v>3</v>
      </c>
      <c r="D511" s="5" t="s">
        <v>317</v>
      </c>
      <c r="E511" s="74" t="s">
        <v>2129</v>
      </c>
      <c r="F511" s="5" t="s">
        <v>318</v>
      </c>
      <c r="G511" s="5" t="s">
        <v>321</v>
      </c>
      <c r="H511" s="5" t="s">
        <v>150</v>
      </c>
      <c r="I511" s="5" t="s">
        <v>322</v>
      </c>
      <c r="J511" s="75" t="s">
        <v>1064</v>
      </c>
      <c r="N511" s="14"/>
      <c r="O511" s="50">
        <f>MIN(Lääkkeet[[#This Row],[Velvoite 1.1.2024 (pakkauksia)]],Lääkkeet[[#This Row],[Suurimman alitusluvan mukainen velvoite 
1.1.-30.6.2024 (pakkauksia)]],Lääkkeet[[#This Row],[Alin saldo 
1.1.-30.6.2024 (pakkauksia)]])*Lääkkeet[[#This Row],[Kirjanpitoarvo / pakkaus 1.1.2024
(EUR  ALV 0 %)]]</f>
        <v>0</v>
      </c>
      <c r="P511" s="16"/>
      <c r="Q511" s="13"/>
      <c r="R511" s="13"/>
      <c r="S511" s="13"/>
      <c r="T511" s="14"/>
      <c r="U511" s="50">
        <f>MIN(Lääkkeet[[#This Row],[Velvoite 1.7.2024 (pakkauksia)]],Lääkkeet[[#This Row],[Suurimman alitusluvan mukainen velvoite
1.7.-31.12.2024 (pakkauksia)]],Lääkkeet[[#This Row],[Alin saldo 
1.7.-31.12.2024 (pakkauksia)]])*Lääkkeet[[#This Row],[Kirjanpitoarvo / pakkaus 1.7.2024
(EUR  ALV 0 %)]]</f>
        <v>0</v>
      </c>
      <c r="W511" s="61" t="str" cm="1">
        <f t="array" ref="W511">IFERROR(_xlfn.IFS(Lääkkeet[[#This Row],[Sitoutunut pääoma 
1.1.-30.6.2024 (EUR)]]&gt;0,"Täytetyt",Lääkkeet[[#This Row],[Sitoutunut pääoma 
1.7.-31.12.2024 (EUR)]]&gt;0,"Täytetyt"),"")</f>
        <v/>
      </c>
      <c r="X511" s="61"/>
      <c r="Y511" s="5">
        <f>Hakulomake!$B$29</f>
        <v>0</v>
      </c>
    </row>
    <row r="512" spans="1:25" x14ac:dyDescent="0.3">
      <c r="A512" s="6" t="s">
        <v>1199</v>
      </c>
      <c r="B512" s="5">
        <f>Hakulomake!$B$17</f>
        <v>0</v>
      </c>
      <c r="C512" s="75">
        <v>3</v>
      </c>
      <c r="D512" s="5" t="s">
        <v>334</v>
      </c>
      <c r="E512" s="74" t="s">
        <v>2130</v>
      </c>
      <c r="F512" s="5" t="s">
        <v>335</v>
      </c>
      <c r="G512" s="5" t="s">
        <v>345</v>
      </c>
      <c r="H512" s="5" t="s">
        <v>346</v>
      </c>
      <c r="I512" s="5" t="s">
        <v>338</v>
      </c>
      <c r="J512" s="75">
        <v>100</v>
      </c>
      <c r="N512" s="14"/>
      <c r="O512" s="50">
        <f>MIN(Lääkkeet[[#This Row],[Velvoite 1.1.2024 (pakkauksia)]],Lääkkeet[[#This Row],[Suurimman alitusluvan mukainen velvoite 
1.1.-30.6.2024 (pakkauksia)]],Lääkkeet[[#This Row],[Alin saldo 
1.1.-30.6.2024 (pakkauksia)]])*Lääkkeet[[#This Row],[Kirjanpitoarvo / pakkaus 1.1.2024
(EUR  ALV 0 %)]]</f>
        <v>0</v>
      </c>
      <c r="P512" s="16"/>
      <c r="Q512" s="13"/>
      <c r="R512" s="13"/>
      <c r="S512" s="13"/>
      <c r="T512" s="14"/>
      <c r="U512" s="50">
        <f>MIN(Lääkkeet[[#This Row],[Velvoite 1.7.2024 (pakkauksia)]],Lääkkeet[[#This Row],[Suurimman alitusluvan mukainen velvoite
1.7.-31.12.2024 (pakkauksia)]],Lääkkeet[[#This Row],[Alin saldo 
1.7.-31.12.2024 (pakkauksia)]])*Lääkkeet[[#This Row],[Kirjanpitoarvo / pakkaus 1.7.2024
(EUR  ALV 0 %)]]</f>
        <v>0</v>
      </c>
      <c r="W512" s="61" t="str" cm="1">
        <f t="array" ref="W512">IFERROR(_xlfn.IFS(Lääkkeet[[#This Row],[Sitoutunut pääoma 
1.1.-30.6.2024 (EUR)]]&gt;0,"Täytetyt",Lääkkeet[[#This Row],[Sitoutunut pääoma 
1.7.-31.12.2024 (EUR)]]&gt;0,"Täytetyt"),"")</f>
        <v/>
      </c>
      <c r="X512" s="61"/>
      <c r="Y512" s="5">
        <f>Hakulomake!$B$29</f>
        <v>0</v>
      </c>
    </row>
    <row r="513" spans="1:25" x14ac:dyDescent="0.3">
      <c r="A513" s="6" t="s">
        <v>1199</v>
      </c>
      <c r="B513" s="5">
        <f>Hakulomake!$B$17</f>
        <v>0</v>
      </c>
      <c r="C513" s="75">
        <v>3</v>
      </c>
      <c r="D513" s="5" t="s">
        <v>381</v>
      </c>
      <c r="E513" s="74" t="s">
        <v>2131</v>
      </c>
      <c r="F513" s="5" t="s">
        <v>382</v>
      </c>
      <c r="G513" s="5" t="s">
        <v>386</v>
      </c>
      <c r="H513" s="5" t="s">
        <v>384</v>
      </c>
      <c r="I513" s="5" t="s">
        <v>39</v>
      </c>
      <c r="J513" s="75">
        <v>100</v>
      </c>
      <c r="N513" s="14"/>
      <c r="O513" s="50">
        <f>MIN(Lääkkeet[[#This Row],[Velvoite 1.1.2024 (pakkauksia)]],Lääkkeet[[#This Row],[Suurimman alitusluvan mukainen velvoite 
1.1.-30.6.2024 (pakkauksia)]],Lääkkeet[[#This Row],[Alin saldo 
1.1.-30.6.2024 (pakkauksia)]])*Lääkkeet[[#This Row],[Kirjanpitoarvo / pakkaus 1.1.2024
(EUR  ALV 0 %)]]</f>
        <v>0</v>
      </c>
      <c r="P513" s="16"/>
      <c r="Q513" s="13"/>
      <c r="R513" s="13"/>
      <c r="S513" s="13"/>
      <c r="T513" s="14"/>
      <c r="U513" s="50">
        <f>MIN(Lääkkeet[[#This Row],[Velvoite 1.7.2024 (pakkauksia)]],Lääkkeet[[#This Row],[Suurimman alitusluvan mukainen velvoite
1.7.-31.12.2024 (pakkauksia)]],Lääkkeet[[#This Row],[Alin saldo 
1.7.-31.12.2024 (pakkauksia)]])*Lääkkeet[[#This Row],[Kirjanpitoarvo / pakkaus 1.7.2024
(EUR  ALV 0 %)]]</f>
        <v>0</v>
      </c>
      <c r="W513" s="61" t="str" cm="1">
        <f t="array" ref="W513">IFERROR(_xlfn.IFS(Lääkkeet[[#This Row],[Sitoutunut pääoma 
1.1.-30.6.2024 (EUR)]]&gt;0,"Täytetyt",Lääkkeet[[#This Row],[Sitoutunut pääoma 
1.7.-31.12.2024 (EUR)]]&gt;0,"Täytetyt"),"")</f>
        <v/>
      </c>
      <c r="X513" s="61"/>
      <c r="Y513" s="5">
        <f>Hakulomake!$B$29</f>
        <v>0</v>
      </c>
    </row>
    <row r="514" spans="1:25" x14ac:dyDescent="0.3">
      <c r="A514" s="6" t="s">
        <v>1199</v>
      </c>
      <c r="B514" s="5">
        <f>Hakulomake!$B$17</f>
        <v>0</v>
      </c>
      <c r="C514" s="75">
        <v>3</v>
      </c>
      <c r="D514" s="5" t="s">
        <v>324</v>
      </c>
      <c r="E514" s="74" t="s">
        <v>2132</v>
      </c>
      <c r="F514" s="5" t="s">
        <v>325</v>
      </c>
      <c r="G514" s="5" t="s">
        <v>332</v>
      </c>
      <c r="H514" s="5" t="s">
        <v>150</v>
      </c>
      <c r="I514" s="5" t="s">
        <v>137</v>
      </c>
      <c r="J514" s="75" t="s">
        <v>994</v>
      </c>
      <c r="N514" s="14"/>
      <c r="O514" s="50">
        <f>MIN(Lääkkeet[[#This Row],[Velvoite 1.1.2024 (pakkauksia)]],Lääkkeet[[#This Row],[Suurimman alitusluvan mukainen velvoite 
1.1.-30.6.2024 (pakkauksia)]],Lääkkeet[[#This Row],[Alin saldo 
1.1.-30.6.2024 (pakkauksia)]])*Lääkkeet[[#This Row],[Kirjanpitoarvo / pakkaus 1.1.2024
(EUR  ALV 0 %)]]</f>
        <v>0</v>
      </c>
      <c r="P514" s="16"/>
      <c r="Q514" s="13"/>
      <c r="R514" s="13"/>
      <c r="S514" s="13"/>
      <c r="T514" s="14"/>
      <c r="U514" s="50">
        <f>MIN(Lääkkeet[[#This Row],[Velvoite 1.7.2024 (pakkauksia)]],Lääkkeet[[#This Row],[Suurimman alitusluvan mukainen velvoite
1.7.-31.12.2024 (pakkauksia)]],Lääkkeet[[#This Row],[Alin saldo 
1.7.-31.12.2024 (pakkauksia)]])*Lääkkeet[[#This Row],[Kirjanpitoarvo / pakkaus 1.7.2024
(EUR  ALV 0 %)]]</f>
        <v>0</v>
      </c>
      <c r="W514" s="61" t="str" cm="1">
        <f t="array" ref="W514">IFERROR(_xlfn.IFS(Lääkkeet[[#This Row],[Sitoutunut pääoma 
1.1.-30.6.2024 (EUR)]]&gt;0,"Täytetyt",Lääkkeet[[#This Row],[Sitoutunut pääoma 
1.7.-31.12.2024 (EUR)]]&gt;0,"Täytetyt"),"")</f>
        <v/>
      </c>
      <c r="X514" s="61"/>
      <c r="Y514" s="5">
        <f>Hakulomake!$B$29</f>
        <v>0</v>
      </c>
    </row>
    <row r="515" spans="1:25" x14ac:dyDescent="0.3">
      <c r="A515" s="6" t="s">
        <v>1199</v>
      </c>
      <c r="B515" s="5">
        <f>Hakulomake!$B$17</f>
        <v>0</v>
      </c>
      <c r="C515" s="75">
        <v>3</v>
      </c>
      <c r="D515" s="5" t="s">
        <v>381</v>
      </c>
      <c r="E515" s="74" t="s">
        <v>2133</v>
      </c>
      <c r="F515" s="5" t="s">
        <v>382</v>
      </c>
      <c r="G515" s="5" t="s">
        <v>386</v>
      </c>
      <c r="H515" s="5" t="s">
        <v>384</v>
      </c>
      <c r="I515" s="5" t="s">
        <v>39</v>
      </c>
      <c r="J515" s="75">
        <v>500</v>
      </c>
      <c r="N515" s="14"/>
      <c r="O515" s="50">
        <f>MIN(Lääkkeet[[#This Row],[Velvoite 1.1.2024 (pakkauksia)]],Lääkkeet[[#This Row],[Suurimman alitusluvan mukainen velvoite 
1.1.-30.6.2024 (pakkauksia)]],Lääkkeet[[#This Row],[Alin saldo 
1.1.-30.6.2024 (pakkauksia)]])*Lääkkeet[[#This Row],[Kirjanpitoarvo / pakkaus 1.1.2024
(EUR  ALV 0 %)]]</f>
        <v>0</v>
      </c>
      <c r="P515" s="16"/>
      <c r="Q515" s="13"/>
      <c r="R515" s="13"/>
      <c r="S515" s="13"/>
      <c r="T515" s="14"/>
      <c r="U515" s="50">
        <f>MIN(Lääkkeet[[#This Row],[Velvoite 1.7.2024 (pakkauksia)]],Lääkkeet[[#This Row],[Suurimman alitusluvan mukainen velvoite
1.7.-31.12.2024 (pakkauksia)]],Lääkkeet[[#This Row],[Alin saldo 
1.7.-31.12.2024 (pakkauksia)]])*Lääkkeet[[#This Row],[Kirjanpitoarvo / pakkaus 1.7.2024
(EUR  ALV 0 %)]]</f>
        <v>0</v>
      </c>
      <c r="W515" s="61" t="str" cm="1">
        <f t="array" ref="W515">IFERROR(_xlfn.IFS(Lääkkeet[[#This Row],[Sitoutunut pääoma 
1.1.-30.6.2024 (EUR)]]&gt;0,"Täytetyt",Lääkkeet[[#This Row],[Sitoutunut pääoma 
1.7.-31.12.2024 (EUR)]]&gt;0,"Täytetyt"),"")</f>
        <v/>
      </c>
      <c r="X515" s="61"/>
      <c r="Y515" s="5">
        <f>Hakulomake!$B$29</f>
        <v>0</v>
      </c>
    </row>
    <row r="516" spans="1:25" x14ac:dyDescent="0.3">
      <c r="A516" s="6" t="s">
        <v>1199</v>
      </c>
      <c r="B516" s="5">
        <f>Hakulomake!$B$17</f>
        <v>0</v>
      </c>
      <c r="C516" s="75">
        <v>4</v>
      </c>
      <c r="D516" s="5" t="s">
        <v>403</v>
      </c>
      <c r="E516" s="74" t="s">
        <v>2134</v>
      </c>
      <c r="F516" s="5" t="s">
        <v>404</v>
      </c>
      <c r="G516" s="5" t="s">
        <v>2135</v>
      </c>
      <c r="H516" s="5" t="s">
        <v>399</v>
      </c>
      <c r="I516" s="5" t="s">
        <v>393</v>
      </c>
      <c r="J516" s="75" t="s">
        <v>1066</v>
      </c>
      <c r="N516" s="14"/>
      <c r="O516" s="50">
        <f>MIN(Lääkkeet[[#This Row],[Velvoite 1.1.2024 (pakkauksia)]],Lääkkeet[[#This Row],[Suurimman alitusluvan mukainen velvoite 
1.1.-30.6.2024 (pakkauksia)]],Lääkkeet[[#This Row],[Alin saldo 
1.1.-30.6.2024 (pakkauksia)]])*Lääkkeet[[#This Row],[Kirjanpitoarvo / pakkaus 1.1.2024
(EUR  ALV 0 %)]]</f>
        <v>0</v>
      </c>
      <c r="P516" s="16"/>
      <c r="Q516" s="13"/>
      <c r="R516" s="13"/>
      <c r="S516" s="13"/>
      <c r="T516" s="14"/>
      <c r="U516" s="50">
        <f>MIN(Lääkkeet[[#This Row],[Velvoite 1.7.2024 (pakkauksia)]],Lääkkeet[[#This Row],[Suurimman alitusluvan mukainen velvoite
1.7.-31.12.2024 (pakkauksia)]],Lääkkeet[[#This Row],[Alin saldo 
1.7.-31.12.2024 (pakkauksia)]])*Lääkkeet[[#This Row],[Kirjanpitoarvo / pakkaus 1.7.2024
(EUR  ALV 0 %)]]</f>
        <v>0</v>
      </c>
      <c r="W516" s="61" t="str" cm="1">
        <f t="array" ref="W516">IFERROR(_xlfn.IFS(Lääkkeet[[#This Row],[Sitoutunut pääoma 
1.1.-30.6.2024 (EUR)]]&gt;0,"Täytetyt",Lääkkeet[[#This Row],[Sitoutunut pääoma 
1.7.-31.12.2024 (EUR)]]&gt;0,"Täytetyt"),"")</f>
        <v/>
      </c>
      <c r="X516" s="61"/>
      <c r="Y516" s="5">
        <f>Hakulomake!$B$29</f>
        <v>0</v>
      </c>
    </row>
    <row r="517" spans="1:25" x14ac:dyDescent="0.3">
      <c r="A517" s="6" t="s">
        <v>1199</v>
      </c>
      <c r="B517" s="5">
        <f>Hakulomake!$B$17</f>
        <v>0</v>
      </c>
      <c r="C517" s="75">
        <v>4</v>
      </c>
      <c r="D517" s="5" t="s">
        <v>403</v>
      </c>
      <c r="E517" s="74" t="s">
        <v>2136</v>
      </c>
      <c r="F517" s="5" t="s">
        <v>404</v>
      </c>
      <c r="G517" s="5" t="s">
        <v>2137</v>
      </c>
      <c r="H517" s="5" t="s">
        <v>399</v>
      </c>
      <c r="I517" s="5" t="s">
        <v>135</v>
      </c>
      <c r="J517" s="75" t="s">
        <v>1016</v>
      </c>
      <c r="N517" s="14"/>
      <c r="O517" s="50">
        <f>MIN(Lääkkeet[[#This Row],[Velvoite 1.1.2024 (pakkauksia)]],Lääkkeet[[#This Row],[Suurimman alitusluvan mukainen velvoite 
1.1.-30.6.2024 (pakkauksia)]],Lääkkeet[[#This Row],[Alin saldo 
1.1.-30.6.2024 (pakkauksia)]])*Lääkkeet[[#This Row],[Kirjanpitoarvo / pakkaus 1.1.2024
(EUR  ALV 0 %)]]</f>
        <v>0</v>
      </c>
      <c r="P517" s="16"/>
      <c r="Q517" s="13"/>
      <c r="R517" s="13"/>
      <c r="S517" s="13"/>
      <c r="T517" s="14"/>
      <c r="U517" s="50">
        <f>MIN(Lääkkeet[[#This Row],[Velvoite 1.7.2024 (pakkauksia)]],Lääkkeet[[#This Row],[Suurimman alitusluvan mukainen velvoite
1.7.-31.12.2024 (pakkauksia)]],Lääkkeet[[#This Row],[Alin saldo 
1.7.-31.12.2024 (pakkauksia)]])*Lääkkeet[[#This Row],[Kirjanpitoarvo / pakkaus 1.7.2024
(EUR  ALV 0 %)]]</f>
        <v>0</v>
      </c>
      <c r="W517" s="61" t="str" cm="1">
        <f t="array" ref="W517">IFERROR(_xlfn.IFS(Lääkkeet[[#This Row],[Sitoutunut pääoma 
1.1.-30.6.2024 (EUR)]]&gt;0,"Täytetyt",Lääkkeet[[#This Row],[Sitoutunut pääoma 
1.7.-31.12.2024 (EUR)]]&gt;0,"Täytetyt"),"")</f>
        <v/>
      </c>
      <c r="X517" s="61"/>
      <c r="Y517" s="5">
        <f>Hakulomake!$B$29</f>
        <v>0</v>
      </c>
    </row>
    <row r="518" spans="1:25" x14ac:dyDescent="0.3">
      <c r="A518" s="6" t="s">
        <v>1199</v>
      </c>
      <c r="B518" s="5">
        <f>Hakulomake!$B$17</f>
        <v>0</v>
      </c>
      <c r="C518" s="75">
        <v>4</v>
      </c>
      <c r="D518" s="5" t="s">
        <v>434</v>
      </c>
      <c r="E518" s="74" t="s">
        <v>2138</v>
      </c>
      <c r="F518" s="5" t="s">
        <v>435</v>
      </c>
      <c r="G518" s="5" t="s">
        <v>436</v>
      </c>
      <c r="H518" s="5" t="s">
        <v>52</v>
      </c>
      <c r="I518" s="5" t="s">
        <v>50</v>
      </c>
      <c r="J518" s="75">
        <v>100</v>
      </c>
      <c r="N518" s="14"/>
      <c r="O518" s="50">
        <f>MIN(Lääkkeet[[#This Row],[Velvoite 1.1.2024 (pakkauksia)]],Lääkkeet[[#This Row],[Suurimman alitusluvan mukainen velvoite 
1.1.-30.6.2024 (pakkauksia)]],Lääkkeet[[#This Row],[Alin saldo 
1.1.-30.6.2024 (pakkauksia)]])*Lääkkeet[[#This Row],[Kirjanpitoarvo / pakkaus 1.1.2024
(EUR  ALV 0 %)]]</f>
        <v>0</v>
      </c>
      <c r="P518" s="16"/>
      <c r="Q518" s="13"/>
      <c r="R518" s="13"/>
      <c r="S518" s="13"/>
      <c r="T518" s="14"/>
      <c r="U518" s="50">
        <f>MIN(Lääkkeet[[#This Row],[Velvoite 1.7.2024 (pakkauksia)]],Lääkkeet[[#This Row],[Suurimman alitusluvan mukainen velvoite
1.7.-31.12.2024 (pakkauksia)]],Lääkkeet[[#This Row],[Alin saldo 
1.7.-31.12.2024 (pakkauksia)]])*Lääkkeet[[#This Row],[Kirjanpitoarvo / pakkaus 1.7.2024
(EUR  ALV 0 %)]]</f>
        <v>0</v>
      </c>
      <c r="W518" s="61" t="str" cm="1">
        <f t="array" ref="W518">IFERROR(_xlfn.IFS(Lääkkeet[[#This Row],[Sitoutunut pääoma 
1.1.-30.6.2024 (EUR)]]&gt;0,"Täytetyt",Lääkkeet[[#This Row],[Sitoutunut pääoma 
1.7.-31.12.2024 (EUR)]]&gt;0,"Täytetyt"),"")</f>
        <v/>
      </c>
      <c r="X518" s="61"/>
      <c r="Y518" s="5">
        <f>Hakulomake!$B$29</f>
        <v>0</v>
      </c>
    </row>
    <row r="519" spans="1:25" x14ac:dyDescent="0.3">
      <c r="A519" s="6" t="s">
        <v>1199</v>
      </c>
      <c r="B519" s="5">
        <f>Hakulomake!$B$17</f>
        <v>0</v>
      </c>
      <c r="C519" s="75">
        <v>4</v>
      </c>
      <c r="D519" s="5" t="s">
        <v>414</v>
      </c>
      <c r="E519" s="74" t="s">
        <v>2139</v>
      </c>
      <c r="F519" s="5" t="s">
        <v>391</v>
      </c>
      <c r="G519" s="5" t="s">
        <v>419</v>
      </c>
      <c r="H519" s="5" t="s">
        <v>392</v>
      </c>
      <c r="I519" s="5" t="s">
        <v>418</v>
      </c>
      <c r="J519" s="75" t="s">
        <v>1066</v>
      </c>
      <c r="N519" s="14"/>
      <c r="O519" s="50">
        <f>MIN(Lääkkeet[[#This Row],[Velvoite 1.1.2024 (pakkauksia)]],Lääkkeet[[#This Row],[Suurimman alitusluvan mukainen velvoite 
1.1.-30.6.2024 (pakkauksia)]],Lääkkeet[[#This Row],[Alin saldo 
1.1.-30.6.2024 (pakkauksia)]])*Lääkkeet[[#This Row],[Kirjanpitoarvo / pakkaus 1.1.2024
(EUR  ALV 0 %)]]</f>
        <v>0</v>
      </c>
      <c r="P519" s="16"/>
      <c r="Q519" s="13"/>
      <c r="R519" s="13"/>
      <c r="S519" s="13"/>
      <c r="T519" s="14"/>
      <c r="U519" s="50">
        <f>MIN(Lääkkeet[[#This Row],[Velvoite 1.7.2024 (pakkauksia)]],Lääkkeet[[#This Row],[Suurimman alitusluvan mukainen velvoite
1.7.-31.12.2024 (pakkauksia)]],Lääkkeet[[#This Row],[Alin saldo 
1.7.-31.12.2024 (pakkauksia)]])*Lääkkeet[[#This Row],[Kirjanpitoarvo / pakkaus 1.7.2024
(EUR  ALV 0 %)]]</f>
        <v>0</v>
      </c>
      <c r="W519" s="61" t="str" cm="1">
        <f t="array" ref="W519">IFERROR(_xlfn.IFS(Lääkkeet[[#This Row],[Sitoutunut pääoma 
1.1.-30.6.2024 (EUR)]]&gt;0,"Täytetyt",Lääkkeet[[#This Row],[Sitoutunut pääoma 
1.7.-31.12.2024 (EUR)]]&gt;0,"Täytetyt"),"")</f>
        <v/>
      </c>
      <c r="X519" s="61"/>
      <c r="Y519" s="5">
        <f>Hakulomake!$B$29</f>
        <v>0</v>
      </c>
    </row>
    <row r="520" spans="1:25" x14ac:dyDescent="0.3">
      <c r="A520" s="6" t="s">
        <v>1199</v>
      </c>
      <c r="B520" s="5">
        <f>Hakulomake!$B$17</f>
        <v>0</v>
      </c>
      <c r="C520" s="75">
        <v>4</v>
      </c>
      <c r="D520" s="5" t="s">
        <v>414</v>
      </c>
      <c r="E520" s="74" t="s">
        <v>2140</v>
      </c>
      <c r="F520" s="5" t="s">
        <v>391</v>
      </c>
      <c r="G520" s="5" t="s">
        <v>2141</v>
      </c>
      <c r="H520" s="5" t="s">
        <v>392</v>
      </c>
      <c r="I520" s="5" t="s">
        <v>416</v>
      </c>
      <c r="J520" s="75" t="s">
        <v>1066</v>
      </c>
      <c r="N520" s="14"/>
      <c r="O520" s="50">
        <f>MIN(Lääkkeet[[#This Row],[Velvoite 1.1.2024 (pakkauksia)]],Lääkkeet[[#This Row],[Suurimman alitusluvan mukainen velvoite 
1.1.-30.6.2024 (pakkauksia)]],Lääkkeet[[#This Row],[Alin saldo 
1.1.-30.6.2024 (pakkauksia)]])*Lääkkeet[[#This Row],[Kirjanpitoarvo / pakkaus 1.1.2024
(EUR  ALV 0 %)]]</f>
        <v>0</v>
      </c>
      <c r="P520" s="16"/>
      <c r="Q520" s="13"/>
      <c r="R520" s="13"/>
      <c r="S520" s="13"/>
      <c r="T520" s="14"/>
      <c r="U520" s="50">
        <f>MIN(Lääkkeet[[#This Row],[Velvoite 1.7.2024 (pakkauksia)]],Lääkkeet[[#This Row],[Suurimman alitusluvan mukainen velvoite
1.7.-31.12.2024 (pakkauksia)]],Lääkkeet[[#This Row],[Alin saldo 
1.7.-31.12.2024 (pakkauksia)]])*Lääkkeet[[#This Row],[Kirjanpitoarvo / pakkaus 1.7.2024
(EUR  ALV 0 %)]]</f>
        <v>0</v>
      </c>
      <c r="W520" s="61" t="str" cm="1">
        <f t="array" ref="W520">IFERROR(_xlfn.IFS(Lääkkeet[[#This Row],[Sitoutunut pääoma 
1.1.-30.6.2024 (EUR)]]&gt;0,"Täytetyt",Lääkkeet[[#This Row],[Sitoutunut pääoma 
1.7.-31.12.2024 (EUR)]]&gt;0,"Täytetyt"),"")</f>
        <v/>
      </c>
      <c r="X520" s="61"/>
      <c r="Y520" s="5">
        <f>Hakulomake!$B$29</f>
        <v>0</v>
      </c>
    </row>
    <row r="521" spans="1:25" x14ac:dyDescent="0.3">
      <c r="A521" s="6" t="s">
        <v>1199</v>
      </c>
      <c r="B521" s="5">
        <f>Hakulomake!$B$17</f>
        <v>0</v>
      </c>
      <c r="C521" s="75">
        <v>4</v>
      </c>
      <c r="D521" s="5" t="s">
        <v>390</v>
      </c>
      <c r="E521" s="74" t="s">
        <v>2142</v>
      </c>
      <c r="F521" s="5" t="s">
        <v>391</v>
      </c>
      <c r="G521" s="5" t="s">
        <v>394</v>
      </c>
      <c r="H521" s="5" t="s">
        <v>392</v>
      </c>
      <c r="I521" s="5" t="s">
        <v>395</v>
      </c>
      <c r="J521" s="75" t="s">
        <v>1066</v>
      </c>
      <c r="N521" s="14"/>
      <c r="O521" s="50">
        <f>MIN(Lääkkeet[[#This Row],[Velvoite 1.1.2024 (pakkauksia)]],Lääkkeet[[#This Row],[Suurimman alitusluvan mukainen velvoite 
1.1.-30.6.2024 (pakkauksia)]],Lääkkeet[[#This Row],[Alin saldo 
1.1.-30.6.2024 (pakkauksia)]])*Lääkkeet[[#This Row],[Kirjanpitoarvo / pakkaus 1.1.2024
(EUR  ALV 0 %)]]</f>
        <v>0</v>
      </c>
      <c r="P521" s="16"/>
      <c r="Q521" s="13"/>
      <c r="R521" s="13"/>
      <c r="S521" s="13"/>
      <c r="T521" s="14"/>
      <c r="U521" s="50">
        <f>MIN(Lääkkeet[[#This Row],[Velvoite 1.7.2024 (pakkauksia)]],Lääkkeet[[#This Row],[Suurimman alitusluvan mukainen velvoite
1.7.-31.12.2024 (pakkauksia)]],Lääkkeet[[#This Row],[Alin saldo 
1.7.-31.12.2024 (pakkauksia)]])*Lääkkeet[[#This Row],[Kirjanpitoarvo / pakkaus 1.7.2024
(EUR  ALV 0 %)]]</f>
        <v>0</v>
      </c>
      <c r="W521" s="61" t="str" cm="1">
        <f t="array" ref="W521">IFERROR(_xlfn.IFS(Lääkkeet[[#This Row],[Sitoutunut pääoma 
1.1.-30.6.2024 (EUR)]]&gt;0,"Täytetyt",Lääkkeet[[#This Row],[Sitoutunut pääoma 
1.7.-31.12.2024 (EUR)]]&gt;0,"Täytetyt"),"")</f>
        <v/>
      </c>
      <c r="X521" s="61"/>
      <c r="Y521" s="5">
        <f>Hakulomake!$B$29</f>
        <v>0</v>
      </c>
    </row>
    <row r="522" spans="1:25" x14ac:dyDescent="0.3">
      <c r="A522" s="6" t="s">
        <v>1199</v>
      </c>
      <c r="B522" s="5">
        <f>Hakulomake!$B$17</f>
        <v>0</v>
      </c>
      <c r="C522" s="75">
        <v>4</v>
      </c>
      <c r="D522" s="5" t="s">
        <v>427</v>
      </c>
      <c r="E522" s="74" t="s">
        <v>2143</v>
      </c>
      <c r="F522" s="5" t="s">
        <v>428</v>
      </c>
      <c r="G522" s="5" t="s">
        <v>430</v>
      </c>
      <c r="H522" s="5" t="s">
        <v>399</v>
      </c>
      <c r="I522" s="5" t="s">
        <v>395</v>
      </c>
      <c r="J522" s="75" t="s">
        <v>1066</v>
      </c>
      <c r="N522" s="14"/>
      <c r="O522" s="50">
        <f>MIN(Lääkkeet[[#This Row],[Velvoite 1.1.2024 (pakkauksia)]],Lääkkeet[[#This Row],[Suurimman alitusluvan mukainen velvoite 
1.1.-30.6.2024 (pakkauksia)]],Lääkkeet[[#This Row],[Alin saldo 
1.1.-30.6.2024 (pakkauksia)]])*Lääkkeet[[#This Row],[Kirjanpitoarvo / pakkaus 1.1.2024
(EUR  ALV 0 %)]]</f>
        <v>0</v>
      </c>
      <c r="P522" s="16"/>
      <c r="Q522" s="13"/>
      <c r="R522" s="13"/>
      <c r="S522" s="13"/>
      <c r="T522" s="14"/>
      <c r="U522" s="50">
        <f>MIN(Lääkkeet[[#This Row],[Velvoite 1.7.2024 (pakkauksia)]],Lääkkeet[[#This Row],[Suurimman alitusluvan mukainen velvoite
1.7.-31.12.2024 (pakkauksia)]],Lääkkeet[[#This Row],[Alin saldo 
1.7.-31.12.2024 (pakkauksia)]])*Lääkkeet[[#This Row],[Kirjanpitoarvo / pakkaus 1.7.2024
(EUR  ALV 0 %)]]</f>
        <v>0</v>
      </c>
      <c r="W522" s="61" t="str" cm="1">
        <f t="array" ref="W522">IFERROR(_xlfn.IFS(Lääkkeet[[#This Row],[Sitoutunut pääoma 
1.1.-30.6.2024 (EUR)]]&gt;0,"Täytetyt",Lääkkeet[[#This Row],[Sitoutunut pääoma 
1.7.-31.12.2024 (EUR)]]&gt;0,"Täytetyt"),"")</f>
        <v/>
      </c>
      <c r="X522" s="61"/>
      <c r="Y522" s="5">
        <f>Hakulomake!$B$29</f>
        <v>0</v>
      </c>
    </row>
    <row r="523" spans="1:25" x14ac:dyDescent="0.3">
      <c r="A523" s="6" t="s">
        <v>1199</v>
      </c>
      <c r="B523" s="5">
        <f>Hakulomake!$B$17</f>
        <v>0</v>
      </c>
      <c r="C523" s="75">
        <v>4</v>
      </c>
      <c r="D523" s="5" t="s">
        <v>427</v>
      </c>
      <c r="E523" s="74" t="s">
        <v>2144</v>
      </c>
      <c r="F523" s="5" t="s">
        <v>428</v>
      </c>
      <c r="G523" s="5" t="s">
        <v>429</v>
      </c>
      <c r="H523" s="5" t="s">
        <v>399</v>
      </c>
      <c r="I523" s="5" t="s">
        <v>393</v>
      </c>
      <c r="J523" s="75" t="s">
        <v>1066</v>
      </c>
      <c r="N523" s="14"/>
      <c r="O523" s="50">
        <f>MIN(Lääkkeet[[#This Row],[Velvoite 1.1.2024 (pakkauksia)]],Lääkkeet[[#This Row],[Suurimman alitusluvan mukainen velvoite 
1.1.-30.6.2024 (pakkauksia)]],Lääkkeet[[#This Row],[Alin saldo 
1.1.-30.6.2024 (pakkauksia)]])*Lääkkeet[[#This Row],[Kirjanpitoarvo / pakkaus 1.1.2024
(EUR  ALV 0 %)]]</f>
        <v>0</v>
      </c>
      <c r="P523" s="16"/>
      <c r="Q523" s="13"/>
      <c r="R523" s="13"/>
      <c r="S523" s="13"/>
      <c r="T523" s="14"/>
      <c r="U523" s="50">
        <f>MIN(Lääkkeet[[#This Row],[Velvoite 1.7.2024 (pakkauksia)]],Lääkkeet[[#This Row],[Suurimman alitusluvan mukainen velvoite
1.7.-31.12.2024 (pakkauksia)]],Lääkkeet[[#This Row],[Alin saldo 
1.7.-31.12.2024 (pakkauksia)]])*Lääkkeet[[#This Row],[Kirjanpitoarvo / pakkaus 1.7.2024
(EUR  ALV 0 %)]]</f>
        <v>0</v>
      </c>
      <c r="W523" s="61" t="str" cm="1">
        <f t="array" ref="W523">IFERROR(_xlfn.IFS(Lääkkeet[[#This Row],[Sitoutunut pääoma 
1.1.-30.6.2024 (EUR)]]&gt;0,"Täytetyt",Lääkkeet[[#This Row],[Sitoutunut pääoma 
1.7.-31.12.2024 (EUR)]]&gt;0,"Täytetyt"),"")</f>
        <v/>
      </c>
      <c r="X523" s="61"/>
      <c r="Y523" s="5">
        <f>Hakulomake!$B$29</f>
        <v>0</v>
      </c>
    </row>
    <row r="524" spans="1:25" x14ac:dyDescent="0.3">
      <c r="A524" s="6" t="s">
        <v>1199</v>
      </c>
      <c r="B524" s="5">
        <f>Hakulomake!$B$17</f>
        <v>0</v>
      </c>
      <c r="C524" s="75">
        <v>4</v>
      </c>
      <c r="D524" s="5" t="s">
        <v>410</v>
      </c>
      <c r="E524" s="74" t="s">
        <v>2145</v>
      </c>
      <c r="F524" s="5" t="s">
        <v>411</v>
      </c>
      <c r="G524" s="5" t="s">
        <v>412</v>
      </c>
      <c r="H524" s="5" t="s">
        <v>399</v>
      </c>
      <c r="I524" s="5" t="s">
        <v>135</v>
      </c>
      <c r="J524" s="75" t="s">
        <v>1016</v>
      </c>
      <c r="N524" s="14"/>
      <c r="O524" s="50">
        <f>MIN(Lääkkeet[[#This Row],[Velvoite 1.1.2024 (pakkauksia)]],Lääkkeet[[#This Row],[Suurimman alitusluvan mukainen velvoite 
1.1.-30.6.2024 (pakkauksia)]],Lääkkeet[[#This Row],[Alin saldo 
1.1.-30.6.2024 (pakkauksia)]])*Lääkkeet[[#This Row],[Kirjanpitoarvo / pakkaus 1.1.2024
(EUR  ALV 0 %)]]</f>
        <v>0</v>
      </c>
      <c r="P524" s="16"/>
      <c r="Q524" s="13"/>
      <c r="R524" s="13"/>
      <c r="S524" s="13"/>
      <c r="T524" s="14"/>
      <c r="U524" s="50">
        <f>MIN(Lääkkeet[[#This Row],[Velvoite 1.7.2024 (pakkauksia)]],Lääkkeet[[#This Row],[Suurimman alitusluvan mukainen velvoite
1.7.-31.12.2024 (pakkauksia)]],Lääkkeet[[#This Row],[Alin saldo 
1.7.-31.12.2024 (pakkauksia)]])*Lääkkeet[[#This Row],[Kirjanpitoarvo / pakkaus 1.7.2024
(EUR  ALV 0 %)]]</f>
        <v>0</v>
      </c>
      <c r="W524" s="61" t="str" cm="1">
        <f t="array" ref="W524">IFERROR(_xlfn.IFS(Lääkkeet[[#This Row],[Sitoutunut pääoma 
1.1.-30.6.2024 (EUR)]]&gt;0,"Täytetyt",Lääkkeet[[#This Row],[Sitoutunut pääoma 
1.7.-31.12.2024 (EUR)]]&gt;0,"Täytetyt"),"")</f>
        <v/>
      </c>
      <c r="X524" s="61"/>
      <c r="Y524" s="5">
        <f>Hakulomake!$B$29</f>
        <v>0</v>
      </c>
    </row>
    <row r="525" spans="1:25" x14ac:dyDescent="0.3">
      <c r="A525" s="6" t="s">
        <v>1199</v>
      </c>
      <c r="B525" s="5">
        <f>Hakulomake!$B$17</f>
        <v>0</v>
      </c>
      <c r="C525" s="75">
        <v>4</v>
      </c>
      <c r="D525" s="5" t="s">
        <v>410</v>
      </c>
      <c r="E525" s="74" t="s">
        <v>2146</v>
      </c>
      <c r="F525" s="5" t="s">
        <v>411</v>
      </c>
      <c r="G525" s="5" t="s">
        <v>412</v>
      </c>
      <c r="H525" s="5" t="s">
        <v>399</v>
      </c>
      <c r="I525" s="5" t="s">
        <v>395</v>
      </c>
      <c r="J525" s="75" t="s">
        <v>1066</v>
      </c>
      <c r="N525" s="14"/>
      <c r="O525" s="50">
        <f>MIN(Lääkkeet[[#This Row],[Velvoite 1.1.2024 (pakkauksia)]],Lääkkeet[[#This Row],[Suurimman alitusluvan mukainen velvoite 
1.1.-30.6.2024 (pakkauksia)]],Lääkkeet[[#This Row],[Alin saldo 
1.1.-30.6.2024 (pakkauksia)]])*Lääkkeet[[#This Row],[Kirjanpitoarvo / pakkaus 1.1.2024
(EUR  ALV 0 %)]]</f>
        <v>0</v>
      </c>
      <c r="P525" s="16"/>
      <c r="Q525" s="13"/>
      <c r="R525" s="13"/>
      <c r="S525" s="13"/>
      <c r="T525" s="14"/>
      <c r="U525" s="50">
        <f>MIN(Lääkkeet[[#This Row],[Velvoite 1.7.2024 (pakkauksia)]],Lääkkeet[[#This Row],[Suurimman alitusluvan mukainen velvoite
1.7.-31.12.2024 (pakkauksia)]],Lääkkeet[[#This Row],[Alin saldo 
1.7.-31.12.2024 (pakkauksia)]])*Lääkkeet[[#This Row],[Kirjanpitoarvo / pakkaus 1.7.2024
(EUR  ALV 0 %)]]</f>
        <v>0</v>
      </c>
      <c r="W525" s="61" t="str" cm="1">
        <f t="array" ref="W525">IFERROR(_xlfn.IFS(Lääkkeet[[#This Row],[Sitoutunut pääoma 
1.1.-30.6.2024 (EUR)]]&gt;0,"Täytetyt",Lääkkeet[[#This Row],[Sitoutunut pääoma 
1.7.-31.12.2024 (EUR)]]&gt;0,"Täytetyt"),"")</f>
        <v/>
      </c>
      <c r="X525" s="61"/>
      <c r="Y525" s="5">
        <f>Hakulomake!$B$29</f>
        <v>0</v>
      </c>
    </row>
    <row r="526" spans="1:25" x14ac:dyDescent="0.3">
      <c r="A526" s="6" t="s">
        <v>1199</v>
      </c>
      <c r="B526" s="5">
        <f>Hakulomake!$B$17</f>
        <v>0</v>
      </c>
      <c r="C526" s="75">
        <v>4</v>
      </c>
      <c r="D526" s="5" t="s">
        <v>445</v>
      </c>
      <c r="E526" s="74" t="s">
        <v>2147</v>
      </c>
      <c r="F526" s="5" t="s">
        <v>446</v>
      </c>
      <c r="G526" s="5" t="s">
        <v>452</v>
      </c>
      <c r="H526" s="5" t="s">
        <v>176</v>
      </c>
      <c r="I526" s="5" t="s">
        <v>417</v>
      </c>
      <c r="J526" s="75" t="s">
        <v>1067</v>
      </c>
      <c r="N526" s="14"/>
      <c r="O526" s="50">
        <f>MIN(Lääkkeet[[#This Row],[Velvoite 1.1.2024 (pakkauksia)]],Lääkkeet[[#This Row],[Suurimman alitusluvan mukainen velvoite 
1.1.-30.6.2024 (pakkauksia)]],Lääkkeet[[#This Row],[Alin saldo 
1.1.-30.6.2024 (pakkauksia)]])*Lääkkeet[[#This Row],[Kirjanpitoarvo / pakkaus 1.1.2024
(EUR  ALV 0 %)]]</f>
        <v>0</v>
      </c>
      <c r="P526" s="16"/>
      <c r="Q526" s="13"/>
      <c r="R526" s="13"/>
      <c r="S526" s="13"/>
      <c r="T526" s="14"/>
      <c r="U526" s="50">
        <f>MIN(Lääkkeet[[#This Row],[Velvoite 1.7.2024 (pakkauksia)]],Lääkkeet[[#This Row],[Suurimman alitusluvan mukainen velvoite
1.7.-31.12.2024 (pakkauksia)]],Lääkkeet[[#This Row],[Alin saldo 
1.7.-31.12.2024 (pakkauksia)]])*Lääkkeet[[#This Row],[Kirjanpitoarvo / pakkaus 1.7.2024
(EUR  ALV 0 %)]]</f>
        <v>0</v>
      </c>
      <c r="W526" s="61" t="str" cm="1">
        <f t="array" ref="W526">IFERROR(_xlfn.IFS(Lääkkeet[[#This Row],[Sitoutunut pääoma 
1.1.-30.6.2024 (EUR)]]&gt;0,"Täytetyt",Lääkkeet[[#This Row],[Sitoutunut pääoma 
1.7.-31.12.2024 (EUR)]]&gt;0,"Täytetyt"),"")</f>
        <v/>
      </c>
      <c r="X526" s="61"/>
      <c r="Y526" s="5">
        <f>Hakulomake!$B$29</f>
        <v>0</v>
      </c>
    </row>
    <row r="527" spans="1:25" x14ac:dyDescent="0.3">
      <c r="A527" s="6" t="s">
        <v>1199</v>
      </c>
      <c r="B527" s="5">
        <f>Hakulomake!$B$17</f>
        <v>0</v>
      </c>
      <c r="C527" s="75">
        <v>4</v>
      </c>
      <c r="D527" s="5" t="s">
        <v>434</v>
      </c>
      <c r="E527" s="74" t="s">
        <v>2148</v>
      </c>
      <c r="F527" s="5" t="s">
        <v>435</v>
      </c>
      <c r="G527" s="5" t="s">
        <v>437</v>
      </c>
      <c r="H527" s="5" t="s">
        <v>69</v>
      </c>
      <c r="I527" s="5" t="s">
        <v>50</v>
      </c>
      <c r="J527" s="75">
        <v>100</v>
      </c>
      <c r="N527" s="14"/>
      <c r="O527" s="50">
        <f>MIN(Lääkkeet[[#This Row],[Velvoite 1.1.2024 (pakkauksia)]],Lääkkeet[[#This Row],[Suurimman alitusluvan mukainen velvoite 
1.1.-30.6.2024 (pakkauksia)]],Lääkkeet[[#This Row],[Alin saldo 
1.1.-30.6.2024 (pakkauksia)]])*Lääkkeet[[#This Row],[Kirjanpitoarvo / pakkaus 1.1.2024
(EUR  ALV 0 %)]]</f>
        <v>0</v>
      </c>
      <c r="P527" s="16"/>
      <c r="Q527" s="13"/>
      <c r="R527" s="13"/>
      <c r="S527" s="13"/>
      <c r="T527" s="14"/>
      <c r="U527" s="50">
        <f>MIN(Lääkkeet[[#This Row],[Velvoite 1.7.2024 (pakkauksia)]],Lääkkeet[[#This Row],[Suurimman alitusluvan mukainen velvoite
1.7.-31.12.2024 (pakkauksia)]],Lääkkeet[[#This Row],[Alin saldo 
1.7.-31.12.2024 (pakkauksia)]])*Lääkkeet[[#This Row],[Kirjanpitoarvo / pakkaus 1.7.2024
(EUR  ALV 0 %)]]</f>
        <v>0</v>
      </c>
      <c r="W527" s="61" t="str" cm="1">
        <f t="array" ref="W527">IFERROR(_xlfn.IFS(Lääkkeet[[#This Row],[Sitoutunut pääoma 
1.1.-30.6.2024 (EUR)]]&gt;0,"Täytetyt",Lääkkeet[[#This Row],[Sitoutunut pääoma 
1.7.-31.12.2024 (EUR)]]&gt;0,"Täytetyt"),"")</f>
        <v/>
      </c>
      <c r="X527" s="61"/>
      <c r="Y527" s="5">
        <f>Hakulomake!$B$29</f>
        <v>0</v>
      </c>
    </row>
    <row r="528" spans="1:25" x14ac:dyDescent="0.3">
      <c r="A528" s="6" t="s">
        <v>1199</v>
      </c>
      <c r="B528" s="5">
        <f>Hakulomake!$B$17</f>
        <v>0</v>
      </c>
      <c r="C528" s="75">
        <v>4</v>
      </c>
      <c r="D528" s="5" t="s">
        <v>434</v>
      </c>
      <c r="E528" s="74" t="s">
        <v>2149</v>
      </c>
      <c r="F528" s="5" t="s">
        <v>435</v>
      </c>
      <c r="G528" s="5" t="s">
        <v>2150</v>
      </c>
      <c r="H528" s="5" t="s">
        <v>49</v>
      </c>
      <c r="I528" s="5" t="s">
        <v>50</v>
      </c>
      <c r="J528" s="75">
        <v>100</v>
      </c>
      <c r="N528" s="14"/>
      <c r="O528" s="50">
        <f>MIN(Lääkkeet[[#This Row],[Velvoite 1.1.2024 (pakkauksia)]],Lääkkeet[[#This Row],[Suurimman alitusluvan mukainen velvoite 
1.1.-30.6.2024 (pakkauksia)]],Lääkkeet[[#This Row],[Alin saldo 
1.1.-30.6.2024 (pakkauksia)]])*Lääkkeet[[#This Row],[Kirjanpitoarvo / pakkaus 1.1.2024
(EUR  ALV 0 %)]]</f>
        <v>0</v>
      </c>
      <c r="P528" s="16"/>
      <c r="Q528" s="13"/>
      <c r="R528" s="13"/>
      <c r="S528" s="13"/>
      <c r="T528" s="14"/>
      <c r="U528" s="50">
        <f>MIN(Lääkkeet[[#This Row],[Velvoite 1.7.2024 (pakkauksia)]],Lääkkeet[[#This Row],[Suurimman alitusluvan mukainen velvoite
1.7.-31.12.2024 (pakkauksia)]],Lääkkeet[[#This Row],[Alin saldo 
1.7.-31.12.2024 (pakkauksia)]])*Lääkkeet[[#This Row],[Kirjanpitoarvo / pakkaus 1.7.2024
(EUR  ALV 0 %)]]</f>
        <v>0</v>
      </c>
      <c r="W528" s="61" t="str" cm="1">
        <f t="array" ref="W528">IFERROR(_xlfn.IFS(Lääkkeet[[#This Row],[Sitoutunut pääoma 
1.1.-30.6.2024 (EUR)]]&gt;0,"Täytetyt",Lääkkeet[[#This Row],[Sitoutunut pääoma 
1.7.-31.12.2024 (EUR)]]&gt;0,"Täytetyt"),"")</f>
        <v/>
      </c>
      <c r="X528" s="61"/>
      <c r="Y528" s="5">
        <f>Hakulomake!$B$29</f>
        <v>0</v>
      </c>
    </row>
    <row r="529" spans="1:25" x14ac:dyDescent="0.3">
      <c r="A529" s="6" t="s">
        <v>1199</v>
      </c>
      <c r="B529" s="5">
        <f>Hakulomake!$B$17</f>
        <v>0</v>
      </c>
      <c r="C529" s="75">
        <v>4</v>
      </c>
      <c r="D529" s="5" t="s">
        <v>458</v>
      </c>
      <c r="E529" s="74" t="s">
        <v>2151</v>
      </c>
      <c r="F529" s="5" t="s">
        <v>459</v>
      </c>
      <c r="G529" s="5" t="s">
        <v>467</v>
      </c>
      <c r="H529" s="5" t="s">
        <v>460</v>
      </c>
      <c r="I529" s="5" t="s">
        <v>39</v>
      </c>
      <c r="J529" s="75">
        <v>100</v>
      </c>
      <c r="N529" s="14"/>
      <c r="O529" s="50">
        <f>MIN(Lääkkeet[[#This Row],[Velvoite 1.1.2024 (pakkauksia)]],Lääkkeet[[#This Row],[Suurimman alitusluvan mukainen velvoite 
1.1.-30.6.2024 (pakkauksia)]],Lääkkeet[[#This Row],[Alin saldo 
1.1.-30.6.2024 (pakkauksia)]])*Lääkkeet[[#This Row],[Kirjanpitoarvo / pakkaus 1.1.2024
(EUR  ALV 0 %)]]</f>
        <v>0</v>
      </c>
      <c r="P529" s="16"/>
      <c r="Q529" s="13"/>
      <c r="R529" s="13"/>
      <c r="S529" s="13"/>
      <c r="T529" s="14"/>
      <c r="U529" s="50">
        <f>MIN(Lääkkeet[[#This Row],[Velvoite 1.7.2024 (pakkauksia)]],Lääkkeet[[#This Row],[Suurimman alitusluvan mukainen velvoite
1.7.-31.12.2024 (pakkauksia)]],Lääkkeet[[#This Row],[Alin saldo 
1.7.-31.12.2024 (pakkauksia)]])*Lääkkeet[[#This Row],[Kirjanpitoarvo / pakkaus 1.7.2024
(EUR  ALV 0 %)]]</f>
        <v>0</v>
      </c>
      <c r="W529" s="61" t="str" cm="1">
        <f t="array" ref="W529">IFERROR(_xlfn.IFS(Lääkkeet[[#This Row],[Sitoutunut pääoma 
1.1.-30.6.2024 (EUR)]]&gt;0,"Täytetyt",Lääkkeet[[#This Row],[Sitoutunut pääoma 
1.7.-31.12.2024 (EUR)]]&gt;0,"Täytetyt"),"")</f>
        <v/>
      </c>
      <c r="X529" s="61"/>
      <c r="Y529" s="5">
        <f>Hakulomake!$B$29</f>
        <v>0</v>
      </c>
    </row>
    <row r="530" spans="1:25" x14ac:dyDescent="0.3">
      <c r="A530" s="6" t="s">
        <v>1199</v>
      </c>
      <c r="B530" s="5">
        <f>Hakulomake!$B$17</f>
        <v>0</v>
      </c>
      <c r="C530" s="75">
        <v>4</v>
      </c>
      <c r="D530" s="5" t="s">
        <v>397</v>
      </c>
      <c r="E530" s="74" t="s">
        <v>2152</v>
      </c>
      <c r="F530" s="5" t="s">
        <v>398</v>
      </c>
      <c r="G530" s="5" t="s">
        <v>401</v>
      </c>
      <c r="H530" s="5" t="s">
        <v>399</v>
      </c>
      <c r="I530" s="5" t="s">
        <v>393</v>
      </c>
      <c r="J530" s="75" t="s">
        <v>1066</v>
      </c>
      <c r="N530" s="14"/>
      <c r="O530" s="50">
        <f>MIN(Lääkkeet[[#This Row],[Velvoite 1.1.2024 (pakkauksia)]],Lääkkeet[[#This Row],[Suurimman alitusluvan mukainen velvoite 
1.1.-30.6.2024 (pakkauksia)]],Lääkkeet[[#This Row],[Alin saldo 
1.1.-30.6.2024 (pakkauksia)]])*Lääkkeet[[#This Row],[Kirjanpitoarvo / pakkaus 1.1.2024
(EUR  ALV 0 %)]]</f>
        <v>0</v>
      </c>
      <c r="P530" s="16"/>
      <c r="Q530" s="13"/>
      <c r="R530" s="13"/>
      <c r="S530" s="13"/>
      <c r="T530" s="14"/>
      <c r="U530" s="50">
        <f>MIN(Lääkkeet[[#This Row],[Velvoite 1.7.2024 (pakkauksia)]],Lääkkeet[[#This Row],[Suurimman alitusluvan mukainen velvoite
1.7.-31.12.2024 (pakkauksia)]],Lääkkeet[[#This Row],[Alin saldo 
1.7.-31.12.2024 (pakkauksia)]])*Lääkkeet[[#This Row],[Kirjanpitoarvo / pakkaus 1.7.2024
(EUR  ALV 0 %)]]</f>
        <v>0</v>
      </c>
      <c r="W530" s="61" t="str" cm="1">
        <f t="array" ref="W530">IFERROR(_xlfn.IFS(Lääkkeet[[#This Row],[Sitoutunut pääoma 
1.1.-30.6.2024 (EUR)]]&gt;0,"Täytetyt",Lääkkeet[[#This Row],[Sitoutunut pääoma 
1.7.-31.12.2024 (EUR)]]&gt;0,"Täytetyt"),"")</f>
        <v/>
      </c>
      <c r="X530" s="61"/>
      <c r="Y530" s="5">
        <f>Hakulomake!$B$29</f>
        <v>0</v>
      </c>
    </row>
    <row r="531" spans="1:25" x14ac:dyDescent="0.3">
      <c r="A531" s="6" t="s">
        <v>1199</v>
      </c>
      <c r="B531" s="5">
        <f>Hakulomake!$B$17</f>
        <v>0</v>
      </c>
      <c r="C531" s="75">
        <v>4</v>
      </c>
      <c r="D531" s="5" t="s">
        <v>434</v>
      </c>
      <c r="E531" s="74" t="s">
        <v>2153</v>
      </c>
      <c r="F531" s="5" t="s">
        <v>435</v>
      </c>
      <c r="G531" s="5" t="s">
        <v>2154</v>
      </c>
      <c r="H531" s="5" t="s">
        <v>438</v>
      </c>
      <c r="I531" s="5" t="s">
        <v>50</v>
      </c>
      <c r="J531" s="75">
        <v>100</v>
      </c>
      <c r="N531" s="14"/>
      <c r="O531" s="50">
        <f>MIN(Lääkkeet[[#This Row],[Velvoite 1.1.2024 (pakkauksia)]],Lääkkeet[[#This Row],[Suurimman alitusluvan mukainen velvoite 
1.1.-30.6.2024 (pakkauksia)]],Lääkkeet[[#This Row],[Alin saldo 
1.1.-30.6.2024 (pakkauksia)]])*Lääkkeet[[#This Row],[Kirjanpitoarvo / pakkaus 1.1.2024
(EUR  ALV 0 %)]]</f>
        <v>0</v>
      </c>
      <c r="P531" s="16"/>
      <c r="Q531" s="13"/>
      <c r="R531" s="13"/>
      <c r="S531" s="13"/>
      <c r="T531" s="14"/>
      <c r="U531" s="50">
        <f>MIN(Lääkkeet[[#This Row],[Velvoite 1.7.2024 (pakkauksia)]],Lääkkeet[[#This Row],[Suurimman alitusluvan mukainen velvoite
1.7.-31.12.2024 (pakkauksia)]],Lääkkeet[[#This Row],[Alin saldo 
1.7.-31.12.2024 (pakkauksia)]])*Lääkkeet[[#This Row],[Kirjanpitoarvo / pakkaus 1.7.2024
(EUR  ALV 0 %)]]</f>
        <v>0</v>
      </c>
      <c r="W531" s="61" t="str" cm="1">
        <f t="array" ref="W531">IFERROR(_xlfn.IFS(Lääkkeet[[#This Row],[Sitoutunut pääoma 
1.1.-30.6.2024 (EUR)]]&gt;0,"Täytetyt",Lääkkeet[[#This Row],[Sitoutunut pääoma 
1.7.-31.12.2024 (EUR)]]&gt;0,"Täytetyt"),"")</f>
        <v/>
      </c>
      <c r="X531" s="61"/>
      <c r="Y531" s="5">
        <f>Hakulomake!$B$29</f>
        <v>0</v>
      </c>
    </row>
    <row r="532" spans="1:25" x14ac:dyDescent="0.3">
      <c r="A532" s="6" t="s">
        <v>1199</v>
      </c>
      <c r="B532" s="5">
        <f>Hakulomake!$B$17</f>
        <v>0</v>
      </c>
      <c r="C532" s="75">
        <v>4</v>
      </c>
      <c r="D532" s="5" t="s">
        <v>403</v>
      </c>
      <c r="E532" s="74" t="s">
        <v>2155</v>
      </c>
      <c r="F532" s="5" t="s">
        <v>404</v>
      </c>
      <c r="G532" s="5" t="s">
        <v>407</v>
      </c>
      <c r="H532" s="5" t="s">
        <v>399</v>
      </c>
      <c r="I532" s="5" t="s">
        <v>395</v>
      </c>
      <c r="J532" s="75" t="s">
        <v>1066</v>
      </c>
      <c r="N532" s="14"/>
      <c r="O532" s="50">
        <f>MIN(Lääkkeet[[#This Row],[Velvoite 1.1.2024 (pakkauksia)]],Lääkkeet[[#This Row],[Suurimman alitusluvan mukainen velvoite 
1.1.-30.6.2024 (pakkauksia)]],Lääkkeet[[#This Row],[Alin saldo 
1.1.-30.6.2024 (pakkauksia)]])*Lääkkeet[[#This Row],[Kirjanpitoarvo / pakkaus 1.1.2024
(EUR  ALV 0 %)]]</f>
        <v>0</v>
      </c>
      <c r="P532" s="16"/>
      <c r="Q532" s="13"/>
      <c r="R532" s="13"/>
      <c r="S532" s="13"/>
      <c r="T532" s="14"/>
      <c r="U532" s="50">
        <f>MIN(Lääkkeet[[#This Row],[Velvoite 1.7.2024 (pakkauksia)]],Lääkkeet[[#This Row],[Suurimman alitusluvan mukainen velvoite
1.7.-31.12.2024 (pakkauksia)]],Lääkkeet[[#This Row],[Alin saldo 
1.7.-31.12.2024 (pakkauksia)]])*Lääkkeet[[#This Row],[Kirjanpitoarvo / pakkaus 1.7.2024
(EUR  ALV 0 %)]]</f>
        <v>0</v>
      </c>
      <c r="W532" s="61" t="str" cm="1">
        <f t="array" ref="W532">IFERROR(_xlfn.IFS(Lääkkeet[[#This Row],[Sitoutunut pääoma 
1.1.-30.6.2024 (EUR)]]&gt;0,"Täytetyt",Lääkkeet[[#This Row],[Sitoutunut pääoma 
1.7.-31.12.2024 (EUR)]]&gt;0,"Täytetyt"),"")</f>
        <v/>
      </c>
      <c r="X532" s="61"/>
      <c r="Y532" s="5">
        <f>Hakulomake!$B$29</f>
        <v>0</v>
      </c>
    </row>
    <row r="533" spans="1:25" x14ac:dyDescent="0.3">
      <c r="A533" s="6" t="s">
        <v>1199</v>
      </c>
      <c r="B533" s="5">
        <f>Hakulomake!$B$17</f>
        <v>0</v>
      </c>
      <c r="C533" s="75">
        <v>4</v>
      </c>
      <c r="D533" s="5" t="s">
        <v>454</v>
      </c>
      <c r="E533" s="74" t="s">
        <v>2156</v>
      </c>
      <c r="F533" s="5" t="s">
        <v>455</v>
      </c>
      <c r="G533" s="5" t="s">
        <v>457</v>
      </c>
      <c r="H533" s="5" t="s">
        <v>342</v>
      </c>
      <c r="I533" s="5" t="s">
        <v>39</v>
      </c>
      <c r="J533" s="75">
        <v>30</v>
      </c>
      <c r="N533" s="14"/>
      <c r="O533" s="50">
        <f>MIN(Lääkkeet[[#This Row],[Velvoite 1.1.2024 (pakkauksia)]],Lääkkeet[[#This Row],[Suurimman alitusluvan mukainen velvoite 
1.1.-30.6.2024 (pakkauksia)]],Lääkkeet[[#This Row],[Alin saldo 
1.1.-30.6.2024 (pakkauksia)]])*Lääkkeet[[#This Row],[Kirjanpitoarvo / pakkaus 1.1.2024
(EUR  ALV 0 %)]]</f>
        <v>0</v>
      </c>
      <c r="P533" s="16"/>
      <c r="Q533" s="13"/>
      <c r="R533" s="13"/>
      <c r="S533" s="13"/>
      <c r="T533" s="14"/>
      <c r="U533" s="50">
        <f>MIN(Lääkkeet[[#This Row],[Velvoite 1.7.2024 (pakkauksia)]],Lääkkeet[[#This Row],[Suurimman alitusluvan mukainen velvoite
1.7.-31.12.2024 (pakkauksia)]],Lääkkeet[[#This Row],[Alin saldo 
1.7.-31.12.2024 (pakkauksia)]])*Lääkkeet[[#This Row],[Kirjanpitoarvo / pakkaus 1.7.2024
(EUR  ALV 0 %)]]</f>
        <v>0</v>
      </c>
      <c r="W533" s="61" t="str" cm="1">
        <f t="array" ref="W533">IFERROR(_xlfn.IFS(Lääkkeet[[#This Row],[Sitoutunut pääoma 
1.1.-30.6.2024 (EUR)]]&gt;0,"Täytetyt",Lääkkeet[[#This Row],[Sitoutunut pääoma 
1.7.-31.12.2024 (EUR)]]&gt;0,"Täytetyt"),"")</f>
        <v/>
      </c>
      <c r="X533" s="61"/>
      <c r="Y533" s="5">
        <f>Hakulomake!$B$29</f>
        <v>0</v>
      </c>
    </row>
    <row r="534" spans="1:25" x14ac:dyDescent="0.3">
      <c r="A534" s="6" t="s">
        <v>1199</v>
      </c>
      <c r="B534" s="5">
        <f>Hakulomake!$B$17</f>
        <v>0</v>
      </c>
      <c r="C534" s="75">
        <v>4</v>
      </c>
      <c r="D534" s="5" t="s">
        <v>454</v>
      </c>
      <c r="E534" s="74" t="s">
        <v>2157</v>
      </c>
      <c r="F534" s="5" t="s">
        <v>455</v>
      </c>
      <c r="G534" s="5" t="s">
        <v>457</v>
      </c>
      <c r="H534" s="5" t="s">
        <v>342</v>
      </c>
      <c r="I534" s="5" t="s">
        <v>39</v>
      </c>
      <c r="J534" s="75">
        <v>100</v>
      </c>
      <c r="N534" s="14"/>
      <c r="O534" s="50">
        <f>MIN(Lääkkeet[[#This Row],[Velvoite 1.1.2024 (pakkauksia)]],Lääkkeet[[#This Row],[Suurimman alitusluvan mukainen velvoite 
1.1.-30.6.2024 (pakkauksia)]],Lääkkeet[[#This Row],[Alin saldo 
1.1.-30.6.2024 (pakkauksia)]])*Lääkkeet[[#This Row],[Kirjanpitoarvo / pakkaus 1.1.2024
(EUR  ALV 0 %)]]</f>
        <v>0</v>
      </c>
      <c r="P534" s="16"/>
      <c r="Q534" s="13"/>
      <c r="R534" s="13"/>
      <c r="S534" s="13"/>
      <c r="T534" s="14"/>
      <c r="U534" s="50">
        <f>MIN(Lääkkeet[[#This Row],[Velvoite 1.7.2024 (pakkauksia)]],Lääkkeet[[#This Row],[Suurimman alitusluvan mukainen velvoite
1.7.-31.12.2024 (pakkauksia)]],Lääkkeet[[#This Row],[Alin saldo 
1.7.-31.12.2024 (pakkauksia)]])*Lääkkeet[[#This Row],[Kirjanpitoarvo / pakkaus 1.7.2024
(EUR  ALV 0 %)]]</f>
        <v>0</v>
      </c>
      <c r="W534" s="61" t="str" cm="1">
        <f t="array" ref="W534">IFERROR(_xlfn.IFS(Lääkkeet[[#This Row],[Sitoutunut pääoma 
1.1.-30.6.2024 (EUR)]]&gt;0,"Täytetyt",Lääkkeet[[#This Row],[Sitoutunut pääoma 
1.7.-31.12.2024 (EUR)]]&gt;0,"Täytetyt"),"")</f>
        <v/>
      </c>
      <c r="X534" s="61"/>
      <c r="Y534" s="5">
        <f>Hakulomake!$B$29</f>
        <v>0</v>
      </c>
    </row>
    <row r="535" spans="1:25" x14ac:dyDescent="0.3">
      <c r="A535" s="6" t="s">
        <v>1199</v>
      </c>
      <c r="B535" s="5">
        <f>Hakulomake!$B$17</f>
        <v>0</v>
      </c>
      <c r="C535" s="75">
        <v>4</v>
      </c>
      <c r="D535" s="5" t="s">
        <v>454</v>
      </c>
      <c r="E535" s="74" t="s">
        <v>2158</v>
      </c>
      <c r="F535" s="5" t="s">
        <v>455</v>
      </c>
      <c r="G535" s="5" t="s">
        <v>457</v>
      </c>
      <c r="H535" s="5" t="s">
        <v>346</v>
      </c>
      <c r="I535" s="5" t="s">
        <v>39</v>
      </c>
      <c r="J535" s="75">
        <v>30</v>
      </c>
      <c r="N535" s="14"/>
      <c r="O535" s="50">
        <f>MIN(Lääkkeet[[#This Row],[Velvoite 1.1.2024 (pakkauksia)]],Lääkkeet[[#This Row],[Suurimman alitusluvan mukainen velvoite 
1.1.-30.6.2024 (pakkauksia)]],Lääkkeet[[#This Row],[Alin saldo 
1.1.-30.6.2024 (pakkauksia)]])*Lääkkeet[[#This Row],[Kirjanpitoarvo / pakkaus 1.1.2024
(EUR  ALV 0 %)]]</f>
        <v>0</v>
      </c>
      <c r="P535" s="16"/>
      <c r="Q535" s="13"/>
      <c r="R535" s="13"/>
      <c r="S535" s="13"/>
      <c r="T535" s="14"/>
      <c r="U535" s="50">
        <f>MIN(Lääkkeet[[#This Row],[Velvoite 1.7.2024 (pakkauksia)]],Lääkkeet[[#This Row],[Suurimman alitusluvan mukainen velvoite
1.7.-31.12.2024 (pakkauksia)]],Lääkkeet[[#This Row],[Alin saldo 
1.7.-31.12.2024 (pakkauksia)]])*Lääkkeet[[#This Row],[Kirjanpitoarvo / pakkaus 1.7.2024
(EUR  ALV 0 %)]]</f>
        <v>0</v>
      </c>
      <c r="W535" s="61" t="str" cm="1">
        <f t="array" ref="W535">IFERROR(_xlfn.IFS(Lääkkeet[[#This Row],[Sitoutunut pääoma 
1.1.-30.6.2024 (EUR)]]&gt;0,"Täytetyt",Lääkkeet[[#This Row],[Sitoutunut pääoma 
1.7.-31.12.2024 (EUR)]]&gt;0,"Täytetyt"),"")</f>
        <v/>
      </c>
      <c r="X535" s="61"/>
      <c r="Y535" s="5">
        <f>Hakulomake!$B$29</f>
        <v>0</v>
      </c>
    </row>
    <row r="536" spans="1:25" x14ac:dyDescent="0.3">
      <c r="A536" s="6" t="s">
        <v>1199</v>
      </c>
      <c r="B536" s="5">
        <f>Hakulomake!$B$17</f>
        <v>0</v>
      </c>
      <c r="C536" s="75">
        <v>4</v>
      </c>
      <c r="D536" s="5" t="s">
        <v>454</v>
      </c>
      <c r="E536" s="74" t="s">
        <v>2159</v>
      </c>
      <c r="F536" s="5" t="s">
        <v>455</v>
      </c>
      <c r="G536" s="5" t="s">
        <v>457</v>
      </c>
      <c r="H536" s="5" t="s">
        <v>346</v>
      </c>
      <c r="I536" s="5" t="s">
        <v>39</v>
      </c>
      <c r="J536" s="75">
        <v>100</v>
      </c>
      <c r="N536" s="14"/>
      <c r="O536" s="50">
        <f>MIN(Lääkkeet[[#This Row],[Velvoite 1.1.2024 (pakkauksia)]],Lääkkeet[[#This Row],[Suurimman alitusluvan mukainen velvoite 
1.1.-30.6.2024 (pakkauksia)]],Lääkkeet[[#This Row],[Alin saldo 
1.1.-30.6.2024 (pakkauksia)]])*Lääkkeet[[#This Row],[Kirjanpitoarvo / pakkaus 1.1.2024
(EUR  ALV 0 %)]]</f>
        <v>0</v>
      </c>
      <c r="P536" s="16"/>
      <c r="Q536" s="13"/>
      <c r="R536" s="13"/>
      <c r="S536" s="13"/>
      <c r="T536" s="14"/>
      <c r="U536" s="50">
        <f>MIN(Lääkkeet[[#This Row],[Velvoite 1.7.2024 (pakkauksia)]],Lääkkeet[[#This Row],[Suurimman alitusluvan mukainen velvoite
1.7.-31.12.2024 (pakkauksia)]],Lääkkeet[[#This Row],[Alin saldo 
1.7.-31.12.2024 (pakkauksia)]])*Lääkkeet[[#This Row],[Kirjanpitoarvo / pakkaus 1.7.2024
(EUR  ALV 0 %)]]</f>
        <v>0</v>
      </c>
      <c r="W536" s="61" t="str" cm="1">
        <f t="array" ref="W536">IFERROR(_xlfn.IFS(Lääkkeet[[#This Row],[Sitoutunut pääoma 
1.1.-30.6.2024 (EUR)]]&gt;0,"Täytetyt",Lääkkeet[[#This Row],[Sitoutunut pääoma 
1.7.-31.12.2024 (EUR)]]&gt;0,"Täytetyt"),"")</f>
        <v/>
      </c>
      <c r="X536" s="61"/>
      <c r="Y536" s="5">
        <f>Hakulomake!$B$29</f>
        <v>0</v>
      </c>
    </row>
    <row r="537" spans="1:25" x14ac:dyDescent="0.3">
      <c r="A537" s="6" t="s">
        <v>1199</v>
      </c>
      <c r="B537" s="5">
        <f>Hakulomake!$B$17</f>
        <v>0</v>
      </c>
      <c r="C537" s="75">
        <v>4</v>
      </c>
      <c r="D537" s="5" t="s">
        <v>458</v>
      </c>
      <c r="E537" s="74" t="s">
        <v>2160</v>
      </c>
      <c r="F537" s="5" t="s">
        <v>459</v>
      </c>
      <c r="G537" s="5" t="s">
        <v>467</v>
      </c>
      <c r="H537" s="5" t="s">
        <v>465</v>
      </c>
      <c r="I537" s="5" t="s">
        <v>39</v>
      </c>
      <c r="J537" s="75">
        <v>100</v>
      </c>
      <c r="N537" s="14"/>
      <c r="O537" s="50">
        <f>MIN(Lääkkeet[[#This Row],[Velvoite 1.1.2024 (pakkauksia)]],Lääkkeet[[#This Row],[Suurimman alitusluvan mukainen velvoite 
1.1.-30.6.2024 (pakkauksia)]],Lääkkeet[[#This Row],[Alin saldo 
1.1.-30.6.2024 (pakkauksia)]])*Lääkkeet[[#This Row],[Kirjanpitoarvo / pakkaus 1.1.2024
(EUR  ALV 0 %)]]</f>
        <v>0</v>
      </c>
      <c r="P537" s="16"/>
      <c r="Q537" s="13"/>
      <c r="R537" s="13"/>
      <c r="S537" s="13"/>
      <c r="T537" s="14"/>
      <c r="U537" s="50">
        <f>MIN(Lääkkeet[[#This Row],[Velvoite 1.7.2024 (pakkauksia)]],Lääkkeet[[#This Row],[Suurimman alitusluvan mukainen velvoite
1.7.-31.12.2024 (pakkauksia)]],Lääkkeet[[#This Row],[Alin saldo 
1.7.-31.12.2024 (pakkauksia)]])*Lääkkeet[[#This Row],[Kirjanpitoarvo / pakkaus 1.7.2024
(EUR  ALV 0 %)]]</f>
        <v>0</v>
      </c>
      <c r="W537" s="61" t="str" cm="1">
        <f t="array" ref="W537">IFERROR(_xlfn.IFS(Lääkkeet[[#This Row],[Sitoutunut pääoma 
1.1.-30.6.2024 (EUR)]]&gt;0,"Täytetyt",Lääkkeet[[#This Row],[Sitoutunut pääoma 
1.7.-31.12.2024 (EUR)]]&gt;0,"Täytetyt"),"")</f>
        <v/>
      </c>
      <c r="X537" s="61"/>
      <c r="Y537" s="5">
        <f>Hakulomake!$B$29</f>
        <v>0</v>
      </c>
    </row>
    <row r="538" spans="1:25" x14ac:dyDescent="0.3">
      <c r="A538" s="6" t="s">
        <v>1199</v>
      </c>
      <c r="B538" s="5">
        <f>Hakulomake!$B$17</f>
        <v>0</v>
      </c>
      <c r="C538" s="75">
        <v>4</v>
      </c>
      <c r="D538" s="5" t="s">
        <v>420</v>
      </c>
      <c r="E538" s="74" t="s">
        <v>2161</v>
      </c>
      <c r="F538" s="5" t="s">
        <v>421</v>
      </c>
      <c r="G538" s="5" t="s">
        <v>423</v>
      </c>
      <c r="H538" s="5" t="s">
        <v>399</v>
      </c>
      <c r="I538" s="5" t="s">
        <v>393</v>
      </c>
      <c r="J538" s="75" t="s">
        <v>1066</v>
      </c>
      <c r="N538" s="14"/>
      <c r="O538" s="50">
        <f>MIN(Lääkkeet[[#This Row],[Velvoite 1.1.2024 (pakkauksia)]],Lääkkeet[[#This Row],[Suurimman alitusluvan mukainen velvoite 
1.1.-30.6.2024 (pakkauksia)]],Lääkkeet[[#This Row],[Alin saldo 
1.1.-30.6.2024 (pakkauksia)]])*Lääkkeet[[#This Row],[Kirjanpitoarvo / pakkaus 1.1.2024
(EUR  ALV 0 %)]]</f>
        <v>0</v>
      </c>
      <c r="P538" s="16"/>
      <c r="Q538" s="13"/>
      <c r="R538" s="13"/>
      <c r="S538" s="13"/>
      <c r="T538" s="14"/>
      <c r="U538" s="50">
        <f>MIN(Lääkkeet[[#This Row],[Velvoite 1.7.2024 (pakkauksia)]],Lääkkeet[[#This Row],[Suurimman alitusluvan mukainen velvoite
1.7.-31.12.2024 (pakkauksia)]],Lääkkeet[[#This Row],[Alin saldo 
1.7.-31.12.2024 (pakkauksia)]])*Lääkkeet[[#This Row],[Kirjanpitoarvo / pakkaus 1.7.2024
(EUR  ALV 0 %)]]</f>
        <v>0</v>
      </c>
      <c r="W538" s="61" t="str" cm="1">
        <f t="array" ref="W538">IFERROR(_xlfn.IFS(Lääkkeet[[#This Row],[Sitoutunut pääoma 
1.1.-30.6.2024 (EUR)]]&gt;0,"Täytetyt",Lääkkeet[[#This Row],[Sitoutunut pääoma 
1.7.-31.12.2024 (EUR)]]&gt;0,"Täytetyt"),"")</f>
        <v/>
      </c>
      <c r="X538" s="61"/>
      <c r="Y538" s="5">
        <f>Hakulomake!$B$29</f>
        <v>0</v>
      </c>
    </row>
    <row r="539" spans="1:25" x14ac:dyDescent="0.3">
      <c r="A539" s="6" t="s">
        <v>1199</v>
      </c>
      <c r="B539" s="5">
        <f>Hakulomake!$B$17</f>
        <v>0</v>
      </c>
      <c r="C539" s="75">
        <v>4</v>
      </c>
      <c r="D539" s="5" t="s">
        <v>410</v>
      </c>
      <c r="E539" s="74" t="s">
        <v>2162</v>
      </c>
      <c r="F539" s="5" t="s">
        <v>411</v>
      </c>
      <c r="G539" s="5" t="s">
        <v>413</v>
      </c>
      <c r="H539" s="5" t="s">
        <v>399</v>
      </c>
      <c r="I539" s="5" t="s">
        <v>393</v>
      </c>
      <c r="J539" s="75" t="s">
        <v>1066</v>
      </c>
      <c r="N539" s="14"/>
      <c r="O539" s="50">
        <f>MIN(Lääkkeet[[#This Row],[Velvoite 1.1.2024 (pakkauksia)]],Lääkkeet[[#This Row],[Suurimman alitusluvan mukainen velvoite 
1.1.-30.6.2024 (pakkauksia)]],Lääkkeet[[#This Row],[Alin saldo 
1.1.-30.6.2024 (pakkauksia)]])*Lääkkeet[[#This Row],[Kirjanpitoarvo / pakkaus 1.1.2024
(EUR  ALV 0 %)]]</f>
        <v>0</v>
      </c>
      <c r="P539" s="16"/>
      <c r="Q539" s="13"/>
      <c r="R539" s="13"/>
      <c r="S539" s="13"/>
      <c r="T539" s="14"/>
      <c r="U539" s="50">
        <f>MIN(Lääkkeet[[#This Row],[Velvoite 1.7.2024 (pakkauksia)]],Lääkkeet[[#This Row],[Suurimman alitusluvan mukainen velvoite
1.7.-31.12.2024 (pakkauksia)]],Lääkkeet[[#This Row],[Alin saldo 
1.7.-31.12.2024 (pakkauksia)]])*Lääkkeet[[#This Row],[Kirjanpitoarvo / pakkaus 1.7.2024
(EUR  ALV 0 %)]]</f>
        <v>0</v>
      </c>
      <c r="W539" s="61" t="str" cm="1">
        <f t="array" ref="W539">IFERROR(_xlfn.IFS(Lääkkeet[[#This Row],[Sitoutunut pääoma 
1.1.-30.6.2024 (EUR)]]&gt;0,"Täytetyt",Lääkkeet[[#This Row],[Sitoutunut pääoma 
1.7.-31.12.2024 (EUR)]]&gt;0,"Täytetyt"),"")</f>
        <v/>
      </c>
      <c r="X539" s="61"/>
      <c r="Y539" s="5">
        <f>Hakulomake!$B$29</f>
        <v>0</v>
      </c>
    </row>
    <row r="540" spans="1:25" x14ac:dyDescent="0.3">
      <c r="A540" s="6" t="s">
        <v>1199</v>
      </c>
      <c r="B540" s="5">
        <f>Hakulomake!$B$17</f>
        <v>0</v>
      </c>
      <c r="C540" s="75">
        <v>4</v>
      </c>
      <c r="D540" s="5" t="s">
        <v>434</v>
      </c>
      <c r="E540" s="74" t="s">
        <v>2163</v>
      </c>
      <c r="F540" s="5" t="s">
        <v>435</v>
      </c>
      <c r="G540" s="5" t="s">
        <v>2154</v>
      </c>
      <c r="H540" s="5" t="s">
        <v>49</v>
      </c>
      <c r="I540" s="5" t="s">
        <v>50</v>
      </c>
      <c r="J540" s="75">
        <v>100</v>
      </c>
      <c r="N540" s="14"/>
      <c r="O540" s="50">
        <f>MIN(Lääkkeet[[#This Row],[Velvoite 1.1.2024 (pakkauksia)]],Lääkkeet[[#This Row],[Suurimman alitusluvan mukainen velvoite 
1.1.-30.6.2024 (pakkauksia)]],Lääkkeet[[#This Row],[Alin saldo 
1.1.-30.6.2024 (pakkauksia)]])*Lääkkeet[[#This Row],[Kirjanpitoarvo / pakkaus 1.1.2024
(EUR  ALV 0 %)]]</f>
        <v>0</v>
      </c>
      <c r="P540" s="16"/>
      <c r="Q540" s="13"/>
      <c r="R540" s="13"/>
      <c r="S540" s="13"/>
      <c r="T540" s="14"/>
      <c r="U540" s="50">
        <f>MIN(Lääkkeet[[#This Row],[Velvoite 1.7.2024 (pakkauksia)]],Lääkkeet[[#This Row],[Suurimman alitusluvan mukainen velvoite
1.7.-31.12.2024 (pakkauksia)]],Lääkkeet[[#This Row],[Alin saldo 
1.7.-31.12.2024 (pakkauksia)]])*Lääkkeet[[#This Row],[Kirjanpitoarvo / pakkaus 1.7.2024
(EUR  ALV 0 %)]]</f>
        <v>0</v>
      </c>
      <c r="W540" s="61" t="str" cm="1">
        <f t="array" ref="W540">IFERROR(_xlfn.IFS(Lääkkeet[[#This Row],[Sitoutunut pääoma 
1.1.-30.6.2024 (EUR)]]&gt;0,"Täytetyt",Lääkkeet[[#This Row],[Sitoutunut pääoma 
1.7.-31.12.2024 (EUR)]]&gt;0,"Täytetyt"),"")</f>
        <v/>
      </c>
      <c r="X540" s="61"/>
      <c r="Y540" s="5">
        <f>Hakulomake!$B$29</f>
        <v>0</v>
      </c>
    </row>
    <row r="541" spans="1:25" x14ac:dyDescent="0.3">
      <c r="A541" s="6" t="s">
        <v>1199</v>
      </c>
      <c r="B541" s="5">
        <f>Hakulomake!$B$17</f>
        <v>0</v>
      </c>
      <c r="C541" s="75">
        <v>4</v>
      </c>
      <c r="D541" s="5" t="s">
        <v>420</v>
      </c>
      <c r="E541" s="74" t="s">
        <v>2164</v>
      </c>
      <c r="F541" s="5" t="s">
        <v>421</v>
      </c>
      <c r="G541" s="5" t="s">
        <v>422</v>
      </c>
      <c r="H541" s="5" t="s">
        <v>399</v>
      </c>
      <c r="I541" s="5" t="s">
        <v>395</v>
      </c>
      <c r="J541" s="75" t="s">
        <v>1066</v>
      </c>
      <c r="N541" s="14"/>
      <c r="O541" s="50">
        <f>MIN(Lääkkeet[[#This Row],[Velvoite 1.1.2024 (pakkauksia)]],Lääkkeet[[#This Row],[Suurimman alitusluvan mukainen velvoite 
1.1.-30.6.2024 (pakkauksia)]],Lääkkeet[[#This Row],[Alin saldo 
1.1.-30.6.2024 (pakkauksia)]])*Lääkkeet[[#This Row],[Kirjanpitoarvo / pakkaus 1.1.2024
(EUR  ALV 0 %)]]</f>
        <v>0</v>
      </c>
      <c r="P541" s="16"/>
      <c r="Q541" s="13"/>
      <c r="R541" s="13"/>
      <c r="S541" s="13"/>
      <c r="T541" s="14"/>
      <c r="U541" s="50">
        <f>MIN(Lääkkeet[[#This Row],[Velvoite 1.7.2024 (pakkauksia)]],Lääkkeet[[#This Row],[Suurimman alitusluvan mukainen velvoite
1.7.-31.12.2024 (pakkauksia)]],Lääkkeet[[#This Row],[Alin saldo 
1.7.-31.12.2024 (pakkauksia)]])*Lääkkeet[[#This Row],[Kirjanpitoarvo / pakkaus 1.7.2024
(EUR  ALV 0 %)]]</f>
        <v>0</v>
      </c>
      <c r="W541" s="61" t="str" cm="1">
        <f t="array" ref="W541">IFERROR(_xlfn.IFS(Lääkkeet[[#This Row],[Sitoutunut pääoma 
1.1.-30.6.2024 (EUR)]]&gt;0,"Täytetyt",Lääkkeet[[#This Row],[Sitoutunut pääoma 
1.7.-31.12.2024 (EUR)]]&gt;0,"Täytetyt"),"")</f>
        <v/>
      </c>
      <c r="X541" s="61"/>
      <c r="Y541" s="5">
        <f>Hakulomake!$B$29</f>
        <v>0</v>
      </c>
    </row>
    <row r="542" spans="1:25" x14ac:dyDescent="0.3">
      <c r="A542" s="6" t="s">
        <v>1199</v>
      </c>
      <c r="B542" s="5">
        <f>Hakulomake!$B$17</f>
        <v>0</v>
      </c>
      <c r="C542" s="75">
        <v>4</v>
      </c>
      <c r="D542" s="5" t="s">
        <v>403</v>
      </c>
      <c r="E542" s="74" t="s">
        <v>2165</v>
      </c>
      <c r="F542" s="5" t="s">
        <v>404</v>
      </c>
      <c r="G542" s="5" t="s">
        <v>2166</v>
      </c>
      <c r="H542" s="5" t="s">
        <v>399</v>
      </c>
      <c r="I542" s="5" t="s">
        <v>395</v>
      </c>
      <c r="J542" s="75" t="s">
        <v>1066</v>
      </c>
      <c r="N542" s="14"/>
      <c r="O542" s="50">
        <f>MIN(Lääkkeet[[#This Row],[Velvoite 1.1.2024 (pakkauksia)]],Lääkkeet[[#This Row],[Suurimman alitusluvan mukainen velvoite 
1.1.-30.6.2024 (pakkauksia)]],Lääkkeet[[#This Row],[Alin saldo 
1.1.-30.6.2024 (pakkauksia)]])*Lääkkeet[[#This Row],[Kirjanpitoarvo / pakkaus 1.1.2024
(EUR  ALV 0 %)]]</f>
        <v>0</v>
      </c>
      <c r="P542" s="16"/>
      <c r="Q542" s="13"/>
      <c r="R542" s="13"/>
      <c r="S542" s="13"/>
      <c r="T542" s="14"/>
      <c r="U542" s="50">
        <f>MIN(Lääkkeet[[#This Row],[Velvoite 1.7.2024 (pakkauksia)]],Lääkkeet[[#This Row],[Suurimman alitusluvan mukainen velvoite
1.7.-31.12.2024 (pakkauksia)]],Lääkkeet[[#This Row],[Alin saldo 
1.7.-31.12.2024 (pakkauksia)]])*Lääkkeet[[#This Row],[Kirjanpitoarvo / pakkaus 1.7.2024
(EUR  ALV 0 %)]]</f>
        <v>0</v>
      </c>
      <c r="W542" s="61" t="str" cm="1">
        <f t="array" ref="W542">IFERROR(_xlfn.IFS(Lääkkeet[[#This Row],[Sitoutunut pääoma 
1.1.-30.6.2024 (EUR)]]&gt;0,"Täytetyt",Lääkkeet[[#This Row],[Sitoutunut pääoma 
1.7.-31.12.2024 (EUR)]]&gt;0,"Täytetyt"),"")</f>
        <v/>
      </c>
      <c r="X542" s="61"/>
      <c r="Y542" s="5">
        <f>Hakulomake!$B$29</f>
        <v>0</v>
      </c>
    </row>
    <row r="543" spans="1:25" x14ac:dyDescent="0.3">
      <c r="A543" s="6" t="s">
        <v>1199</v>
      </c>
      <c r="B543" s="5">
        <f>Hakulomake!$B$17</f>
        <v>0</v>
      </c>
      <c r="C543" s="75">
        <v>4</v>
      </c>
      <c r="D543" s="5" t="s">
        <v>427</v>
      </c>
      <c r="E543" s="74" t="s">
        <v>2167</v>
      </c>
      <c r="F543" s="5" t="s">
        <v>428</v>
      </c>
      <c r="G543" s="5" t="s">
        <v>429</v>
      </c>
      <c r="H543" s="5" t="s">
        <v>399</v>
      </c>
      <c r="I543" s="5" t="s">
        <v>393</v>
      </c>
      <c r="J543" s="75" t="s">
        <v>1057</v>
      </c>
      <c r="N543" s="14"/>
      <c r="O543" s="50">
        <f>MIN(Lääkkeet[[#This Row],[Velvoite 1.1.2024 (pakkauksia)]],Lääkkeet[[#This Row],[Suurimman alitusluvan mukainen velvoite 
1.1.-30.6.2024 (pakkauksia)]],Lääkkeet[[#This Row],[Alin saldo 
1.1.-30.6.2024 (pakkauksia)]])*Lääkkeet[[#This Row],[Kirjanpitoarvo / pakkaus 1.1.2024
(EUR  ALV 0 %)]]</f>
        <v>0</v>
      </c>
      <c r="P543" s="16"/>
      <c r="Q543" s="13"/>
      <c r="R543" s="13"/>
      <c r="S543" s="13"/>
      <c r="T543" s="14"/>
      <c r="U543" s="50">
        <f>MIN(Lääkkeet[[#This Row],[Velvoite 1.7.2024 (pakkauksia)]],Lääkkeet[[#This Row],[Suurimman alitusluvan mukainen velvoite
1.7.-31.12.2024 (pakkauksia)]],Lääkkeet[[#This Row],[Alin saldo 
1.7.-31.12.2024 (pakkauksia)]])*Lääkkeet[[#This Row],[Kirjanpitoarvo / pakkaus 1.7.2024
(EUR  ALV 0 %)]]</f>
        <v>0</v>
      </c>
      <c r="W543" s="61" t="str" cm="1">
        <f t="array" ref="W543">IFERROR(_xlfn.IFS(Lääkkeet[[#This Row],[Sitoutunut pääoma 
1.1.-30.6.2024 (EUR)]]&gt;0,"Täytetyt",Lääkkeet[[#This Row],[Sitoutunut pääoma 
1.7.-31.12.2024 (EUR)]]&gt;0,"Täytetyt"),"")</f>
        <v/>
      </c>
      <c r="X543" s="61"/>
      <c r="Y543" s="5">
        <f>Hakulomake!$B$29</f>
        <v>0</v>
      </c>
    </row>
    <row r="544" spans="1:25" x14ac:dyDescent="0.3">
      <c r="A544" s="6" t="s">
        <v>1199</v>
      </c>
      <c r="B544" s="5">
        <f>Hakulomake!$B$17</f>
        <v>0</v>
      </c>
      <c r="C544" s="75">
        <v>4</v>
      </c>
      <c r="D544" s="5" t="s">
        <v>458</v>
      </c>
      <c r="E544" s="74" t="s">
        <v>2168</v>
      </c>
      <c r="F544" s="5" t="s">
        <v>459</v>
      </c>
      <c r="G544" s="5" t="s">
        <v>467</v>
      </c>
      <c r="H544" s="5" t="s">
        <v>470</v>
      </c>
      <c r="I544" s="5" t="s">
        <v>39</v>
      </c>
      <c r="J544" s="75">
        <v>100</v>
      </c>
      <c r="N544" s="14"/>
      <c r="O544" s="50">
        <f>MIN(Lääkkeet[[#This Row],[Velvoite 1.1.2024 (pakkauksia)]],Lääkkeet[[#This Row],[Suurimman alitusluvan mukainen velvoite 
1.1.-30.6.2024 (pakkauksia)]],Lääkkeet[[#This Row],[Alin saldo 
1.1.-30.6.2024 (pakkauksia)]])*Lääkkeet[[#This Row],[Kirjanpitoarvo / pakkaus 1.1.2024
(EUR  ALV 0 %)]]</f>
        <v>0</v>
      </c>
      <c r="P544" s="16"/>
      <c r="Q544" s="13"/>
      <c r="R544" s="13"/>
      <c r="S544" s="13"/>
      <c r="T544" s="14"/>
      <c r="U544" s="50">
        <f>MIN(Lääkkeet[[#This Row],[Velvoite 1.7.2024 (pakkauksia)]],Lääkkeet[[#This Row],[Suurimman alitusluvan mukainen velvoite
1.7.-31.12.2024 (pakkauksia)]],Lääkkeet[[#This Row],[Alin saldo 
1.7.-31.12.2024 (pakkauksia)]])*Lääkkeet[[#This Row],[Kirjanpitoarvo / pakkaus 1.7.2024
(EUR  ALV 0 %)]]</f>
        <v>0</v>
      </c>
      <c r="W544" s="61" t="str" cm="1">
        <f t="array" ref="W544">IFERROR(_xlfn.IFS(Lääkkeet[[#This Row],[Sitoutunut pääoma 
1.1.-30.6.2024 (EUR)]]&gt;0,"Täytetyt",Lääkkeet[[#This Row],[Sitoutunut pääoma 
1.7.-31.12.2024 (EUR)]]&gt;0,"Täytetyt"),"")</f>
        <v/>
      </c>
      <c r="X544" s="61"/>
      <c r="Y544" s="5">
        <f>Hakulomake!$B$29</f>
        <v>0</v>
      </c>
    </row>
    <row r="545" spans="1:25" x14ac:dyDescent="0.3">
      <c r="A545" s="6" t="s">
        <v>1199</v>
      </c>
      <c r="B545" s="5">
        <f>Hakulomake!$B$17</f>
        <v>0</v>
      </c>
      <c r="C545" s="75">
        <v>4</v>
      </c>
      <c r="D545" s="5" t="s">
        <v>434</v>
      </c>
      <c r="E545" s="74" t="s">
        <v>2169</v>
      </c>
      <c r="F545" s="5" t="s">
        <v>435</v>
      </c>
      <c r="G545" s="5" t="s">
        <v>439</v>
      </c>
      <c r="H545" s="5" t="s">
        <v>49</v>
      </c>
      <c r="I545" s="5" t="s">
        <v>50</v>
      </c>
      <c r="J545" s="75">
        <v>100</v>
      </c>
      <c r="N545" s="14"/>
      <c r="O545" s="50">
        <f>MIN(Lääkkeet[[#This Row],[Velvoite 1.1.2024 (pakkauksia)]],Lääkkeet[[#This Row],[Suurimman alitusluvan mukainen velvoite 
1.1.-30.6.2024 (pakkauksia)]],Lääkkeet[[#This Row],[Alin saldo 
1.1.-30.6.2024 (pakkauksia)]])*Lääkkeet[[#This Row],[Kirjanpitoarvo / pakkaus 1.1.2024
(EUR  ALV 0 %)]]</f>
        <v>0</v>
      </c>
      <c r="P545" s="16"/>
      <c r="Q545" s="13"/>
      <c r="R545" s="13"/>
      <c r="S545" s="13"/>
      <c r="T545" s="14"/>
      <c r="U545" s="50">
        <f>MIN(Lääkkeet[[#This Row],[Velvoite 1.7.2024 (pakkauksia)]],Lääkkeet[[#This Row],[Suurimman alitusluvan mukainen velvoite
1.7.-31.12.2024 (pakkauksia)]],Lääkkeet[[#This Row],[Alin saldo 
1.7.-31.12.2024 (pakkauksia)]])*Lääkkeet[[#This Row],[Kirjanpitoarvo / pakkaus 1.7.2024
(EUR  ALV 0 %)]]</f>
        <v>0</v>
      </c>
      <c r="W545" s="61" t="str" cm="1">
        <f t="array" ref="W545">IFERROR(_xlfn.IFS(Lääkkeet[[#This Row],[Sitoutunut pääoma 
1.1.-30.6.2024 (EUR)]]&gt;0,"Täytetyt",Lääkkeet[[#This Row],[Sitoutunut pääoma 
1.7.-31.12.2024 (EUR)]]&gt;0,"Täytetyt"),"")</f>
        <v/>
      </c>
      <c r="X545" s="61"/>
      <c r="Y545" s="5">
        <f>Hakulomake!$B$29</f>
        <v>0</v>
      </c>
    </row>
    <row r="546" spans="1:25" x14ac:dyDescent="0.3">
      <c r="A546" s="6" t="s">
        <v>1199</v>
      </c>
      <c r="B546" s="5">
        <f>Hakulomake!$B$17</f>
        <v>0</v>
      </c>
      <c r="C546" s="75">
        <v>4</v>
      </c>
      <c r="D546" s="5" t="s">
        <v>434</v>
      </c>
      <c r="E546" s="74" t="s">
        <v>2170</v>
      </c>
      <c r="F546" s="5" t="s">
        <v>435</v>
      </c>
      <c r="G546" s="5" t="s">
        <v>2171</v>
      </c>
      <c r="H546" s="5" t="s">
        <v>52</v>
      </c>
      <c r="I546" s="5" t="s">
        <v>50</v>
      </c>
      <c r="J546" s="75">
        <v>100</v>
      </c>
      <c r="N546" s="14"/>
      <c r="O546" s="50">
        <f>MIN(Lääkkeet[[#This Row],[Velvoite 1.1.2024 (pakkauksia)]],Lääkkeet[[#This Row],[Suurimman alitusluvan mukainen velvoite 
1.1.-30.6.2024 (pakkauksia)]],Lääkkeet[[#This Row],[Alin saldo 
1.1.-30.6.2024 (pakkauksia)]])*Lääkkeet[[#This Row],[Kirjanpitoarvo / pakkaus 1.1.2024
(EUR  ALV 0 %)]]</f>
        <v>0</v>
      </c>
      <c r="P546" s="16"/>
      <c r="Q546" s="13"/>
      <c r="R546" s="13"/>
      <c r="S546" s="13"/>
      <c r="T546" s="14"/>
      <c r="U546" s="50">
        <f>MIN(Lääkkeet[[#This Row],[Velvoite 1.7.2024 (pakkauksia)]],Lääkkeet[[#This Row],[Suurimman alitusluvan mukainen velvoite
1.7.-31.12.2024 (pakkauksia)]],Lääkkeet[[#This Row],[Alin saldo 
1.7.-31.12.2024 (pakkauksia)]])*Lääkkeet[[#This Row],[Kirjanpitoarvo / pakkaus 1.7.2024
(EUR  ALV 0 %)]]</f>
        <v>0</v>
      </c>
      <c r="W546" s="61" t="str" cm="1">
        <f t="array" ref="W546">IFERROR(_xlfn.IFS(Lääkkeet[[#This Row],[Sitoutunut pääoma 
1.1.-30.6.2024 (EUR)]]&gt;0,"Täytetyt",Lääkkeet[[#This Row],[Sitoutunut pääoma 
1.7.-31.12.2024 (EUR)]]&gt;0,"Täytetyt"),"")</f>
        <v/>
      </c>
      <c r="X546" s="61"/>
      <c r="Y546" s="5">
        <f>Hakulomake!$B$29</f>
        <v>0</v>
      </c>
    </row>
    <row r="547" spans="1:25" x14ac:dyDescent="0.3">
      <c r="A547" s="6" t="s">
        <v>1199</v>
      </c>
      <c r="B547" s="5">
        <f>Hakulomake!$B$17</f>
        <v>0</v>
      </c>
      <c r="C547" s="75">
        <v>4</v>
      </c>
      <c r="D547" s="5" t="s">
        <v>403</v>
      </c>
      <c r="E547" s="74" t="s">
        <v>2172</v>
      </c>
      <c r="F547" s="5" t="s">
        <v>404</v>
      </c>
      <c r="G547" s="5" t="s">
        <v>409</v>
      </c>
      <c r="H547" s="5" t="s">
        <v>399</v>
      </c>
      <c r="I547" s="5" t="s">
        <v>393</v>
      </c>
      <c r="J547" s="75" t="s">
        <v>1066</v>
      </c>
      <c r="N547" s="14"/>
      <c r="O547" s="50">
        <f>MIN(Lääkkeet[[#This Row],[Velvoite 1.1.2024 (pakkauksia)]],Lääkkeet[[#This Row],[Suurimman alitusluvan mukainen velvoite 
1.1.-30.6.2024 (pakkauksia)]],Lääkkeet[[#This Row],[Alin saldo 
1.1.-30.6.2024 (pakkauksia)]])*Lääkkeet[[#This Row],[Kirjanpitoarvo / pakkaus 1.1.2024
(EUR  ALV 0 %)]]</f>
        <v>0</v>
      </c>
      <c r="P547" s="16"/>
      <c r="Q547" s="13"/>
      <c r="R547" s="13"/>
      <c r="S547" s="13"/>
      <c r="T547" s="14"/>
      <c r="U547" s="50">
        <f>MIN(Lääkkeet[[#This Row],[Velvoite 1.7.2024 (pakkauksia)]],Lääkkeet[[#This Row],[Suurimman alitusluvan mukainen velvoite
1.7.-31.12.2024 (pakkauksia)]],Lääkkeet[[#This Row],[Alin saldo 
1.7.-31.12.2024 (pakkauksia)]])*Lääkkeet[[#This Row],[Kirjanpitoarvo / pakkaus 1.7.2024
(EUR  ALV 0 %)]]</f>
        <v>0</v>
      </c>
      <c r="W547" s="61" t="str" cm="1">
        <f t="array" ref="W547">IFERROR(_xlfn.IFS(Lääkkeet[[#This Row],[Sitoutunut pääoma 
1.1.-30.6.2024 (EUR)]]&gt;0,"Täytetyt",Lääkkeet[[#This Row],[Sitoutunut pääoma 
1.7.-31.12.2024 (EUR)]]&gt;0,"Täytetyt"),"")</f>
        <v/>
      </c>
      <c r="X547" s="61"/>
      <c r="Y547" s="5">
        <f>Hakulomake!$B$29</f>
        <v>0</v>
      </c>
    </row>
    <row r="548" spans="1:25" x14ac:dyDescent="0.3">
      <c r="A548" s="6" t="s">
        <v>1199</v>
      </c>
      <c r="B548" s="5">
        <f>Hakulomake!$B$17</f>
        <v>0</v>
      </c>
      <c r="C548" s="75">
        <v>4</v>
      </c>
      <c r="D548" s="5" t="s">
        <v>445</v>
      </c>
      <c r="E548" s="74" t="s">
        <v>2173</v>
      </c>
      <c r="F548" s="5" t="s">
        <v>446</v>
      </c>
      <c r="G548" s="5" t="s">
        <v>448</v>
      </c>
      <c r="H548" s="5" t="s">
        <v>450</v>
      </c>
      <c r="I548" s="5" t="s">
        <v>39</v>
      </c>
      <c r="J548" s="75">
        <v>20</v>
      </c>
      <c r="N548" s="14"/>
      <c r="O548" s="50">
        <f>MIN(Lääkkeet[[#This Row],[Velvoite 1.1.2024 (pakkauksia)]],Lääkkeet[[#This Row],[Suurimman alitusluvan mukainen velvoite 
1.1.-30.6.2024 (pakkauksia)]],Lääkkeet[[#This Row],[Alin saldo 
1.1.-30.6.2024 (pakkauksia)]])*Lääkkeet[[#This Row],[Kirjanpitoarvo / pakkaus 1.1.2024
(EUR  ALV 0 %)]]</f>
        <v>0</v>
      </c>
      <c r="P548" s="16"/>
      <c r="Q548" s="13"/>
      <c r="R548" s="13"/>
      <c r="S548" s="13"/>
      <c r="T548" s="14"/>
      <c r="U548" s="50">
        <f>MIN(Lääkkeet[[#This Row],[Velvoite 1.7.2024 (pakkauksia)]],Lääkkeet[[#This Row],[Suurimman alitusluvan mukainen velvoite
1.7.-31.12.2024 (pakkauksia)]],Lääkkeet[[#This Row],[Alin saldo 
1.7.-31.12.2024 (pakkauksia)]])*Lääkkeet[[#This Row],[Kirjanpitoarvo / pakkaus 1.7.2024
(EUR  ALV 0 %)]]</f>
        <v>0</v>
      </c>
      <c r="W548" s="61" t="str" cm="1">
        <f t="array" ref="W548">IFERROR(_xlfn.IFS(Lääkkeet[[#This Row],[Sitoutunut pääoma 
1.1.-30.6.2024 (EUR)]]&gt;0,"Täytetyt",Lääkkeet[[#This Row],[Sitoutunut pääoma 
1.7.-31.12.2024 (EUR)]]&gt;0,"Täytetyt"),"")</f>
        <v/>
      </c>
      <c r="X548" s="61"/>
      <c r="Y548" s="5">
        <f>Hakulomake!$B$29</f>
        <v>0</v>
      </c>
    </row>
    <row r="549" spans="1:25" x14ac:dyDescent="0.3">
      <c r="A549" s="6" t="s">
        <v>1199</v>
      </c>
      <c r="B549" s="5">
        <f>Hakulomake!$B$17</f>
        <v>0</v>
      </c>
      <c r="C549" s="75">
        <v>4</v>
      </c>
      <c r="D549" s="5" t="s">
        <v>434</v>
      </c>
      <c r="E549" s="74" t="s">
        <v>2174</v>
      </c>
      <c r="F549" s="5" t="s">
        <v>435</v>
      </c>
      <c r="G549" s="5" t="s">
        <v>2175</v>
      </c>
      <c r="H549" s="5" t="s">
        <v>49</v>
      </c>
      <c r="I549" s="5" t="s">
        <v>338</v>
      </c>
      <c r="J549" s="75">
        <v>100</v>
      </c>
      <c r="N549" s="14"/>
      <c r="O549" s="50">
        <f>MIN(Lääkkeet[[#This Row],[Velvoite 1.1.2024 (pakkauksia)]],Lääkkeet[[#This Row],[Suurimman alitusluvan mukainen velvoite 
1.1.-30.6.2024 (pakkauksia)]],Lääkkeet[[#This Row],[Alin saldo 
1.1.-30.6.2024 (pakkauksia)]])*Lääkkeet[[#This Row],[Kirjanpitoarvo / pakkaus 1.1.2024
(EUR  ALV 0 %)]]</f>
        <v>0</v>
      </c>
      <c r="P549" s="16"/>
      <c r="Q549" s="13"/>
      <c r="R549" s="13"/>
      <c r="S549" s="13"/>
      <c r="T549" s="14"/>
      <c r="U549" s="50">
        <f>MIN(Lääkkeet[[#This Row],[Velvoite 1.7.2024 (pakkauksia)]],Lääkkeet[[#This Row],[Suurimman alitusluvan mukainen velvoite
1.7.-31.12.2024 (pakkauksia)]],Lääkkeet[[#This Row],[Alin saldo 
1.7.-31.12.2024 (pakkauksia)]])*Lääkkeet[[#This Row],[Kirjanpitoarvo / pakkaus 1.7.2024
(EUR  ALV 0 %)]]</f>
        <v>0</v>
      </c>
      <c r="W549" s="61" t="str" cm="1">
        <f t="array" ref="W549">IFERROR(_xlfn.IFS(Lääkkeet[[#This Row],[Sitoutunut pääoma 
1.1.-30.6.2024 (EUR)]]&gt;0,"Täytetyt",Lääkkeet[[#This Row],[Sitoutunut pääoma 
1.7.-31.12.2024 (EUR)]]&gt;0,"Täytetyt"),"")</f>
        <v/>
      </c>
      <c r="X549" s="61"/>
      <c r="Y549" s="5">
        <f>Hakulomake!$B$29</f>
        <v>0</v>
      </c>
    </row>
    <row r="550" spans="1:25" x14ac:dyDescent="0.3">
      <c r="A550" s="6" t="s">
        <v>1199</v>
      </c>
      <c r="B550" s="5">
        <f>Hakulomake!$B$17</f>
        <v>0</v>
      </c>
      <c r="C550" s="75">
        <v>4</v>
      </c>
      <c r="D550" s="5" t="s">
        <v>397</v>
      </c>
      <c r="E550" s="74" t="s">
        <v>2176</v>
      </c>
      <c r="F550" s="5" t="s">
        <v>398</v>
      </c>
      <c r="G550" s="5" t="s">
        <v>401</v>
      </c>
      <c r="H550" s="5" t="s">
        <v>399</v>
      </c>
      <c r="I550" s="5" t="s">
        <v>395</v>
      </c>
      <c r="J550" s="75" t="s">
        <v>1066</v>
      </c>
      <c r="N550" s="14"/>
      <c r="O550" s="50">
        <f>MIN(Lääkkeet[[#This Row],[Velvoite 1.1.2024 (pakkauksia)]],Lääkkeet[[#This Row],[Suurimman alitusluvan mukainen velvoite 
1.1.-30.6.2024 (pakkauksia)]],Lääkkeet[[#This Row],[Alin saldo 
1.1.-30.6.2024 (pakkauksia)]])*Lääkkeet[[#This Row],[Kirjanpitoarvo / pakkaus 1.1.2024
(EUR  ALV 0 %)]]</f>
        <v>0</v>
      </c>
      <c r="P550" s="16"/>
      <c r="Q550" s="13"/>
      <c r="R550" s="13"/>
      <c r="S550" s="13"/>
      <c r="T550" s="14"/>
      <c r="U550" s="50">
        <f>MIN(Lääkkeet[[#This Row],[Velvoite 1.7.2024 (pakkauksia)]],Lääkkeet[[#This Row],[Suurimman alitusluvan mukainen velvoite
1.7.-31.12.2024 (pakkauksia)]],Lääkkeet[[#This Row],[Alin saldo 
1.7.-31.12.2024 (pakkauksia)]])*Lääkkeet[[#This Row],[Kirjanpitoarvo / pakkaus 1.7.2024
(EUR  ALV 0 %)]]</f>
        <v>0</v>
      </c>
      <c r="W550" s="61" t="str" cm="1">
        <f t="array" ref="W550">IFERROR(_xlfn.IFS(Lääkkeet[[#This Row],[Sitoutunut pääoma 
1.1.-30.6.2024 (EUR)]]&gt;0,"Täytetyt",Lääkkeet[[#This Row],[Sitoutunut pääoma 
1.7.-31.12.2024 (EUR)]]&gt;0,"Täytetyt"),"")</f>
        <v/>
      </c>
      <c r="X550" s="61"/>
      <c r="Y550" s="5">
        <f>Hakulomake!$B$29</f>
        <v>0</v>
      </c>
    </row>
    <row r="551" spans="1:25" x14ac:dyDescent="0.3">
      <c r="A551" s="6" t="s">
        <v>1199</v>
      </c>
      <c r="B551" s="5">
        <f>Hakulomake!$B$17</f>
        <v>0</v>
      </c>
      <c r="C551" s="75">
        <v>4</v>
      </c>
      <c r="D551" s="5" t="s">
        <v>445</v>
      </c>
      <c r="E551" s="74" t="s">
        <v>2177</v>
      </c>
      <c r="F551" s="5" t="s">
        <v>446</v>
      </c>
      <c r="G551" s="5" t="s">
        <v>448</v>
      </c>
      <c r="H551" s="5" t="s">
        <v>444</v>
      </c>
      <c r="I551" s="5" t="s">
        <v>39</v>
      </c>
      <c r="J551" s="75">
        <v>100</v>
      </c>
      <c r="N551" s="14"/>
      <c r="O551" s="50">
        <f>MIN(Lääkkeet[[#This Row],[Velvoite 1.1.2024 (pakkauksia)]],Lääkkeet[[#This Row],[Suurimman alitusluvan mukainen velvoite 
1.1.-30.6.2024 (pakkauksia)]],Lääkkeet[[#This Row],[Alin saldo 
1.1.-30.6.2024 (pakkauksia)]])*Lääkkeet[[#This Row],[Kirjanpitoarvo / pakkaus 1.1.2024
(EUR  ALV 0 %)]]</f>
        <v>0</v>
      </c>
      <c r="P551" s="16"/>
      <c r="Q551" s="13"/>
      <c r="R551" s="13"/>
      <c r="S551" s="13"/>
      <c r="T551" s="14"/>
      <c r="U551" s="50">
        <f>MIN(Lääkkeet[[#This Row],[Velvoite 1.7.2024 (pakkauksia)]],Lääkkeet[[#This Row],[Suurimman alitusluvan mukainen velvoite
1.7.-31.12.2024 (pakkauksia)]],Lääkkeet[[#This Row],[Alin saldo 
1.7.-31.12.2024 (pakkauksia)]])*Lääkkeet[[#This Row],[Kirjanpitoarvo / pakkaus 1.7.2024
(EUR  ALV 0 %)]]</f>
        <v>0</v>
      </c>
      <c r="W551" s="61" t="str" cm="1">
        <f t="array" ref="W551">IFERROR(_xlfn.IFS(Lääkkeet[[#This Row],[Sitoutunut pääoma 
1.1.-30.6.2024 (EUR)]]&gt;0,"Täytetyt",Lääkkeet[[#This Row],[Sitoutunut pääoma 
1.7.-31.12.2024 (EUR)]]&gt;0,"Täytetyt"),"")</f>
        <v/>
      </c>
      <c r="X551" s="61"/>
      <c r="Y551" s="5">
        <f>Hakulomake!$B$29</f>
        <v>0</v>
      </c>
    </row>
    <row r="552" spans="1:25" x14ac:dyDescent="0.3">
      <c r="A552" s="6" t="s">
        <v>1199</v>
      </c>
      <c r="B552" s="5">
        <f>Hakulomake!$B$17</f>
        <v>0</v>
      </c>
      <c r="C552" s="75">
        <v>4</v>
      </c>
      <c r="D552" s="5" t="s">
        <v>397</v>
      </c>
      <c r="E552" s="74" t="s">
        <v>2178</v>
      </c>
      <c r="F552" s="5" t="s">
        <v>398</v>
      </c>
      <c r="G552" s="5" t="s">
        <v>2179</v>
      </c>
      <c r="H552" s="5" t="s">
        <v>400</v>
      </c>
      <c r="I552" s="5" t="s">
        <v>393</v>
      </c>
      <c r="J552" s="75" t="s">
        <v>1066</v>
      </c>
      <c r="N552" s="14"/>
      <c r="O552" s="50">
        <f>MIN(Lääkkeet[[#This Row],[Velvoite 1.1.2024 (pakkauksia)]],Lääkkeet[[#This Row],[Suurimman alitusluvan mukainen velvoite 
1.1.-30.6.2024 (pakkauksia)]],Lääkkeet[[#This Row],[Alin saldo 
1.1.-30.6.2024 (pakkauksia)]])*Lääkkeet[[#This Row],[Kirjanpitoarvo / pakkaus 1.1.2024
(EUR  ALV 0 %)]]</f>
        <v>0</v>
      </c>
      <c r="P552" s="16"/>
      <c r="Q552" s="13"/>
      <c r="R552" s="13"/>
      <c r="S552" s="13"/>
      <c r="T552" s="14"/>
      <c r="U552" s="50">
        <f>MIN(Lääkkeet[[#This Row],[Velvoite 1.7.2024 (pakkauksia)]],Lääkkeet[[#This Row],[Suurimman alitusluvan mukainen velvoite
1.7.-31.12.2024 (pakkauksia)]],Lääkkeet[[#This Row],[Alin saldo 
1.7.-31.12.2024 (pakkauksia)]])*Lääkkeet[[#This Row],[Kirjanpitoarvo / pakkaus 1.7.2024
(EUR  ALV 0 %)]]</f>
        <v>0</v>
      </c>
      <c r="W552" s="61" t="str" cm="1">
        <f t="array" ref="W552">IFERROR(_xlfn.IFS(Lääkkeet[[#This Row],[Sitoutunut pääoma 
1.1.-30.6.2024 (EUR)]]&gt;0,"Täytetyt",Lääkkeet[[#This Row],[Sitoutunut pääoma 
1.7.-31.12.2024 (EUR)]]&gt;0,"Täytetyt"),"")</f>
        <v/>
      </c>
      <c r="X552" s="61"/>
      <c r="Y552" s="5">
        <f>Hakulomake!$B$29</f>
        <v>0</v>
      </c>
    </row>
    <row r="553" spans="1:25" x14ac:dyDescent="0.3">
      <c r="A553" s="6" t="s">
        <v>1199</v>
      </c>
      <c r="B553" s="5">
        <f>Hakulomake!$B$17</f>
        <v>0</v>
      </c>
      <c r="C553" s="75">
        <v>4</v>
      </c>
      <c r="D553" s="5" t="s">
        <v>445</v>
      </c>
      <c r="E553" s="74" t="s">
        <v>2180</v>
      </c>
      <c r="F553" s="5" t="s">
        <v>446</v>
      </c>
      <c r="G553" s="5" t="s">
        <v>453</v>
      </c>
      <c r="H553" s="5" t="s">
        <v>346</v>
      </c>
      <c r="I553" s="5" t="s">
        <v>105</v>
      </c>
      <c r="J553" s="75" t="s">
        <v>1068</v>
      </c>
      <c r="N553" s="14"/>
      <c r="O553" s="50">
        <f>MIN(Lääkkeet[[#This Row],[Velvoite 1.1.2024 (pakkauksia)]],Lääkkeet[[#This Row],[Suurimman alitusluvan mukainen velvoite 
1.1.-30.6.2024 (pakkauksia)]],Lääkkeet[[#This Row],[Alin saldo 
1.1.-30.6.2024 (pakkauksia)]])*Lääkkeet[[#This Row],[Kirjanpitoarvo / pakkaus 1.1.2024
(EUR  ALV 0 %)]]</f>
        <v>0</v>
      </c>
      <c r="P553" s="16"/>
      <c r="Q553" s="13"/>
      <c r="R553" s="13"/>
      <c r="S553" s="13"/>
      <c r="T553" s="14"/>
      <c r="U553" s="50">
        <f>MIN(Lääkkeet[[#This Row],[Velvoite 1.7.2024 (pakkauksia)]],Lääkkeet[[#This Row],[Suurimman alitusluvan mukainen velvoite
1.7.-31.12.2024 (pakkauksia)]],Lääkkeet[[#This Row],[Alin saldo 
1.7.-31.12.2024 (pakkauksia)]])*Lääkkeet[[#This Row],[Kirjanpitoarvo / pakkaus 1.7.2024
(EUR  ALV 0 %)]]</f>
        <v>0</v>
      </c>
      <c r="W553" s="61" t="str" cm="1">
        <f t="array" ref="W553">IFERROR(_xlfn.IFS(Lääkkeet[[#This Row],[Sitoutunut pääoma 
1.1.-30.6.2024 (EUR)]]&gt;0,"Täytetyt",Lääkkeet[[#This Row],[Sitoutunut pääoma 
1.7.-31.12.2024 (EUR)]]&gt;0,"Täytetyt"),"")</f>
        <v/>
      </c>
      <c r="X553" s="61"/>
      <c r="Y553" s="5">
        <f>Hakulomake!$B$29</f>
        <v>0</v>
      </c>
    </row>
    <row r="554" spans="1:25" x14ac:dyDescent="0.3">
      <c r="A554" s="6" t="s">
        <v>1199</v>
      </c>
      <c r="B554" s="5">
        <f>Hakulomake!$B$17</f>
        <v>0</v>
      </c>
      <c r="C554" s="75">
        <v>4</v>
      </c>
      <c r="D554" s="5" t="s">
        <v>420</v>
      </c>
      <c r="E554" s="74" t="s">
        <v>2181</v>
      </c>
      <c r="F554" s="5" t="s">
        <v>421</v>
      </c>
      <c r="G554" s="5" t="s">
        <v>2182</v>
      </c>
      <c r="H554" s="5" t="s">
        <v>399</v>
      </c>
      <c r="I554" s="5" t="s">
        <v>395</v>
      </c>
      <c r="J554" s="75" t="s">
        <v>1066</v>
      </c>
      <c r="N554" s="14"/>
      <c r="O554" s="50">
        <f>MIN(Lääkkeet[[#This Row],[Velvoite 1.1.2024 (pakkauksia)]],Lääkkeet[[#This Row],[Suurimman alitusluvan mukainen velvoite 
1.1.-30.6.2024 (pakkauksia)]],Lääkkeet[[#This Row],[Alin saldo 
1.1.-30.6.2024 (pakkauksia)]])*Lääkkeet[[#This Row],[Kirjanpitoarvo / pakkaus 1.1.2024
(EUR  ALV 0 %)]]</f>
        <v>0</v>
      </c>
      <c r="P554" s="16"/>
      <c r="Q554" s="13"/>
      <c r="R554" s="13"/>
      <c r="S554" s="13"/>
      <c r="T554" s="14"/>
      <c r="U554" s="50">
        <f>MIN(Lääkkeet[[#This Row],[Velvoite 1.7.2024 (pakkauksia)]],Lääkkeet[[#This Row],[Suurimman alitusluvan mukainen velvoite
1.7.-31.12.2024 (pakkauksia)]],Lääkkeet[[#This Row],[Alin saldo 
1.7.-31.12.2024 (pakkauksia)]])*Lääkkeet[[#This Row],[Kirjanpitoarvo / pakkaus 1.7.2024
(EUR  ALV 0 %)]]</f>
        <v>0</v>
      </c>
      <c r="W554" s="61" t="str" cm="1">
        <f t="array" ref="W554">IFERROR(_xlfn.IFS(Lääkkeet[[#This Row],[Sitoutunut pääoma 
1.1.-30.6.2024 (EUR)]]&gt;0,"Täytetyt",Lääkkeet[[#This Row],[Sitoutunut pääoma 
1.7.-31.12.2024 (EUR)]]&gt;0,"Täytetyt"),"")</f>
        <v/>
      </c>
      <c r="X554" s="61"/>
      <c r="Y554" s="5">
        <f>Hakulomake!$B$29</f>
        <v>0</v>
      </c>
    </row>
    <row r="555" spans="1:25" x14ac:dyDescent="0.3">
      <c r="A555" s="6" t="s">
        <v>1199</v>
      </c>
      <c r="B555" s="5">
        <f>Hakulomake!$B$17</f>
        <v>0</v>
      </c>
      <c r="C555" s="75">
        <v>4</v>
      </c>
      <c r="D555" s="5" t="s">
        <v>445</v>
      </c>
      <c r="E555" s="74" t="s">
        <v>2183</v>
      </c>
      <c r="F555" s="5" t="s">
        <v>446</v>
      </c>
      <c r="G555" s="5" t="s">
        <v>448</v>
      </c>
      <c r="H555" s="5" t="s">
        <v>444</v>
      </c>
      <c r="I555" s="5" t="s">
        <v>39</v>
      </c>
      <c r="J555" s="75">
        <v>30</v>
      </c>
      <c r="N555" s="14"/>
      <c r="O555" s="50">
        <f>MIN(Lääkkeet[[#This Row],[Velvoite 1.1.2024 (pakkauksia)]],Lääkkeet[[#This Row],[Suurimman alitusluvan mukainen velvoite 
1.1.-30.6.2024 (pakkauksia)]],Lääkkeet[[#This Row],[Alin saldo 
1.1.-30.6.2024 (pakkauksia)]])*Lääkkeet[[#This Row],[Kirjanpitoarvo / pakkaus 1.1.2024
(EUR  ALV 0 %)]]</f>
        <v>0</v>
      </c>
      <c r="P555" s="16"/>
      <c r="Q555" s="13"/>
      <c r="R555" s="13"/>
      <c r="S555" s="13"/>
      <c r="T555" s="14"/>
      <c r="U555" s="50">
        <f>MIN(Lääkkeet[[#This Row],[Velvoite 1.7.2024 (pakkauksia)]],Lääkkeet[[#This Row],[Suurimman alitusluvan mukainen velvoite
1.7.-31.12.2024 (pakkauksia)]],Lääkkeet[[#This Row],[Alin saldo 
1.7.-31.12.2024 (pakkauksia)]])*Lääkkeet[[#This Row],[Kirjanpitoarvo / pakkaus 1.7.2024
(EUR  ALV 0 %)]]</f>
        <v>0</v>
      </c>
      <c r="W555" s="61" t="str" cm="1">
        <f t="array" ref="W555">IFERROR(_xlfn.IFS(Lääkkeet[[#This Row],[Sitoutunut pääoma 
1.1.-30.6.2024 (EUR)]]&gt;0,"Täytetyt",Lääkkeet[[#This Row],[Sitoutunut pääoma 
1.7.-31.12.2024 (EUR)]]&gt;0,"Täytetyt"),"")</f>
        <v/>
      </c>
      <c r="X555" s="61"/>
      <c r="Y555" s="5">
        <f>Hakulomake!$B$29</f>
        <v>0</v>
      </c>
    </row>
    <row r="556" spans="1:25" x14ac:dyDescent="0.3">
      <c r="A556" s="6" t="s">
        <v>1199</v>
      </c>
      <c r="B556" s="5">
        <f>Hakulomake!$B$17</f>
        <v>0</v>
      </c>
      <c r="C556" s="75">
        <v>4</v>
      </c>
      <c r="D556" s="5" t="s">
        <v>431</v>
      </c>
      <c r="E556" s="74" t="s">
        <v>2184</v>
      </c>
      <c r="F556" s="5" t="s">
        <v>432</v>
      </c>
      <c r="G556" s="5" t="s">
        <v>433</v>
      </c>
      <c r="H556" s="5" t="s">
        <v>399</v>
      </c>
      <c r="I556" s="5" t="s">
        <v>393</v>
      </c>
      <c r="J556" s="75" t="s">
        <v>1066</v>
      </c>
      <c r="N556" s="14"/>
      <c r="O556" s="50">
        <f>MIN(Lääkkeet[[#This Row],[Velvoite 1.1.2024 (pakkauksia)]],Lääkkeet[[#This Row],[Suurimman alitusluvan mukainen velvoite 
1.1.-30.6.2024 (pakkauksia)]],Lääkkeet[[#This Row],[Alin saldo 
1.1.-30.6.2024 (pakkauksia)]])*Lääkkeet[[#This Row],[Kirjanpitoarvo / pakkaus 1.1.2024
(EUR  ALV 0 %)]]</f>
        <v>0</v>
      </c>
      <c r="P556" s="16"/>
      <c r="Q556" s="13"/>
      <c r="R556" s="13"/>
      <c r="S556" s="13"/>
      <c r="T556" s="14"/>
      <c r="U556" s="50">
        <f>MIN(Lääkkeet[[#This Row],[Velvoite 1.7.2024 (pakkauksia)]],Lääkkeet[[#This Row],[Suurimman alitusluvan mukainen velvoite
1.7.-31.12.2024 (pakkauksia)]],Lääkkeet[[#This Row],[Alin saldo 
1.7.-31.12.2024 (pakkauksia)]])*Lääkkeet[[#This Row],[Kirjanpitoarvo / pakkaus 1.7.2024
(EUR  ALV 0 %)]]</f>
        <v>0</v>
      </c>
      <c r="W556" s="61" t="str" cm="1">
        <f t="array" ref="W556">IFERROR(_xlfn.IFS(Lääkkeet[[#This Row],[Sitoutunut pääoma 
1.1.-30.6.2024 (EUR)]]&gt;0,"Täytetyt",Lääkkeet[[#This Row],[Sitoutunut pääoma 
1.7.-31.12.2024 (EUR)]]&gt;0,"Täytetyt"),"")</f>
        <v/>
      </c>
      <c r="X556" s="61"/>
      <c r="Y556" s="5">
        <f>Hakulomake!$B$29</f>
        <v>0</v>
      </c>
    </row>
    <row r="557" spans="1:25" x14ac:dyDescent="0.3">
      <c r="A557" s="6" t="s">
        <v>1199</v>
      </c>
      <c r="B557" s="5">
        <f>Hakulomake!$B$17</f>
        <v>0</v>
      </c>
      <c r="C557" s="75">
        <v>4</v>
      </c>
      <c r="D557" s="5" t="s">
        <v>445</v>
      </c>
      <c r="E557" s="74" t="s">
        <v>2185</v>
      </c>
      <c r="F557" s="5" t="s">
        <v>446</v>
      </c>
      <c r="G557" s="5" t="s">
        <v>448</v>
      </c>
      <c r="H557" s="5" t="s">
        <v>444</v>
      </c>
      <c r="I557" s="5" t="s">
        <v>39</v>
      </c>
      <c r="J557" s="75">
        <v>21</v>
      </c>
      <c r="N557" s="14"/>
      <c r="O557" s="50">
        <f>MIN(Lääkkeet[[#This Row],[Velvoite 1.1.2024 (pakkauksia)]],Lääkkeet[[#This Row],[Suurimman alitusluvan mukainen velvoite 
1.1.-30.6.2024 (pakkauksia)]],Lääkkeet[[#This Row],[Alin saldo 
1.1.-30.6.2024 (pakkauksia)]])*Lääkkeet[[#This Row],[Kirjanpitoarvo / pakkaus 1.1.2024
(EUR  ALV 0 %)]]</f>
        <v>0</v>
      </c>
      <c r="P557" s="16"/>
      <c r="Q557" s="13"/>
      <c r="R557" s="13"/>
      <c r="S557" s="13"/>
      <c r="T557" s="14"/>
      <c r="U557" s="50">
        <f>MIN(Lääkkeet[[#This Row],[Velvoite 1.7.2024 (pakkauksia)]],Lääkkeet[[#This Row],[Suurimman alitusluvan mukainen velvoite
1.7.-31.12.2024 (pakkauksia)]],Lääkkeet[[#This Row],[Alin saldo 
1.7.-31.12.2024 (pakkauksia)]])*Lääkkeet[[#This Row],[Kirjanpitoarvo / pakkaus 1.7.2024
(EUR  ALV 0 %)]]</f>
        <v>0</v>
      </c>
      <c r="W557" s="61" t="str" cm="1">
        <f t="array" ref="W557">IFERROR(_xlfn.IFS(Lääkkeet[[#This Row],[Sitoutunut pääoma 
1.1.-30.6.2024 (EUR)]]&gt;0,"Täytetyt",Lääkkeet[[#This Row],[Sitoutunut pääoma 
1.7.-31.12.2024 (EUR)]]&gt;0,"Täytetyt"),"")</f>
        <v/>
      </c>
      <c r="X557" s="61"/>
      <c r="Y557" s="5">
        <f>Hakulomake!$B$29</f>
        <v>0</v>
      </c>
    </row>
    <row r="558" spans="1:25" x14ac:dyDescent="0.3">
      <c r="A558" s="6" t="s">
        <v>1199</v>
      </c>
      <c r="B558" s="5">
        <f>Hakulomake!$B$17</f>
        <v>0</v>
      </c>
      <c r="C558" s="75">
        <v>4</v>
      </c>
      <c r="D558" s="5" t="s">
        <v>397</v>
      </c>
      <c r="E558" s="74" t="s">
        <v>2186</v>
      </c>
      <c r="F558" s="5" t="s">
        <v>398</v>
      </c>
      <c r="G558" s="5" t="s">
        <v>402</v>
      </c>
      <c r="H558" s="5" t="s">
        <v>399</v>
      </c>
      <c r="I558" s="5" t="s">
        <v>395</v>
      </c>
      <c r="J558" s="75" t="s">
        <v>1066</v>
      </c>
      <c r="N558" s="14"/>
      <c r="O558" s="50">
        <f>MIN(Lääkkeet[[#This Row],[Velvoite 1.1.2024 (pakkauksia)]],Lääkkeet[[#This Row],[Suurimman alitusluvan mukainen velvoite 
1.1.-30.6.2024 (pakkauksia)]],Lääkkeet[[#This Row],[Alin saldo 
1.1.-30.6.2024 (pakkauksia)]])*Lääkkeet[[#This Row],[Kirjanpitoarvo / pakkaus 1.1.2024
(EUR  ALV 0 %)]]</f>
        <v>0</v>
      </c>
      <c r="P558" s="16"/>
      <c r="Q558" s="13"/>
      <c r="R558" s="13"/>
      <c r="S558" s="13"/>
      <c r="T558" s="14"/>
      <c r="U558" s="50">
        <f>MIN(Lääkkeet[[#This Row],[Velvoite 1.7.2024 (pakkauksia)]],Lääkkeet[[#This Row],[Suurimman alitusluvan mukainen velvoite
1.7.-31.12.2024 (pakkauksia)]],Lääkkeet[[#This Row],[Alin saldo 
1.7.-31.12.2024 (pakkauksia)]])*Lääkkeet[[#This Row],[Kirjanpitoarvo / pakkaus 1.7.2024
(EUR  ALV 0 %)]]</f>
        <v>0</v>
      </c>
      <c r="W558" s="61" t="str" cm="1">
        <f t="array" ref="W558">IFERROR(_xlfn.IFS(Lääkkeet[[#This Row],[Sitoutunut pääoma 
1.1.-30.6.2024 (EUR)]]&gt;0,"Täytetyt",Lääkkeet[[#This Row],[Sitoutunut pääoma 
1.7.-31.12.2024 (EUR)]]&gt;0,"Täytetyt"),"")</f>
        <v/>
      </c>
      <c r="X558" s="61"/>
      <c r="Y558" s="5">
        <f>Hakulomake!$B$29</f>
        <v>0</v>
      </c>
    </row>
    <row r="559" spans="1:25" x14ac:dyDescent="0.3">
      <c r="A559" s="6" t="s">
        <v>1199</v>
      </c>
      <c r="B559" s="5">
        <f>Hakulomake!$B$17</f>
        <v>0</v>
      </c>
      <c r="C559" s="75">
        <v>4</v>
      </c>
      <c r="D559" s="5" t="s">
        <v>434</v>
      </c>
      <c r="E559" s="74" t="s">
        <v>2187</v>
      </c>
      <c r="F559" s="5" t="s">
        <v>435</v>
      </c>
      <c r="G559" s="5" t="s">
        <v>437</v>
      </c>
      <c r="H559" s="5" t="s">
        <v>49</v>
      </c>
      <c r="I559" s="5" t="s">
        <v>338</v>
      </c>
      <c r="J559" s="75">
        <v>100</v>
      </c>
      <c r="N559" s="14"/>
      <c r="O559" s="50">
        <f>MIN(Lääkkeet[[#This Row],[Velvoite 1.1.2024 (pakkauksia)]],Lääkkeet[[#This Row],[Suurimman alitusluvan mukainen velvoite 
1.1.-30.6.2024 (pakkauksia)]],Lääkkeet[[#This Row],[Alin saldo 
1.1.-30.6.2024 (pakkauksia)]])*Lääkkeet[[#This Row],[Kirjanpitoarvo / pakkaus 1.1.2024
(EUR  ALV 0 %)]]</f>
        <v>0</v>
      </c>
      <c r="P559" s="16"/>
      <c r="Q559" s="13"/>
      <c r="R559" s="13"/>
      <c r="S559" s="13"/>
      <c r="T559" s="14"/>
      <c r="U559" s="50">
        <f>MIN(Lääkkeet[[#This Row],[Velvoite 1.7.2024 (pakkauksia)]],Lääkkeet[[#This Row],[Suurimman alitusluvan mukainen velvoite
1.7.-31.12.2024 (pakkauksia)]],Lääkkeet[[#This Row],[Alin saldo 
1.7.-31.12.2024 (pakkauksia)]])*Lääkkeet[[#This Row],[Kirjanpitoarvo / pakkaus 1.7.2024
(EUR  ALV 0 %)]]</f>
        <v>0</v>
      </c>
      <c r="W559" s="61" t="str" cm="1">
        <f t="array" ref="W559">IFERROR(_xlfn.IFS(Lääkkeet[[#This Row],[Sitoutunut pääoma 
1.1.-30.6.2024 (EUR)]]&gt;0,"Täytetyt",Lääkkeet[[#This Row],[Sitoutunut pääoma 
1.7.-31.12.2024 (EUR)]]&gt;0,"Täytetyt"),"")</f>
        <v/>
      </c>
      <c r="X559" s="61"/>
      <c r="Y559" s="5">
        <f>Hakulomake!$B$29</f>
        <v>0</v>
      </c>
    </row>
    <row r="560" spans="1:25" x14ac:dyDescent="0.3">
      <c r="A560" s="6" t="s">
        <v>1199</v>
      </c>
      <c r="B560" s="5">
        <f>Hakulomake!$B$17</f>
        <v>0</v>
      </c>
      <c r="C560" s="75">
        <v>4</v>
      </c>
      <c r="D560" s="5" t="s">
        <v>434</v>
      </c>
      <c r="E560" s="74" t="s">
        <v>2188</v>
      </c>
      <c r="F560" s="5" t="s">
        <v>435</v>
      </c>
      <c r="G560" s="5" t="s">
        <v>437</v>
      </c>
      <c r="H560" s="5" t="s">
        <v>49</v>
      </c>
      <c r="I560" s="5" t="s">
        <v>338</v>
      </c>
      <c r="J560" s="75">
        <v>100</v>
      </c>
      <c r="N560" s="14"/>
      <c r="O560" s="50">
        <f>MIN(Lääkkeet[[#This Row],[Velvoite 1.1.2024 (pakkauksia)]],Lääkkeet[[#This Row],[Suurimman alitusluvan mukainen velvoite 
1.1.-30.6.2024 (pakkauksia)]],Lääkkeet[[#This Row],[Alin saldo 
1.1.-30.6.2024 (pakkauksia)]])*Lääkkeet[[#This Row],[Kirjanpitoarvo / pakkaus 1.1.2024
(EUR  ALV 0 %)]]</f>
        <v>0</v>
      </c>
      <c r="P560" s="16"/>
      <c r="Q560" s="13"/>
      <c r="R560" s="13"/>
      <c r="S560" s="13"/>
      <c r="T560" s="14"/>
      <c r="U560" s="50">
        <f>MIN(Lääkkeet[[#This Row],[Velvoite 1.7.2024 (pakkauksia)]],Lääkkeet[[#This Row],[Suurimman alitusluvan mukainen velvoite
1.7.-31.12.2024 (pakkauksia)]],Lääkkeet[[#This Row],[Alin saldo 
1.7.-31.12.2024 (pakkauksia)]])*Lääkkeet[[#This Row],[Kirjanpitoarvo / pakkaus 1.7.2024
(EUR  ALV 0 %)]]</f>
        <v>0</v>
      </c>
      <c r="W560" s="61" t="str" cm="1">
        <f t="array" ref="W560">IFERROR(_xlfn.IFS(Lääkkeet[[#This Row],[Sitoutunut pääoma 
1.1.-30.6.2024 (EUR)]]&gt;0,"Täytetyt",Lääkkeet[[#This Row],[Sitoutunut pääoma 
1.7.-31.12.2024 (EUR)]]&gt;0,"Täytetyt"),"")</f>
        <v/>
      </c>
      <c r="X560" s="61"/>
      <c r="Y560" s="5">
        <f>Hakulomake!$B$29</f>
        <v>0</v>
      </c>
    </row>
    <row r="561" spans="1:25" x14ac:dyDescent="0.3">
      <c r="A561" s="6" t="s">
        <v>1199</v>
      </c>
      <c r="B561" s="5">
        <f>Hakulomake!$B$17</f>
        <v>0</v>
      </c>
      <c r="C561" s="75">
        <v>4</v>
      </c>
      <c r="D561" s="5" t="s">
        <v>397</v>
      </c>
      <c r="E561" s="74" t="s">
        <v>2189</v>
      </c>
      <c r="F561" s="5" t="s">
        <v>398</v>
      </c>
      <c r="G561" s="5" t="s">
        <v>401</v>
      </c>
      <c r="H561" s="5" t="s">
        <v>399</v>
      </c>
      <c r="I561" s="5" t="s">
        <v>135</v>
      </c>
      <c r="J561" s="75" t="s">
        <v>1016</v>
      </c>
      <c r="N561" s="14"/>
      <c r="O561" s="50">
        <f>MIN(Lääkkeet[[#This Row],[Velvoite 1.1.2024 (pakkauksia)]],Lääkkeet[[#This Row],[Suurimman alitusluvan mukainen velvoite 
1.1.-30.6.2024 (pakkauksia)]],Lääkkeet[[#This Row],[Alin saldo 
1.1.-30.6.2024 (pakkauksia)]])*Lääkkeet[[#This Row],[Kirjanpitoarvo / pakkaus 1.1.2024
(EUR  ALV 0 %)]]</f>
        <v>0</v>
      </c>
      <c r="P561" s="16"/>
      <c r="Q561" s="13"/>
      <c r="R561" s="13"/>
      <c r="S561" s="13"/>
      <c r="T561" s="14"/>
      <c r="U561" s="50">
        <f>MIN(Lääkkeet[[#This Row],[Velvoite 1.7.2024 (pakkauksia)]],Lääkkeet[[#This Row],[Suurimman alitusluvan mukainen velvoite
1.7.-31.12.2024 (pakkauksia)]],Lääkkeet[[#This Row],[Alin saldo 
1.7.-31.12.2024 (pakkauksia)]])*Lääkkeet[[#This Row],[Kirjanpitoarvo / pakkaus 1.7.2024
(EUR  ALV 0 %)]]</f>
        <v>0</v>
      </c>
      <c r="W561" s="61" t="str" cm="1">
        <f t="array" ref="W561">IFERROR(_xlfn.IFS(Lääkkeet[[#This Row],[Sitoutunut pääoma 
1.1.-30.6.2024 (EUR)]]&gt;0,"Täytetyt",Lääkkeet[[#This Row],[Sitoutunut pääoma 
1.7.-31.12.2024 (EUR)]]&gt;0,"Täytetyt"),"")</f>
        <v/>
      </c>
      <c r="X561" s="61"/>
      <c r="Y561" s="5">
        <f>Hakulomake!$B$29</f>
        <v>0</v>
      </c>
    </row>
    <row r="562" spans="1:25" x14ac:dyDescent="0.3">
      <c r="A562" s="6" t="s">
        <v>1199</v>
      </c>
      <c r="B562" s="5">
        <f>Hakulomake!$B$17</f>
        <v>0</v>
      </c>
      <c r="C562" s="75">
        <v>4</v>
      </c>
      <c r="D562" s="5" t="s">
        <v>403</v>
      </c>
      <c r="E562" s="74" t="s">
        <v>2190</v>
      </c>
      <c r="F562" s="5" t="s">
        <v>404</v>
      </c>
      <c r="G562" s="5" t="s">
        <v>408</v>
      </c>
      <c r="H562" s="5" t="s">
        <v>399</v>
      </c>
      <c r="I562" s="5" t="s">
        <v>395</v>
      </c>
      <c r="J562" s="75" t="s">
        <v>1069</v>
      </c>
      <c r="N562" s="14"/>
      <c r="O562" s="50">
        <f>MIN(Lääkkeet[[#This Row],[Velvoite 1.1.2024 (pakkauksia)]],Lääkkeet[[#This Row],[Suurimman alitusluvan mukainen velvoite 
1.1.-30.6.2024 (pakkauksia)]],Lääkkeet[[#This Row],[Alin saldo 
1.1.-30.6.2024 (pakkauksia)]])*Lääkkeet[[#This Row],[Kirjanpitoarvo / pakkaus 1.1.2024
(EUR  ALV 0 %)]]</f>
        <v>0</v>
      </c>
      <c r="P562" s="16"/>
      <c r="Q562" s="13"/>
      <c r="R562" s="13"/>
      <c r="S562" s="13"/>
      <c r="T562" s="14"/>
      <c r="U562" s="50">
        <f>MIN(Lääkkeet[[#This Row],[Velvoite 1.7.2024 (pakkauksia)]],Lääkkeet[[#This Row],[Suurimman alitusluvan mukainen velvoite
1.7.-31.12.2024 (pakkauksia)]],Lääkkeet[[#This Row],[Alin saldo 
1.7.-31.12.2024 (pakkauksia)]])*Lääkkeet[[#This Row],[Kirjanpitoarvo / pakkaus 1.7.2024
(EUR  ALV 0 %)]]</f>
        <v>0</v>
      </c>
      <c r="W562" s="61" t="str" cm="1">
        <f t="array" ref="W562">IFERROR(_xlfn.IFS(Lääkkeet[[#This Row],[Sitoutunut pääoma 
1.1.-30.6.2024 (EUR)]]&gt;0,"Täytetyt",Lääkkeet[[#This Row],[Sitoutunut pääoma 
1.7.-31.12.2024 (EUR)]]&gt;0,"Täytetyt"),"")</f>
        <v/>
      </c>
      <c r="X562" s="61"/>
      <c r="Y562" s="5">
        <f>Hakulomake!$B$29</f>
        <v>0</v>
      </c>
    </row>
    <row r="563" spans="1:25" x14ac:dyDescent="0.3">
      <c r="A563" s="6" t="s">
        <v>1199</v>
      </c>
      <c r="B563" s="5">
        <f>Hakulomake!$B$17</f>
        <v>0</v>
      </c>
      <c r="C563" s="75">
        <v>4</v>
      </c>
      <c r="D563" s="5" t="s">
        <v>445</v>
      </c>
      <c r="E563" s="74" t="s">
        <v>2191</v>
      </c>
      <c r="F563" s="5" t="s">
        <v>446</v>
      </c>
      <c r="G563" s="5" t="s">
        <v>453</v>
      </c>
      <c r="H563" s="5" t="s">
        <v>69</v>
      </c>
      <c r="I563" s="5" t="s">
        <v>105</v>
      </c>
      <c r="J563" s="75" t="s">
        <v>1070</v>
      </c>
      <c r="N563" s="14"/>
      <c r="O563" s="50">
        <f>MIN(Lääkkeet[[#This Row],[Velvoite 1.1.2024 (pakkauksia)]],Lääkkeet[[#This Row],[Suurimman alitusluvan mukainen velvoite 
1.1.-30.6.2024 (pakkauksia)]],Lääkkeet[[#This Row],[Alin saldo 
1.1.-30.6.2024 (pakkauksia)]])*Lääkkeet[[#This Row],[Kirjanpitoarvo / pakkaus 1.1.2024
(EUR  ALV 0 %)]]</f>
        <v>0</v>
      </c>
      <c r="P563" s="16"/>
      <c r="Q563" s="13"/>
      <c r="R563" s="13"/>
      <c r="S563" s="13"/>
      <c r="T563" s="14"/>
      <c r="U563" s="50">
        <f>MIN(Lääkkeet[[#This Row],[Velvoite 1.7.2024 (pakkauksia)]],Lääkkeet[[#This Row],[Suurimman alitusluvan mukainen velvoite
1.7.-31.12.2024 (pakkauksia)]],Lääkkeet[[#This Row],[Alin saldo 
1.7.-31.12.2024 (pakkauksia)]])*Lääkkeet[[#This Row],[Kirjanpitoarvo / pakkaus 1.7.2024
(EUR  ALV 0 %)]]</f>
        <v>0</v>
      </c>
      <c r="W563" s="61" t="str" cm="1">
        <f t="array" ref="W563">IFERROR(_xlfn.IFS(Lääkkeet[[#This Row],[Sitoutunut pääoma 
1.1.-30.6.2024 (EUR)]]&gt;0,"Täytetyt",Lääkkeet[[#This Row],[Sitoutunut pääoma 
1.7.-31.12.2024 (EUR)]]&gt;0,"Täytetyt"),"")</f>
        <v/>
      </c>
      <c r="X563" s="61"/>
      <c r="Y563" s="5">
        <f>Hakulomake!$B$29</f>
        <v>0</v>
      </c>
    </row>
    <row r="564" spans="1:25" x14ac:dyDescent="0.3">
      <c r="A564" s="6" t="s">
        <v>1199</v>
      </c>
      <c r="B564" s="5">
        <f>Hakulomake!$B$17</f>
        <v>0</v>
      </c>
      <c r="C564" s="75">
        <v>4</v>
      </c>
      <c r="D564" s="5" t="s">
        <v>434</v>
      </c>
      <c r="E564" s="74" t="s">
        <v>2192</v>
      </c>
      <c r="F564" s="5" t="s">
        <v>435</v>
      </c>
      <c r="G564" s="5" t="s">
        <v>437</v>
      </c>
      <c r="H564" s="5" t="s">
        <v>49</v>
      </c>
      <c r="I564" s="5" t="s">
        <v>338</v>
      </c>
      <c r="J564" s="75">
        <v>30</v>
      </c>
      <c r="N564" s="14"/>
      <c r="O564" s="50">
        <f>MIN(Lääkkeet[[#This Row],[Velvoite 1.1.2024 (pakkauksia)]],Lääkkeet[[#This Row],[Suurimman alitusluvan mukainen velvoite 
1.1.-30.6.2024 (pakkauksia)]],Lääkkeet[[#This Row],[Alin saldo 
1.1.-30.6.2024 (pakkauksia)]])*Lääkkeet[[#This Row],[Kirjanpitoarvo / pakkaus 1.1.2024
(EUR  ALV 0 %)]]</f>
        <v>0</v>
      </c>
      <c r="P564" s="16"/>
      <c r="Q564" s="13"/>
      <c r="R564" s="13"/>
      <c r="S564" s="13"/>
      <c r="T564" s="14"/>
      <c r="U564" s="50">
        <f>MIN(Lääkkeet[[#This Row],[Velvoite 1.7.2024 (pakkauksia)]],Lääkkeet[[#This Row],[Suurimman alitusluvan mukainen velvoite
1.7.-31.12.2024 (pakkauksia)]],Lääkkeet[[#This Row],[Alin saldo 
1.7.-31.12.2024 (pakkauksia)]])*Lääkkeet[[#This Row],[Kirjanpitoarvo / pakkaus 1.7.2024
(EUR  ALV 0 %)]]</f>
        <v>0</v>
      </c>
      <c r="W564" s="61" t="str" cm="1">
        <f t="array" ref="W564">IFERROR(_xlfn.IFS(Lääkkeet[[#This Row],[Sitoutunut pääoma 
1.1.-30.6.2024 (EUR)]]&gt;0,"Täytetyt",Lääkkeet[[#This Row],[Sitoutunut pääoma 
1.7.-31.12.2024 (EUR)]]&gt;0,"Täytetyt"),"")</f>
        <v/>
      </c>
      <c r="X564" s="61"/>
      <c r="Y564" s="5">
        <f>Hakulomake!$B$29</f>
        <v>0</v>
      </c>
    </row>
    <row r="565" spans="1:25" x14ac:dyDescent="0.3">
      <c r="A565" s="6" t="s">
        <v>1199</v>
      </c>
      <c r="B565" s="5">
        <f>Hakulomake!$B$17</f>
        <v>0</v>
      </c>
      <c r="C565" s="75">
        <v>4</v>
      </c>
      <c r="D565" s="5" t="s">
        <v>445</v>
      </c>
      <c r="E565" s="74" t="s">
        <v>2193</v>
      </c>
      <c r="F565" s="5" t="s">
        <v>446</v>
      </c>
      <c r="G565" s="5" t="s">
        <v>447</v>
      </c>
      <c r="H565" s="5" t="s">
        <v>176</v>
      </c>
      <c r="I565" s="5" t="s">
        <v>417</v>
      </c>
      <c r="J565" s="75" t="s">
        <v>1071</v>
      </c>
      <c r="N565" s="14"/>
      <c r="O565" s="50">
        <f>MIN(Lääkkeet[[#This Row],[Velvoite 1.1.2024 (pakkauksia)]],Lääkkeet[[#This Row],[Suurimman alitusluvan mukainen velvoite 
1.1.-30.6.2024 (pakkauksia)]],Lääkkeet[[#This Row],[Alin saldo 
1.1.-30.6.2024 (pakkauksia)]])*Lääkkeet[[#This Row],[Kirjanpitoarvo / pakkaus 1.1.2024
(EUR  ALV 0 %)]]</f>
        <v>0</v>
      </c>
      <c r="P565" s="16"/>
      <c r="Q565" s="13"/>
      <c r="R565" s="13"/>
      <c r="S565" s="13"/>
      <c r="T565" s="14"/>
      <c r="U565" s="50">
        <f>MIN(Lääkkeet[[#This Row],[Velvoite 1.7.2024 (pakkauksia)]],Lääkkeet[[#This Row],[Suurimman alitusluvan mukainen velvoite
1.7.-31.12.2024 (pakkauksia)]],Lääkkeet[[#This Row],[Alin saldo 
1.7.-31.12.2024 (pakkauksia)]])*Lääkkeet[[#This Row],[Kirjanpitoarvo / pakkaus 1.7.2024
(EUR  ALV 0 %)]]</f>
        <v>0</v>
      </c>
      <c r="W565" s="61" t="str" cm="1">
        <f t="array" ref="W565">IFERROR(_xlfn.IFS(Lääkkeet[[#This Row],[Sitoutunut pääoma 
1.1.-30.6.2024 (EUR)]]&gt;0,"Täytetyt",Lääkkeet[[#This Row],[Sitoutunut pääoma 
1.7.-31.12.2024 (EUR)]]&gt;0,"Täytetyt"),"")</f>
        <v/>
      </c>
      <c r="X565" s="61"/>
      <c r="Y565" s="5">
        <f>Hakulomake!$B$29</f>
        <v>0</v>
      </c>
    </row>
    <row r="566" spans="1:25" x14ac:dyDescent="0.3">
      <c r="A566" s="6" t="s">
        <v>1199</v>
      </c>
      <c r="B566" s="5">
        <f>Hakulomake!$B$17</f>
        <v>0</v>
      </c>
      <c r="C566" s="75">
        <v>4</v>
      </c>
      <c r="D566" s="5" t="s">
        <v>445</v>
      </c>
      <c r="E566" s="74" t="s">
        <v>2194</v>
      </c>
      <c r="F566" s="5" t="s">
        <v>446</v>
      </c>
      <c r="G566" s="5" t="s">
        <v>447</v>
      </c>
      <c r="H566" s="5" t="s">
        <v>176</v>
      </c>
      <c r="I566" s="5" t="s">
        <v>417</v>
      </c>
      <c r="J566" s="75" t="s">
        <v>1067</v>
      </c>
      <c r="N566" s="14"/>
      <c r="O566" s="50">
        <f>MIN(Lääkkeet[[#This Row],[Velvoite 1.1.2024 (pakkauksia)]],Lääkkeet[[#This Row],[Suurimman alitusluvan mukainen velvoite 
1.1.-30.6.2024 (pakkauksia)]],Lääkkeet[[#This Row],[Alin saldo 
1.1.-30.6.2024 (pakkauksia)]])*Lääkkeet[[#This Row],[Kirjanpitoarvo / pakkaus 1.1.2024
(EUR  ALV 0 %)]]</f>
        <v>0</v>
      </c>
      <c r="P566" s="16"/>
      <c r="Q566" s="13"/>
      <c r="R566" s="13"/>
      <c r="S566" s="13"/>
      <c r="T566" s="14"/>
      <c r="U566" s="50">
        <f>MIN(Lääkkeet[[#This Row],[Velvoite 1.7.2024 (pakkauksia)]],Lääkkeet[[#This Row],[Suurimman alitusluvan mukainen velvoite
1.7.-31.12.2024 (pakkauksia)]],Lääkkeet[[#This Row],[Alin saldo 
1.7.-31.12.2024 (pakkauksia)]])*Lääkkeet[[#This Row],[Kirjanpitoarvo / pakkaus 1.7.2024
(EUR  ALV 0 %)]]</f>
        <v>0</v>
      </c>
      <c r="W566" s="61" t="str" cm="1">
        <f t="array" ref="W566">IFERROR(_xlfn.IFS(Lääkkeet[[#This Row],[Sitoutunut pääoma 
1.1.-30.6.2024 (EUR)]]&gt;0,"Täytetyt",Lääkkeet[[#This Row],[Sitoutunut pääoma 
1.7.-31.12.2024 (EUR)]]&gt;0,"Täytetyt"),"")</f>
        <v/>
      </c>
      <c r="X566" s="61"/>
      <c r="Y566" s="5">
        <f>Hakulomake!$B$29</f>
        <v>0</v>
      </c>
    </row>
    <row r="567" spans="1:25" x14ac:dyDescent="0.3">
      <c r="A567" s="6" t="s">
        <v>1199</v>
      </c>
      <c r="B567" s="5">
        <f>Hakulomake!$B$17</f>
        <v>0</v>
      </c>
      <c r="C567" s="75">
        <v>4</v>
      </c>
      <c r="D567" s="5" t="s">
        <v>458</v>
      </c>
      <c r="E567" s="74" t="s">
        <v>2195</v>
      </c>
      <c r="F567" s="5" t="s">
        <v>459</v>
      </c>
      <c r="G567" s="5" t="s">
        <v>472</v>
      </c>
      <c r="H567" s="5" t="s">
        <v>462</v>
      </c>
      <c r="I567" s="5" t="s">
        <v>39</v>
      </c>
      <c r="J567" s="75">
        <v>100</v>
      </c>
      <c r="N567" s="14"/>
      <c r="O567" s="50">
        <f>MIN(Lääkkeet[[#This Row],[Velvoite 1.1.2024 (pakkauksia)]],Lääkkeet[[#This Row],[Suurimman alitusluvan mukainen velvoite 
1.1.-30.6.2024 (pakkauksia)]],Lääkkeet[[#This Row],[Alin saldo 
1.1.-30.6.2024 (pakkauksia)]])*Lääkkeet[[#This Row],[Kirjanpitoarvo / pakkaus 1.1.2024
(EUR  ALV 0 %)]]</f>
        <v>0</v>
      </c>
      <c r="P567" s="16"/>
      <c r="Q567" s="13"/>
      <c r="R567" s="13"/>
      <c r="S567" s="13"/>
      <c r="T567" s="14"/>
      <c r="U567" s="50">
        <f>MIN(Lääkkeet[[#This Row],[Velvoite 1.7.2024 (pakkauksia)]],Lääkkeet[[#This Row],[Suurimman alitusluvan mukainen velvoite
1.7.-31.12.2024 (pakkauksia)]],Lääkkeet[[#This Row],[Alin saldo 
1.7.-31.12.2024 (pakkauksia)]])*Lääkkeet[[#This Row],[Kirjanpitoarvo / pakkaus 1.7.2024
(EUR  ALV 0 %)]]</f>
        <v>0</v>
      </c>
      <c r="W567" s="61" t="str" cm="1">
        <f t="array" ref="W567">IFERROR(_xlfn.IFS(Lääkkeet[[#This Row],[Sitoutunut pääoma 
1.1.-30.6.2024 (EUR)]]&gt;0,"Täytetyt",Lääkkeet[[#This Row],[Sitoutunut pääoma 
1.7.-31.12.2024 (EUR)]]&gt;0,"Täytetyt"),"")</f>
        <v/>
      </c>
      <c r="X567" s="61"/>
      <c r="Y567" s="5">
        <f>Hakulomake!$B$29</f>
        <v>0</v>
      </c>
    </row>
    <row r="568" spans="1:25" x14ac:dyDescent="0.3">
      <c r="A568" s="6" t="s">
        <v>1199</v>
      </c>
      <c r="B568" s="5">
        <f>Hakulomake!$B$17</f>
        <v>0</v>
      </c>
      <c r="C568" s="75">
        <v>4</v>
      </c>
      <c r="D568" s="5" t="s">
        <v>458</v>
      </c>
      <c r="E568" s="74" t="s">
        <v>2196</v>
      </c>
      <c r="F568" s="5" t="s">
        <v>459</v>
      </c>
      <c r="G568" s="5" t="s">
        <v>472</v>
      </c>
      <c r="H568" s="5" t="s">
        <v>460</v>
      </c>
      <c r="I568" s="5" t="s">
        <v>39</v>
      </c>
      <c r="J568" s="75">
        <v>100</v>
      </c>
      <c r="N568" s="14"/>
      <c r="O568" s="50">
        <f>MIN(Lääkkeet[[#This Row],[Velvoite 1.1.2024 (pakkauksia)]],Lääkkeet[[#This Row],[Suurimman alitusluvan mukainen velvoite 
1.1.-30.6.2024 (pakkauksia)]],Lääkkeet[[#This Row],[Alin saldo 
1.1.-30.6.2024 (pakkauksia)]])*Lääkkeet[[#This Row],[Kirjanpitoarvo / pakkaus 1.1.2024
(EUR  ALV 0 %)]]</f>
        <v>0</v>
      </c>
      <c r="P568" s="16"/>
      <c r="Q568" s="13"/>
      <c r="R568" s="13"/>
      <c r="S568" s="13"/>
      <c r="T568" s="14"/>
      <c r="U568" s="50">
        <f>MIN(Lääkkeet[[#This Row],[Velvoite 1.7.2024 (pakkauksia)]],Lääkkeet[[#This Row],[Suurimman alitusluvan mukainen velvoite
1.7.-31.12.2024 (pakkauksia)]],Lääkkeet[[#This Row],[Alin saldo 
1.7.-31.12.2024 (pakkauksia)]])*Lääkkeet[[#This Row],[Kirjanpitoarvo / pakkaus 1.7.2024
(EUR  ALV 0 %)]]</f>
        <v>0</v>
      </c>
      <c r="W568" s="61" t="str" cm="1">
        <f t="array" ref="W568">IFERROR(_xlfn.IFS(Lääkkeet[[#This Row],[Sitoutunut pääoma 
1.1.-30.6.2024 (EUR)]]&gt;0,"Täytetyt",Lääkkeet[[#This Row],[Sitoutunut pääoma 
1.7.-31.12.2024 (EUR)]]&gt;0,"Täytetyt"),"")</f>
        <v/>
      </c>
      <c r="X568" s="61"/>
      <c r="Y568" s="5">
        <f>Hakulomake!$B$29</f>
        <v>0</v>
      </c>
    </row>
    <row r="569" spans="1:25" x14ac:dyDescent="0.3">
      <c r="A569" s="6" t="s">
        <v>1199</v>
      </c>
      <c r="B569" s="5">
        <f>Hakulomake!$B$17</f>
        <v>0</v>
      </c>
      <c r="C569" s="75">
        <v>4</v>
      </c>
      <c r="D569" s="5" t="s">
        <v>434</v>
      </c>
      <c r="E569" s="74" t="s">
        <v>2197</v>
      </c>
      <c r="F569" s="5" t="s">
        <v>435</v>
      </c>
      <c r="G569" s="5" t="s">
        <v>437</v>
      </c>
      <c r="H569" s="5" t="s">
        <v>51</v>
      </c>
      <c r="I569" s="5" t="s">
        <v>338</v>
      </c>
      <c r="J569" s="75">
        <v>100</v>
      </c>
      <c r="N569" s="14"/>
      <c r="O569" s="50">
        <f>MIN(Lääkkeet[[#This Row],[Velvoite 1.1.2024 (pakkauksia)]],Lääkkeet[[#This Row],[Suurimman alitusluvan mukainen velvoite 
1.1.-30.6.2024 (pakkauksia)]],Lääkkeet[[#This Row],[Alin saldo 
1.1.-30.6.2024 (pakkauksia)]])*Lääkkeet[[#This Row],[Kirjanpitoarvo / pakkaus 1.1.2024
(EUR  ALV 0 %)]]</f>
        <v>0</v>
      </c>
      <c r="P569" s="16"/>
      <c r="Q569" s="13"/>
      <c r="R569" s="13"/>
      <c r="S569" s="13"/>
      <c r="T569" s="14"/>
      <c r="U569" s="50">
        <f>MIN(Lääkkeet[[#This Row],[Velvoite 1.7.2024 (pakkauksia)]],Lääkkeet[[#This Row],[Suurimman alitusluvan mukainen velvoite
1.7.-31.12.2024 (pakkauksia)]],Lääkkeet[[#This Row],[Alin saldo 
1.7.-31.12.2024 (pakkauksia)]])*Lääkkeet[[#This Row],[Kirjanpitoarvo / pakkaus 1.7.2024
(EUR  ALV 0 %)]]</f>
        <v>0</v>
      </c>
      <c r="W569" s="61" t="str" cm="1">
        <f t="array" ref="W569">IFERROR(_xlfn.IFS(Lääkkeet[[#This Row],[Sitoutunut pääoma 
1.1.-30.6.2024 (EUR)]]&gt;0,"Täytetyt",Lääkkeet[[#This Row],[Sitoutunut pääoma 
1.7.-31.12.2024 (EUR)]]&gt;0,"Täytetyt"),"")</f>
        <v/>
      </c>
      <c r="X569" s="61"/>
      <c r="Y569" s="5">
        <f>Hakulomake!$B$29</f>
        <v>0</v>
      </c>
    </row>
    <row r="570" spans="1:25" x14ac:dyDescent="0.3">
      <c r="A570" s="6" t="s">
        <v>1199</v>
      </c>
      <c r="B570" s="5">
        <f>Hakulomake!$B$17</f>
        <v>0</v>
      </c>
      <c r="C570" s="75">
        <v>4</v>
      </c>
      <c r="D570" s="5" t="s">
        <v>420</v>
      </c>
      <c r="E570" s="74" t="s">
        <v>2198</v>
      </c>
      <c r="F570" s="5" t="s">
        <v>421</v>
      </c>
      <c r="G570" s="5" t="s">
        <v>423</v>
      </c>
      <c r="H570" s="5" t="s">
        <v>399</v>
      </c>
      <c r="I570" s="5" t="s">
        <v>393</v>
      </c>
      <c r="J570" s="75" t="s">
        <v>1057</v>
      </c>
      <c r="N570" s="14"/>
      <c r="O570" s="50">
        <f>MIN(Lääkkeet[[#This Row],[Velvoite 1.1.2024 (pakkauksia)]],Lääkkeet[[#This Row],[Suurimman alitusluvan mukainen velvoite 
1.1.-30.6.2024 (pakkauksia)]],Lääkkeet[[#This Row],[Alin saldo 
1.1.-30.6.2024 (pakkauksia)]])*Lääkkeet[[#This Row],[Kirjanpitoarvo / pakkaus 1.1.2024
(EUR  ALV 0 %)]]</f>
        <v>0</v>
      </c>
      <c r="P570" s="16"/>
      <c r="Q570" s="13"/>
      <c r="R570" s="13"/>
      <c r="S570" s="13"/>
      <c r="T570" s="14"/>
      <c r="U570" s="50">
        <f>MIN(Lääkkeet[[#This Row],[Velvoite 1.7.2024 (pakkauksia)]],Lääkkeet[[#This Row],[Suurimman alitusluvan mukainen velvoite
1.7.-31.12.2024 (pakkauksia)]],Lääkkeet[[#This Row],[Alin saldo 
1.7.-31.12.2024 (pakkauksia)]])*Lääkkeet[[#This Row],[Kirjanpitoarvo / pakkaus 1.7.2024
(EUR  ALV 0 %)]]</f>
        <v>0</v>
      </c>
      <c r="W570" s="61" t="str" cm="1">
        <f t="array" ref="W570">IFERROR(_xlfn.IFS(Lääkkeet[[#This Row],[Sitoutunut pääoma 
1.1.-30.6.2024 (EUR)]]&gt;0,"Täytetyt",Lääkkeet[[#This Row],[Sitoutunut pääoma 
1.7.-31.12.2024 (EUR)]]&gt;0,"Täytetyt"),"")</f>
        <v/>
      </c>
      <c r="X570" s="61"/>
      <c r="Y570" s="5">
        <f>Hakulomake!$B$29</f>
        <v>0</v>
      </c>
    </row>
    <row r="571" spans="1:25" x14ac:dyDescent="0.3">
      <c r="A571" s="6" t="s">
        <v>1199</v>
      </c>
      <c r="B571" s="5">
        <f>Hakulomake!$B$17</f>
        <v>0</v>
      </c>
      <c r="C571" s="75">
        <v>4</v>
      </c>
      <c r="D571" s="5" t="s">
        <v>454</v>
      </c>
      <c r="E571" s="74" t="s">
        <v>2199</v>
      </c>
      <c r="F571" s="5" t="s">
        <v>455</v>
      </c>
      <c r="G571" s="5" t="s">
        <v>456</v>
      </c>
      <c r="H571" s="5" t="s">
        <v>340</v>
      </c>
      <c r="I571" s="5" t="s">
        <v>93</v>
      </c>
      <c r="J571" s="75" t="s">
        <v>1072</v>
      </c>
      <c r="N571" s="14"/>
      <c r="O571" s="50">
        <f>MIN(Lääkkeet[[#This Row],[Velvoite 1.1.2024 (pakkauksia)]],Lääkkeet[[#This Row],[Suurimman alitusluvan mukainen velvoite 
1.1.-30.6.2024 (pakkauksia)]],Lääkkeet[[#This Row],[Alin saldo 
1.1.-30.6.2024 (pakkauksia)]])*Lääkkeet[[#This Row],[Kirjanpitoarvo / pakkaus 1.1.2024
(EUR  ALV 0 %)]]</f>
        <v>0</v>
      </c>
      <c r="P571" s="16"/>
      <c r="Q571" s="13"/>
      <c r="R571" s="13"/>
      <c r="S571" s="13"/>
      <c r="T571" s="14"/>
      <c r="U571" s="50">
        <f>MIN(Lääkkeet[[#This Row],[Velvoite 1.7.2024 (pakkauksia)]],Lääkkeet[[#This Row],[Suurimman alitusluvan mukainen velvoite
1.7.-31.12.2024 (pakkauksia)]],Lääkkeet[[#This Row],[Alin saldo 
1.7.-31.12.2024 (pakkauksia)]])*Lääkkeet[[#This Row],[Kirjanpitoarvo / pakkaus 1.7.2024
(EUR  ALV 0 %)]]</f>
        <v>0</v>
      </c>
      <c r="W571" s="61" t="str" cm="1">
        <f t="array" ref="W571">IFERROR(_xlfn.IFS(Lääkkeet[[#This Row],[Sitoutunut pääoma 
1.1.-30.6.2024 (EUR)]]&gt;0,"Täytetyt",Lääkkeet[[#This Row],[Sitoutunut pääoma 
1.7.-31.12.2024 (EUR)]]&gt;0,"Täytetyt"),"")</f>
        <v/>
      </c>
      <c r="X571" s="61"/>
      <c r="Y571" s="5">
        <f>Hakulomake!$B$29</f>
        <v>0</v>
      </c>
    </row>
    <row r="572" spans="1:25" x14ac:dyDescent="0.3">
      <c r="A572" s="6" t="s">
        <v>1199</v>
      </c>
      <c r="B572" s="5">
        <f>Hakulomake!$B$17</f>
        <v>0</v>
      </c>
      <c r="C572" s="75">
        <v>4</v>
      </c>
      <c r="D572" s="5" t="s">
        <v>434</v>
      </c>
      <c r="E572" s="74" t="s">
        <v>2200</v>
      </c>
      <c r="F572" s="5" t="s">
        <v>435</v>
      </c>
      <c r="G572" s="5" t="s">
        <v>2154</v>
      </c>
      <c r="H572" s="5" t="s">
        <v>52</v>
      </c>
      <c r="I572" s="5" t="s">
        <v>50</v>
      </c>
      <c r="J572" s="75">
        <v>100</v>
      </c>
      <c r="N572" s="14"/>
      <c r="O572" s="50">
        <f>MIN(Lääkkeet[[#This Row],[Velvoite 1.1.2024 (pakkauksia)]],Lääkkeet[[#This Row],[Suurimman alitusluvan mukainen velvoite 
1.1.-30.6.2024 (pakkauksia)]],Lääkkeet[[#This Row],[Alin saldo 
1.1.-30.6.2024 (pakkauksia)]])*Lääkkeet[[#This Row],[Kirjanpitoarvo / pakkaus 1.1.2024
(EUR  ALV 0 %)]]</f>
        <v>0</v>
      </c>
      <c r="P572" s="16"/>
      <c r="Q572" s="13"/>
      <c r="R572" s="13"/>
      <c r="S572" s="13"/>
      <c r="T572" s="14"/>
      <c r="U572" s="50">
        <f>MIN(Lääkkeet[[#This Row],[Velvoite 1.7.2024 (pakkauksia)]],Lääkkeet[[#This Row],[Suurimman alitusluvan mukainen velvoite
1.7.-31.12.2024 (pakkauksia)]],Lääkkeet[[#This Row],[Alin saldo 
1.7.-31.12.2024 (pakkauksia)]])*Lääkkeet[[#This Row],[Kirjanpitoarvo / pakkaus 1.7.2024
(EUR  ALV 0 %)]]</f>
        <v>0</v>
      </c>
      <c r="W572" s="61" t="str" cm="1">
        <f t="array" ref="W572">IFERROR(_xlfn.IFS(Lääkkeet[[#This Row],[Sitoutunut pääoma 
1.1.-30.6.2024 (EUR)]]&gt;0,"Täytetyt",Lääkkeet[[#This Row],[Sitoutunut pääoma 
1.7.-31.12.2024 (EUR)]]&gt;0,"Täytetyt"),"")</f>
        <v/>
      </c>
      <c r="X572" s="61"/>
      <c r="Y572" s="5">
        <f>Hakulomake!$B$29</f>
        <v>0</v>
      </c>
    </row>
    <row r="573" spans="1:25" x14ac:dyDescent="0.3">
      <c r="A573" s="6" t="s">
        <v>1199</v>
      </c>
      <c r="B573" s="5">
        <f>Hakulomake!$B$17</f>
        <v>0</v>
      </c>
      <c r="C573" s="75">
        <v>4</v>
      </c>
      <c r="D573" s="5" t="s">
        <v>434</v>
      </c>
      <c r="E573" s="74" t="s">
        <v>2201</v>
      </c>
      <c r="F573" s="5" t="s">
        <v>435</v>
      </c>
      <c r="G573" s="5" t="s">
        <v>436</v>
      </c>
      <c r="H573" s="5" t="s">
        <v>49</v>
      </c>
      <c r="I573" s="5" t="s">
        <v>50</v>
      </c>
      <c r="J573" s="75">
        <v>100</v>
      </c>
      <c r="N573" s="14"/>
      <c r="O573" s="50">
        <f>MIN(Lääkkeet[[#This Row],[Velvoite 1.1.2024 (pakkauksia)]],Lääkkeet[[#This Row],[Suurimman alitusluvan mukainen velvoite 
1.1.-30.6.2024 (pakkauksia)]],Lääkkeet[[#This Row],[Alin saldo 
1.1.-30.6.2024 (pakkauksia)]])*Lääkkeet[[#This Row],[Kirjanpitoarvo / pakkaus 1.1.2024
(EUR  ALV 0 %)]]</f>
        <v>0</v>
      </c>
      <c r="P573" s="16"/>
      <c r="Q573" s="13"/>
      <c r="R573" s="13"/>
      <c r="S573" s="13"/>
      <c r="T573" s="14"/>
      <c r="U573" s="50">
        <f>MIN(Lääkkeet[[#This Row],[Velvoite 1.7.2024 (pakkauksia)]],Lääkkeet[[#This Row],[Suurimman alitusluvan mukainen velvoite
1.7.-31.12.2024 (pakkauksia)]],Lääkkeet[[#This Row],[Alin saldo 
1.7.-31.12.2024 (pakkauksia)]])*Lääkkeet[[#This Row],[Kirjanpitoarvo / pakkaus 1.7.2024
(EUR  ALV 0 %)]]</f>
        <v>0</v>
      </c>
      <c r="W573" s="61" t="str" cm="1">
        <f t="array" ref="W573">IFERROR(_xlfn.IFS(Lääkkeet[[#This Row],[Sitoutunut pääoma 
1.1.-30.6.2024 (EUR)]]&gt;0,"Täytetyt",Lääkkeet[[#This Row],[Sitoutunut pääoma 
1.7.-31.12.2024 (EUR)]]&gt;0,"Täytetyt"),"")</f>
        <v/>
      </c>
      <c r="X573" s="61"/>
      <c r="Y573" s="5">
        <f>Hakulomake!$B$29</f>
        <v>0</v>
      </c>
    </row>
    <row r="574" spans="1:25" x14ac:dyDescent="0.3">
      <c r="A574" s="6" t="s">
        <v>1199</v>
      </c>
      <c r="B574" s="5">
        <f>Hakulomake!$B$17</f>
        <v>0</v>
      </c>
      <c r="C574" s="75">
        <v>4</v>
      </c>
      <c r="D574" s="5" t="s">
        <v>431</v>
      </c>
      <c r="E574" s="74" t="s">
        <v>2202</v>
      </c>
      <c r="F574" s="5" t="s">
        <v>432</v>
      </c>
      <c r="G574" s="5" t="s">
        <v>433</v>
      </c>
      <c r="H574" s="5" t="s">
        <v>400</v>
      </c>
      <c r="I574" s="5" t="s">
        <v>393</v>
      </c>
      <c r="J574" s="75" t="s">
        <v>1073</v>
      </c>
      <c r="N574" s="14"/>
      <c r="O574" s="50">
        <f>MIN(Lääkkeet[[#This Row],[Velvoite 1.1.2024 (pakkauksia)]],Lääkkeet[[#This Row],[Suurimman alitusluvan mukainen velvoite 
1.1.-30.6.2024 (pakkauksia)]],Lääkkeet[[#This Row],[Alin saldo 
1.1.-30.6.2024 (pakkauksia)]])*Lääkkeet[[#This Row],[Kirjanpitoarvo / pakkaus 1.1.2024
(EUR  ALV 0 %)]]</f>
        <v>0</v>
      </c>
      <c r="P574" s="16"/>
      <c r="Q574" s="13"/>
      <c r="R574" s="13"/>
      <c r="S574" s="13"/>
      <c r="T574" s="14"/>
      <c r="U574" s="50">
        <f>MIN(Lääkkeet[[#This Row],[Velvoite 1.7.2024 (pakkauksia)]],Lääkkeet[[#This Row],[Suurimman alitusluvan mukainen velvoite
1.7.-31.12.2024 (pakkauksia)]],Lääkkeet[[#This Row],[Alin saldo 
1.7.-31.12.2024 (pakkauksia)]])*Lääkkeet[[#This Row],[Kirjanpitoarvo / pakkaus 1.7.2024
(EUR  ALV 0 %)]]</f>
        <v>0</v>
      </c>
      <c r="W574" s="61" t="str" cm="1">
        <f t="array" ref="W574">IFERROR(_xlfn.IFS(Lääkkeet[[#This Row],[Sitoutunut pääoma 
1.1.-30.6.2024 (EUR)]]&gt;0,"Täytetyt",Lääkkeet[[#This Row],[Sitoutunut pääoma 
1.7.-31.12.2024 (EUR)]]&gt;0,"Täytetyt"),"")</f>
        <v/>
      </c>
      <c r="X574" s="61"/>
      <c r="Y574" s="5">
        <f>Hakulomake!$B$29</f>
        <v>0</v>
      </c>
    </row>
    <row r="575" spans="1:25" x14ac:dyDescent="0.3">
      <c r="A575" s="6" t="s">
        <v>1199</v>
      </c>
      <c r="B575" s="5">
        <f>Hakulomake!$B$17</f>
        <v>0</v>
      </c>
      <c r="C575" s="75">
        <v>4</v>
      </c>
      <c r="D575" s="5" t="s">
        <v>458</v>
      </c>
      <c r="E575" s="74" t="s">
        <v>2203</v>
      </c>
      <c r="F575" s="5" t="s">
        <v>459</v>
      </c>
      <c r="G575" s="5" t="s">
        <v>467</v>
      </c>
      <c r="H575" s="5" t="s">
        <v>469</v>
      </c>
      <c r="I575" s="5" t="s">
        <v>39</v>
      </c>
      <c r="J575" s="75">
        <v>100</v>
      </c>
      <c r="N575" s="14"/>
      <c r="O575" s="50">
        <f>MIN(Lääkkeet[[#This Row],[Velvoite 1.1.2024 (pakkauksia)]],Lääkkeet[[#This Row],[Suurimman alitusluvan mukainen velvoite 
1.1.-30.6.2024 (pakkauksia)]],Lääkkeet[[#This Row],[Alin saldo 
1.1.-30.6.2024 (pakkauksia)]])*Lääkkeet[[#This Row],[Kirjanpitoarvo / pakkaus 1.1.2024
(EUR  ALV 0 %)]]</f>
        <v>0</v>
      </c>
      <c r="P575" s="16"/>
      <c r="Q575" s="13"/>
      <c r="R575" s="13"/>
      <c r="S575" s="13"/>
      <c r="T575" s="14"/>
      <c r="U575" s="50">
        <f>MIN(Lääkkeet[[#This Row],[Velvoite 1.7.2024 (pakkauksia)]],Lääkkeet[[#This Row],[Suurimman alitusluvan mukainen velvoite
1.7.-31.12.2024 (pakkauksia)]],Lääkkeet[[#This Row],[Alin saldo 
1.7.-31.12.2024 (pakkauksia)]])*Lääkkeet[[#This Row],[Kirjanpitoarvo / pakkaus 1.7.2024
(EUR  ALV 0 %)]]</f>
        <v>0</v>
      </c>
      <c r="W575" s="61" t="str" cm="1">
        <f t="array" ref="W575">IFERROR(_xlfn.IFS(Lääkkeet[[#This Row],[Sitoutunut pääoma 
1.1.-30.6.2024 (EUR)]]&gt;0,"Täytetyt",Lääkkeet[[#This Row],[Sitoutunut pääoma 
1.7.-31.12.2024 (EUR)]]&gt;0,"Täytetyt"),"")</f>
        <v/>
      </c>
      <c r="X575" s="61"/>
      <c r="Y575" s="5">
        <f>Hakulomake!$B$29</f>
        <v>0</v>
      </c>
    </row>
    <row r="576" spans="1:25" x14ac:dyDescent="0.3">
      <c r="A576" s="6" t="s">
        <v>1199</v>
      </c>
      <c r="B576" s="5">
        <f>Hakulomake!$B$17</f>
        <v>0</v>
      </c>
      <c r="C576" s="75">
        <v>4</v>
      </c>
      <c r="D576" s="5" t="s">
        <v>445</v>
      </c>
      <c r="E576" s="74" t="s">
        <v>2204</v>
      </c>
      <c r="F576" s="5" t="s">
        <v>446</v>
      </c>
      <c r="G576" s="5" t="s">
        <v>453</v>
      </c>
      <c r="H576" s="5" t="s">
        <v>49</v>
      </c>
      <c r="I576" s="5" t="s">
        <v>105</v>
      </c>
      <c r="J576" s="75" t="s">
        <v>1074</v>
      </c>
      <c r="N576" s="14"/>
      <c r="O576" s="50">
        <f>MIN(Lääkkeet[[#This Row],[Velvoite 1.1.2024 (pakkauksia)]],Lääkkeet[[#This Row],[Suurimman alitusluvan mukainen velvoite 
1.1.-30.6.2024 (pakkauksia)]],Lääkkeet[[#This Row],[Alin saldo 
1.1.-30.6.2024 (pakkauksia)]])*Lääkkeet[[#This Row],[Kirjanpitoarvo / pakkaus 1.1.2024
(EUR  ALV 0 %)]]</f>
        <v>0</v>
      </c>
      <c r="P576" s="16"/>
      <c r="Q576" s="13"/>
      <c r="R576" s="13"/>
      <c r="S576" s="13"/>
      <c r="T576" s="14"/>
      <c r="U576" s="50">
        <f>MIN(Lääkkeet[[#This Row],[Velvoite 1.7.2024 (pakkauksia)]],Lääkkeet[[#This Row],[Suurimman alitusluvan mukainen velvoite
1.7.-31.12.2024 (pakkauksia)]],Lääkkeet[[#This Row],[Alin saldo 
1.7.-31.12.2024 (pakkauksia)]])*Lääkkeet[[#This Row],[Kirjanpitoarvo / pakkaus 1.7.2024
(EUR  ALV 0 %)]]</f>
        <v>0</v>
      </c>
      <c r="W576" s="61" t="str" cm="1">
        <f t="array" ref="W576">IFERROR(_xlfn.IFS(Lääkkeet[[#This Row],[Sitoutunut pääoma 
1.1.-30.6.2024 (EUR)]]&gt;0,"Täytetyt",Lääkkeet[[#This Row],[Sitoutunut pääoma 
1.7.-31.12.2024 (EUR)]]&gt;0,"Täytetyt"),"")</f>
        <v/>
      </c>
      <c r="X576" s="61"/>
      <c r="Y576" s="5">
        <f>Hakulomake!$B$29</f>
        <v>0</v>
      </c>
    </row>
    <row r="577" spans="1:25" x14ac:dyDescent="0.3">
      <c r="A577" s="6" t="s">
        <v>1199</v>
      </c>
      <c r="B577" s="5">
        <f>Hakulomake!$B$17</f>
        <v>0</v>
      </c>
      <c r="C577" s="75">
        <v>4</v>
      </c>
      <c r="D577" s="5" t="s">
        <v>434</v>
      </c>
      <c r="E577" s="74" t="s">
        <v>2205</v>
      </c>
      <c r="F577" s="5" t="s">
        <v>435</v>
      </c>
      <c r="G577" s="5" t="s">
        <v>2150</v>
      </c>
      <c r="H577" s="5" t="s">
        <v>52</v>
      </c>
      <c r="I577" s="5" t="s">
        <v>50</v>
      </c>
      <c r="J577" s="75">
        <v>100</v>
      </c>
      <c r="N577" s="14"/>
      <c r="O577" s="50">
        <f>MIN(Lääkkeet[[#This Row],[Velvoite 1.1.2024 (pakkauksia)]],Lääkkeet[[#This Row],[Suurimman alitusluvan mukainen velvoite 
1.1.-30.6.2024 (pakkauksia)]],Lääkkeet[[#This Row],[Alin saldo 
1.1.-30.6.2024 (pakkauksia)]])*Lääkkeet[[#This Row],[Kirjanpitoarvo / pakkaus 1.1.2024
(EUR  ALV 0 %)]]</f>
        <v>0</v>
      </c>
      <c r="P577" s="16"/>
      <c r="Q577" s="13"/>
      <c r="R577" s="13"/>
      <c r="S577" s="13"/>
      <c r="T577" s="14"/>
      <c r="U577" s="50">
        <f>MIN(Lääkkeet[[#This Row],[Velvoite 1.7.2024 (pakkauksia)]],Lääkkeet[[#This Row],[Suurimman alitusluvan mukainen velvoite
1.7.-31.12.2024 (pakkauksia)]],Lääkkeet[[#This Row],[Alin saldo 
1.7.-31.12.2024 (pakkauksia)]])*Lääkkeet[[#This Row],[Kirjanpitoarvo / pakkaus 1.7.2024
(EUR  ALV 0 %)]]</f>
        <v>0</v>
      </c>
      <c r="W577" s="61" t="str" cm="1">
        <f t="array" ref="W577">IFERROR(_xlfn.IFS(Lääkkeet[[#This Row],[Sitoutunut pääoma 
1.1.-30.6.2024 (EUR)]]&gt;0,"Täytetyt",Lääkkeet[[#This Row],[Sitoutunut pääoma 
1.7.-31.12.2024 (EUR)]]&gt;0,"Täytetyt"),"")</f>
        <v/>
      </c>
      <c r="X577" s="61"/>
      <c r="Y577" s="5">
        <f>Hakulomake!$B$29</f>
        <v>0</v>
      </c>
    </row>
    <row r="578" spans="1:25" x14ac:dyDescent="0.3">
      <c r="A578" s="6" t="s">
        <v>1199</v>
      </c>
      <c r="B578" s="5">
        <f>Hakulomake!$B$17</f>
        <v>0</v>
      </c>
      <c r="C578" s="75">
        <v>4</v>
      </c>
      <c r="D578" s="5" t="s">
        <v>458</v>
      </c>
      <c r="E578" s="74" t="s">
        <v>2206</v>
      </c>
      <c r="F578" s="5" t="s">
        <v>459</v>
      </c>
      <c r="G578" s="5" t="s">
        <v>467</v>
      </c>
      <c r="H578" s="5" t="s">
        <v>464</v>
      </c>
      <c r="I578" s="5" t="s">
        <v>39</v>
      </c>
      <c r="J578" s="75">
        <v>100</v>
      </c>
      <c r="N578" s="14"/>
      <c r="O578" s="50">
        <f>MIN(Lääkkeet[[#This Row],[Velvoite 1.1.2024 (pakkauksia)]],Lääkkeet[[#This Row],[Suurimman alitusluvan mukainen velvoite 
1.1.-30.6.2024 (pakkauksia)]],Lääkkeet[[#This Row],[Alin saldo 
1.1.-30.6.2024 (pakkauksia)]])*Lääkkeet[[#This Row],[Kirjanpitoarvo / pakkaus 1.1.2024
(EUR  ALV 0 %)]]</f>
        <v>0</v>
      </c>
      <c r="P578" s="16"/>
      <c r="Q578" s="13"/>
      <c r="R578" s="13"/>
      <c r="S578" s="13"/>
      <c r="T578" s="14"/>
      <c r="U578" s="50">
        <f>MIN(Lääkkeet[[#This Row],[Velvoite 1.7.2024 (pakkauksia)]],Lääkkeet[[#This Row],[Suurimman alitusluvan mukainen velvoite
1.7.-31.12.2024 (pakkauksia)]],Lääkkeet[[#This Row],[Alin saldo 
1.7.-31.12.2024 (pakkauksia)]])*Lääkkeet[[#This Row],[Kirjanpitoarvo / pakkaus 1.7.2024
(EUR  ALV 0 %)]]</f>
        <v>0</v>
      </c>
      <c r="W578" s="61" t="str" cm="1">
        <f t="array" ref="W578">IFERROR(_xlfn.IFS(Lääkkeet[[#This Row],[Sitoutunut pääoma 
1.1.-30.6.2024 (EUR)]]&gt;0,"Täytetyt",Lääkkeet[[#This Row],[Sitoutunut pääoma 
1.7.-31.12.2024 (EUR)]]&gt;0,"Täytetyt"),"")</f>
        <v/>
      </c>
      <c r="X578" s="61"/>
      <c r="Y578" s="5">
        <f>Hakulomake!$B$29</f>
        <v>0</v>
      </c>
    </row>
    <row r="579" spans="1:25" x14ac:dyDescent="0.3">
      <c r="A579" s="6" t="s">
        <v>1199</v>
      </c>
      <c r="B579" s="5">
        <f>Hakulomake!$B$17</f>
        <v>0</v>
      </c>
      <c r="C579" s="75">
        <v>4</v>
      </c>
      <c r="D579" s="5" t="s">
        <v>434</v>
      </c>
      <c r="E579" s="74" t="s">
        <v>2207</v>
      </c>
      <c r="F579" s="5" t="s">
        <v>435</v>
      </c>
      <c r="G579" s="5" t="s">
        <v>440</v>
      </c>
      <c r="H579" s="5" t="s">
        <v>49</v>
      </c>
      <c r="I579" s="5" t="s">
        <v>50</v>
      </c>
      <c r="J579" s="75">
        <v>100</v>
      </c>
      <c r="N579" s="14"/>
      <c r="O579" s="50">
        <f>MIN(Lääkkeet[[#This Row],[Velvoite 1.1.2024 (pakkauksia)]],Lääkkeet[[#This Row],[Suurimman alitusluvan mukainen velvoite 
1.1.-30.6.2024 (pakkauksia)]],Lääkkeet[[#This Row],[Alin saldo 
1.1.-30.6.2024 (pakkauksia)]])*Lääkkeet[[#This Row],[Kirjanpitoarvo / pakkaus 1.1.2024
(EUR  ALV 0 %)]]</f>
        <v>0</v>
      </c>
      <c r="P579" s="16"/>
      <c r="Q579" s="13"/>
      <c r="R579" s="13"/>
      <c r="S579" s="13"/>
      <c r="T579" s="14"/>
      <c r="U579" s="50">
        <f>MIN(Lääkkeet[[#This Row],[Velvoite 1.7.2024 (pakkauksia)]],Lääkkeet[[#This Row],[Suurimman alitusluvan mukainen velvoite
1.7.-31.12.2024 (pakkauksia)]],Lääkkeet[[#This Row],[Alin saldo 
1.7.-31.12.2024 (pakkauksia)]])*Lääkkeet[[#This Row],[Kirjanpitoarvo / pakkaus 1.7.2024
(EUR  ALV 0 %)]]</f>
        <v>0</v>
      </c>
      <c r="W579" s="61" t="str" cm="1">
        <f t="array" ref="W579">IFERROR(_xlfn.IFS(Lääkkeet[[#This Row],[Sitoutunut pääoma 
1.1.-30.6.2024 (EUR)]]&gt;0,"Täytetyt",Lääkkeet[[#This Row],[Sitoutunut pääoma 
1.7.-31.12.2024 (EUR)]]&gt;0,"Täytetyt"),"")</f>
        <v/>
      </c>
      <c r="X579" s="61"/>
      <c r="Y579" s="5">
        <f>Hakulomake!$B$29</f>
        <v>0</v>
      </c>
    </row>
    <row r="580" spans="1:25" x14ac:dyDescent="0.3">
      <c r="A580" s="6" t="s">
        <v>1199</v>
      </c>
      <c r="B580" s="5">
        <f>Hakulomake!$B$17</f>
        <v>0</v>
      </c>
      <c r="C580" s="75">
        <v>4</v>
      </c>
      <c r="D580" s="5" t="s">
        <v>458</v>
      </c>
      <c r="E580" s="74" t="s">
        <v>2208</v>
      </c>
      <c r="F580" s="5" t="s">
        <v>459</v>
      </c>
      <c r="G580" s="5" t="s">
        <v>467</v>
      </c>
      <c r="H580" s="5" t="s">
        <v>463</v>
      </c>
      <c r="I580" s="5" t="s">
        <v>39</v>
      </c>
      <c r="J580" s="75">
        <v>100</v>
      </c>
      <c r="N580" s="14"/>
      <c r="O580" s="50">
        <f>MIN(Lääkkeet[[#This Row],[Velvoite 1.1.2024 (pakkauksia)]],Lääkkeet[[#This Row],[Suurimman alitusluvan mukainen velvoite 
1.1.-30.6.2024 (pakkauksia)]],Lääkkeet[[#This Row],[Alin saldo 
1.1.-30.6.2024 (pakkauksia)]])*Lääkkeet[[#This Row],[Kirjanpitoarvo / pakkaus 1.1.2024
(EUR  ALV 0 %)]]</f>
        <v>0</v>
      </c>
      <c r="P580" s="16"/>
      <c r="Q580" s="13"/>
      <c r="R580" s="13"/>
      <c r="S580" s="13"/>
      <c r="T580" s="14"/>
      <c r="U580" s="50">
        <f>MIN(Lääkkeet[[#This Row],[Velvoite 1.7.2024 (pakkauksia)]],Lääkkeet[[#This Row],[Suurimman alitusluvan mukainen velvoite
1.7.-31.12.2024 (pakkauksia)]],Lääkkeet[[#This Row],[Alin saldo 
1.7.-31.12.2024 (pakkauksia)]])*Lääkkeet[[#This Row],[Kirjanpitoarvo / pakkaus 1.7.2024
(EUR  ALV 0 %)]]</f>
        <v>0</v>
      </c>
      <c r="W580" s="61" t="str" cm="1">
        <f t="array" ref="W580">IFERROR(_xlfn.IFS(Lääkkeet[[#This Row],[Sitoutunut pääoma 
1.1.-30.6.2024 (EUR)]]&gt;0,"Täytetyt",Lääkkeet[[#This Row],[Sitoutunut pääoma 
1.7.-31.12.2024 (EUR)]]&gt;0,"Täytetyt"),"")</f>
        <v/>
      </c>
      <c r="X580" s="61"/>
      <c r="Y580" s="5">
        <f>Hakulomake!$B$29</f>
        <v>0</v>
      </c>
    </row>
    <row r="581" spans="1:25" x14ac:dyDescent="0.3">
      <c r="A581" s="6" t="s">
        <v>1199</v>
      </c>
      <c r="B581" s="5">
        <f>Hakulomake!$B$17</f>
        <v>0</v>
      </c>
      <c r="C581" s="75">
        <v>4</v>
      </c>
      <c r="D581" s="5" t="s">
        <v>403</v>
      </c>
      <c r="E581" s="74" t="s">
        <v>2209</v>
      </c>
      <c r="F581" s="5" t="s">
        <v>404</v>
      </c>
      <c r="G581" s="5" t="s">
        <v>406</v>
      </c>
      <c r="H581" s="5" t="s">
        <v>399</v>
      </c>
      <c r="I581" s="5" t="s">
        <v>393</v>
      </c>
      <c r="J581" s="75" t="s">
        <v>1066</v>
      </c>
      <c r="N581" s="14"/>
      <c r="O581" s="50">
        <f>MIN(Lääkkeet[[#This Row],[Velvoite 1.1.2024 (pakkauksia)]],Lääkkeet[[#This Row],[Suurimman alitusluvan mukainen velvoite 
1.1.-30.6.2024 (pakkauksia)]],Lääkkeet[[#This Row],[Alin saldo 
1.1.-30.6.2024 (pakkauksia)]])*Lääkkeet[[#This Row],[Kirjanpitoarvo / pakkaus 1.1.2024
(EUR  ALV 0 %)]]</f>
        <v>0</v>
      </c>
      <c r="P581" s="16"/>
      <c r="Q581" s="13"/>
      <c r="R581" s="13"/>
      <c r="S581" s="13"/>
      <c r="T581" s="14"/>
      <c r="U581" s="50">
        <f>MIN(Lääkkeet[[#This Row],[Velvoite 1.7.2024 (pakkauksia)]],Lääkkeet[[#This Row],[Suurimman alitusluvan mukainen velvoite
1.7.-31.12.2024 (pakkauksia)]],Lääkkeet[[#This Row],[Alin saldo 
1.7.-31.12.2024 (pakkauksia)]])*Lääkkeet[[#This Row],[Kirjanpitoarvo / pakkaus 1.7.2024
(EUR  ALV 0 %)]]</f>
        <v>0</v>
      </c>
      <c r="W581" s="61" t="str" cm="1">
        <f t="array" ref="W581">IFERROR(_xlfn.IFS(Lääkkeet[[#This Row],[Sitoutunut pääoma 
1.1.-30.6.2024 (EUR)]]&gt;0,"Täytetyt",Lääkkeet[[#This Row],[Sitoutunut pääoma 
1.7.-31.12.2024 (EUR)]]&gt;0,"Täytetyt"),"")</f>
        <v/>
      </c>
      <c r="X581" s="61"/>
      <c r="Y581" s="5">
        <f>Hakulomake!$B$29</f>
        <v>0</v>
      </c>
    </row>
    <row r="582" spans="1:25" x14ac:dyDescent="0.3">
      <c r="A582" s="6" t="s">
        <v>1199</v>
      </c>
      <c r="B582" s="5">
        <f>Hakulomake!$B$17</f>
        <v>0</v>
      </c>
      <c r="C582" s="75">
        <v>4</v>
      </c>
      <c r="D582" s="5" t="s">
        <v>434</v>
      </c>
      <c r="E582" s="74" t="s">
        <v>2210</v>
      </c>
      <c r="F582" s="5" t="s">
        <v>435</v>
      </c>
      <c r="G582" s="5" t="s">
        <v>2150</v>
      </c>
      <c r="H582" s="5" t="s">
        <v>438</v>
      </c>
      <c r="I582" s="5" t="s">
        <v>50</v>
      </c>
      <c r="J582" s="75">
        <v>100</v>
      </c>
      <c r="N582" s="14"/>
      <c r="O582" s="50">
        <f>MIN(Lääkkeet[[#This Row],[Velvoite 1.1.2024 (pakkauksia)]],Lääkkeet[[#This Row],[Suurimman alitusluvan mukainen velvoite 
1.1.-30.6.2024 (pakkauksia)]],Lääkkeet[[#This Row],[Alin saldo 
1.1.-30.6.2024 (pakkauksia)]])*Lääkkeet[[#This Row],[Kirjanpitoarvo / pakkaus 1.1.2024
(EUR  ALV 0 %)]]</f>
        <v>0</v>
      </c>
      <c r="P582" s="16"/>
      <c r="Q582" s="13"/>
      <c r="R582" s="13"/>
      <c r="S582" s="13"/>
      <c r="T582" s="14"/>
      <c r="U582" s="50">
        <f>MIN(Lääkkeet[[#This Row],[Velvoite 1.7.2024 (pakkauksia)]],Lääkkeet[[#This Row],[Suurimman alitusluvan mukainen velvoite
1.7.-31.12.2024 (pakkauksia)]],Lääkkeet[[#This Row],[Alin saldo 
1.7.-31.12.2024 (pakkauksia)]])*Lääkkeet[[#This Row],[Kirjanpitoarvo / pakkaus 1.7.2024
(EUR  ALV 0 %)]]</f>
        <v>0</v>
      </c>
      <c r="W582" s="61" t="str" cm="1">
        <f t="array" ref="W582">IFERROR(_xlfn.IFS(Lääkkeet[[#This Row],[Sitoutunut pääoma 
1.1.-30.6.2024 (EUR)]]&gt;0,"Täytetyt",Lääkkeet[[#This Row],[Sitoutunut pääoma 
1.7.-31.12.2024 (EUR)]]&gt;0,"Täytetyt"),"")</f>
        <v/>
      </c>
      <c r="X582" s="61"/>
      <c r="Y582" s="5">
        <f>Hakulomake!$B$29</f>
        <v>0</v>
      </c>
    </row>
    <row r="583" spans="1:25" x14ac:dyDescent="0.3">
      <c r="A583" s="6" t="s">
        <v>1199</v>
      </c>
      <c r="B583" s="5">
        <f>Hakulomake!$B$17</f>
        <v>0</v>
      </c>
      <c r="C583" s="75">
        <v>4</v>
      </c>
      <c r="D583" s="5" t="s">
        <v>445</v>
      </c>
      <c r="E583" s="74" t="s">
        <v>2211</v>
      </c>
      <c r="F583" s="5" t="s">
        <v>446</v>
      </c>
      <c r="G583" s="5" t="s">
        <v>453</v>
      </c>
      <c r="H583" s="5" t="s">
        <v>49</v>
      </c>
      <c r="I583" s="5" t="s">
        <v>105</v>
      </c>
      <c r="J583" s="75" t="s">
        <v>1074</v>
      </c>
      <c r="N583" s="14"/>
      <c r="O583" s="50">
        <f>MIN(Lääkkeet[[#This Row],[Velvoite 1.1.2024 (pakkauksia)]],Lääkkeet[[#This Row],[Suurimman alitusluvan mukainen velvoite 
1.1.-30.6.2024 (pakkauksia)]],Lääkkeet[[#This Row],[Alin saldo 
1.1.-30.6.2024 (pakkauksia)]])*Lääkkeet[[#This Row],[Kirjanpitoarvo / pakkaus 1.1.2024
(EUR  ALV 0 %)]]</f>
        <v>0</v>
      </c>
      <c r="P583" s="16"/>
      <c r="Q583" s="13"/>
      <c r="R583" s="13"/>
      <c r="S583" s="13"/>
      <c r="T583" s="14"/>
      <c r="U583" s="50">
        <f>MIN(Lääkkeet[[#This Row],[Velvoite 1.7.2024 (pakkauksia)]],Lääkkeet[[#This Row],[Suurimman alitusluvan mukainen velvoite
1.7.-31.12.2024 (pakkauksia)]],Lääkkeet[[#This Row],[Alin saldo 
1.7.-31.12.2024 (pakkauksia)]])*Lääkkeet[[#This Row],[Kirjanpitoarvo / pakkaus 1.7.2024
(EUR  ALV 0 %)]]</f>
        <v>0</v>
      </c>
      <c r="W583" s="61" t="str" cm="1">
        <f t="array" ref="W583">IFERROR(_xlfn.IFS(Lääkkeet[[#This Row],[Sitoutunut pääoma 
1.1.-30.6.2024 (EUR)]]&gt;0,"Täytetyt",Lääkkeet[[#This Row],[Sitoutunut pääoma 
1.7.-31.12.2024 (EUR)]]&gt;0,"Täytetyt"),"")</f>
        <v/>
      </c>
      <c r="X583" s="61"/>
      <c r="Y583" s="5">
        <f>Hakulomake!$B$29</f>
        <v>0</v>
      </c>
    </row>
    <row r="584" spans="1:25" x14ac:dyDescent="0.3">
      <c r="A584" s="6" t="s">
        <v>1199</v>
      </c>
      <c r="B584" s="5">
        <f>Hakulomake!$B$17</f>
        <v>0</v>
      </c>
      <c r="C584" s="75">
        <v>4</v>
      </c>
      <c r="D584" s="5" t="s">
        <v>458</v>
      </c>
      <c r="E584" s="74" t="s">
        <v>2212</v>
      </c>
      <c r="F584" s="5" t="s">
        <v>459</v>
      </c>
      <c r="G584" s="5" t="s">
        <v>467</v>
      </c>
      <c r="H584" s="5" t="s">
        <v>2213</v>
      </c>
      <c r="I584" s="5" t="s">
        <v>39</v>
      </c>
      <c r="J584" s="75">
        <v>100</v>
      </c>
      <c r="N584" s="14"/>
      <c r="O584" s="50">
        <f>MIN(Lääkkeet[[#This Row],[Velvoite 1.1.2024 (pakkauksia)]],Lääkkeet[[#This Row],[Suurimman alitusluvan mukainen velvoite 
1.1.-30.6.2024 (pakkauksia)]],Lääkkeet[[#This Row],[Alin saldo 
1.1.-30.6.2024 (pakkauksia)]])*Lääkkeet[[#This Row],[Kirjanpitoarvo / pakkaus 1.1.2024
(EUR  ALV 0 %)]]</f>
        <v>0</v>
      </c>
      <c r="P584" s="16"/>
      <c r="Q584" s="13"/>
      <c r="R584" s="13"/>
      <c r="S584" s="13"/>
      <c r="T584" s="14"/>
      <c r="U584" s="50">
        <f>MIN(Lääkkeet[[#This Row],[Velvoite 1.7.2024 (pakkauksia)]],Lääkkeet[[#This Row],[Suurimman alitusluvan mukainen velvoite
1.7.-31.12.2024 (pakkauksia)]],Lääkkeet[[#This Row],[Alin saldo 
1.7.-31.12.2024 (pakkauksia)]])*Lääkkeet[[#This Row],[Kirjanpitoarvo / pakkaus 1.7.2024
(EUR  ALV 0 %)]]</f>
        <v>0</v>
      </c>
      <c r="W584" s="61" t="str" cm="1">
        <f t="array" ref="W584">IFERROR(_xlfn.IFS(Lääkkeet[[#This Row],[Sitoutunut pääoma 
1.1.-30.6.2024 (EUR)]]&gt;0,"Täytetyt",Lääkkeet[[#This Row],[Sitoutunut pääoma 
1.7.-31.12.2024 (EUR)]]&gt;0,"Täytetyt"),"")</f>
        <v/>
      </c>
      <c r="X584" s="61"/>
      <c r="Y584" s="5">
        <f>Hakulomake!$B$29</f>
        <v>0</v>
      </c>
    </row>
    <row r="585" spans="1:25" x14ac:dyDescent="0.3">
      <c r="A585" s="6" t="s">
        <v>1199</v>
      </c>
      <c r="B585" s="5">
        <f>Hakulomake!$B$17</f>
        <v>0</v>
      </c>
      <c r="C585" s="75">
        <v>4</v>
      </c>
      <c r="D585" s="5" t="s">
        <v>420</v>
      </c>
      <c r="E585" s="74" t="s">
        <v>2214</v>
      </c>
      <c r="F585" s="5" t="s">
        <v>421</v>
      </c>
      <c r="G585" s="5" t="s">
        <v>2215</v>
      </c>
      <c r="H585" s="5" t="s">
        <v>399</v>
      </c>
      <c r="I585" s="5" t="s">
        <v>393</v>
      </c>
      <c r="J585" s="75" t="s">
        <v>1066</v>
      </c>
      <c r="N585" s="14"/>
      <c r="O585" s="50">
        <f>MIN(Lääkkeet[[#This Row],[Velvoite 1.1.2024 (pakkauksia)]],Lääkkeet[[#This Row],[Suurimman alitusluvan mukainen velvoite 
1.1.-30.6.2024 (pakkauksia)]],Lääkkeet[[#This Row],[Alin saldo 
1.1.-30.6.2024 (pakkauksia)]])*Lääkkeet[[#This Row],[Kirjanpitoarvo / pakkaus 1.1.2024
(EUR  ALV 0 %)]]</f>
        <v>0</v>
      </c>
      <c r="P585" s="16"/>
      <c r="Q585" s="13"/>
      <c r="R585" s="13"/>
      <c r="S585" s="13"/>
      <c r="T585" s="14"/>
      <c r="U585" s="50">
        <f>MIN(Lääkkeet[[#This Row],[Velvoite 1.7.2024 (pakkauksia)]],Lääkkeet[[#This Row],[Suurimman alitusluvan mukainen velvoite
1.7.-31.12.2024 (pakkauksia)]],Lääkkeet[[#This Row],[Alin saldo 
1.7.-31.12.2024 (pakkauksia)]])*Lääkkeet[[#This Row],[Kirjanpitoarvo / pakkaus 1.7.2024
(EUR  ALV 0 %)]]</f>
        <v>0</v>
      </c>
      <c r="W585" s="61" t="str" cm="1">
        <f t="array" ref="W585">IFERROR(_xlfn.IFS(Lääkkeet[[#This Row],[Sitoutunut pääoma 
1.1.-30.6.2024 (EUR)]]&gt;0,"Täytetyt",Lääkkeet[[#This Row],[Sitoutunut pääoma 
1.7.-31.12.2024 (EUR)]]&gt;0,"Täytetyt"),"")</f>
        <v/>
      </c>
      <c r="X585" s="61"/>
      <c r="Y585" s="5">
        <f>Hakulomake!$B$29</f>
        <v>0</v>
      </c>
    </row>
    <row r="586" spans="1:25" x14ac:dyDescent="0.3">
      <c r="A586" s="6" t="s">
        <v>1199</v>
      </c>
      <c r="B586" s="5">
        <f>Hakulomake!$B$17</f>
        <v>0</v>
      </c>
      <c r="C586" s="75">
        <v>4</v>
      </c>
      <c r="D586" s="5" t="s">
        <v>434</v>
      </c>
      <c r="E586" s="74" t="s">
        <v>2216</v>
      </c>
      <c r="F586" s="5" t="s">
        <v>435</v>
      </c>
      <c r="G586" s="5" t="s">
        <v>2171</v>
      </c>
      <c r="H586" s="5" t="s">
        <v>51</v>
      </c>
      <c r="I586" s="5" t="s">
        <v>338</v>
      </c>
      <c r="J586" s="75">
        <v>100</v>
      </c>
      <c r="N586" s="14"/>
      <c r="O586" s="50">
        <f>MIN(Lääkkeet[[#This Row],[Velvoite 1.1.2024 (pakkauksia)]],Lääkkeet[[#This Row],[Suurimman alitusluvan mukainen velvoite 
1.1.-30.6.2024 (pakkauksia)]],Lääkkeet[[#This Row],[Alin saldo 
1.1.-30.6.2024 (pakkauksia)]])*Lääkkeet[[#This Row],[Kirjanpitoarvo / pakkaus 1.1.2024
(EUR  ALV 0 %)]]</f>
        <v>0</v>
      </c>
      <c r="P586" s="16"/>
      <c r="Q586" s="13"/>
      <c r="R586" s="13"/>
      <c r="S586" s="13"/>
      <c r="T586" s="14"/>
      <c r="U586" s="50">
        <f>MIN(Lääkkeet[[#This Row],[Velvoite 1.7.2024 (pakkauksia)]],Lääkkeet[[#This Row],[Suurimman alitusluvan mukainen velvoite
1.7.-31.12.2024 (pakkauksia)]],Lääkkeet[[#This Row],[Alin saldo 
1.7.-31.12.2024 (pakkauksia)]])*Lääkkeet[[#This Row],[Kirjanpitoarvo / pakkaus 1.7.2024
(EUR  ALV 0 %)]]</f>
        <v>0</v>
      </c>
      <c r="W586" s="61" t="str" cm="1">
        <f t="array" ref="W586">IFERROR(_xlfn.IFS(Lääkkeet[[#This Row],[Sitoutunut pääoma 
1.1.-30.6.2024 (EUR)]]&gt;0,"Täytetyt",Lääkkeet[[#This Row],[Sitoutunut pääoma 
1.7.-31.12.2024 (EUR)]]&gt;0,"Täytetyt"),"")</f>
        <v/>
      </c>
      <c r="X586" s="61"/>
      <c r="Y586" s="5">
        <f>Hakulomake!$B$29</f>
        <v>0</v>
      </c>
    </row>
    <row r="587" spans="1:25" x14ac:dyDescent="0.3">
      <c r="A587" s="6" t="s">
        <v>1199</v>
      </c>
      <c r="B587" s="5">
        <f>Hakulomake!$B$17</f>
        <v>0</v>
      </c>
      <c r="C587" s="75">
        <v>4</v>
      </c>
      <c r="D587" s="5" t="s">
        <v>420</v>
      </c>
      <c r="E587" s="74" t="s">
        <v>2217</v>
      </c>
      <c r="F587" s="5" t="s">
        <v>421</v>
      </c>
      <c r="G587" s="5" t="s">
        <v>2215</v>
      </c>
      <c r="H587" s="5" t="s">
        <v>399</v>
      </c>
      <c r="I587" s="5" t="s">
        <v>393</v>
      </c>
      <c r="J587" s="75" t="s">
        <v>1076</v>
      </c>
      <c r="N587" s="14"/>
      <c r="O587" s="50">
        <f>MIN(Lääkkeet[[#This Row],[Velvoite 1.1.2024 (pakkauksia)]],Lääkkeet[[#This Row],[Suurimman alitusluvan mukainen velvoite 
1.1.-30.6.2024 (pakkauksia)]],Lääkkeet[[#This Row],[Alin saldo 
1.1.-30.6.2024 (pakkauksia)]])*Lääkkeet[[#This Row],[Kirjanpitoarvo / pakkaus 1.1.2024
(EUR  ALV 0 %)]]</f>
        <v>0</v>
      </c>
      <c r="P587" s="16"/>
      <c r="Q587" s="13"/>
      <c r="R587" s="13"/>
      <c r="S587" s="13"/>
      <c r="T587" s="14"/>
      <c r="U587" s="50">
        <f>MIN(Lääkkeet[[#This Row],[Velvoite 1.7.2024 (pakkauksia)]],Lääkkeet[[#This Row],[Suurimman alitusluvan mukainen velvoite
1.7.-31.12.2024 (pakkauksia)]],Lääkkeet[[#This Row],[Alin saldo 
1.7.-31.12.2024 (pakkauksia)]])*Lääkkeet[[#This Row],[Kirjanpitoarvo / pakkaus 1.7.2024
(EUR  ALV 0 %)]]</f>
        <v>0</v>
      </c>
      <c r="W587" s="61" t="str" cm="1">
        <f t="array" ref="W587">IFERROR(_xlfn.IFS(Lääkkeet[[#This Row],[Sitoutunut pääoma 
1.1.-30.6.2024 (EUR)]]&gt;0,"Täytetyt",Lääkkeet[[#This Row],[Sitoutunut pääoma 
1.7.-31.12.2024 (EUR)]]&gt;0,"Täytetyt"),"")</f>
        <v/>
      </c>
      <c r="X587" s="61"/>
      <c r="Y587" s="5">
        <f>Hakulomake!$B$29</f>
        <v>0</v>
      </c>
    </row>
    <row r="588" spans="1:25" x14ac:dyDescent="0.3">
      <c r="A588" s="6" t="s">
        <v>1199</v>
      </c>
      <c r="B588" s="5">
        <f>Hakulomake!$B$17</f>
        <v>0</v>
      </c>
      <c r="C588" s="75">
        <v>4</v>
      </c>
      <c r="D588" s="5" t="s">
        <v>445</v>
      </c>
      <c r="E588" s="74" t="s">
        <v>2218</v>
      </c>
      <c r="F588" s="5" t="s">
        <v>446</v>
      </c>
      <c r="G588" s="5" t="s">
        <v>448</v>
      </c>
      <c r="H588" s="5" t="s">
        <v>449</v>
      </c>
      <c r="I588" s="5" t="s">
        <v>39</v>
      </c>
      <c r="J588" s="75">
        <v>50</v>
      </c>
      <c r="N588" s="14"/>
      <c r="O588" s="50">
        <f>MIN(Lääkkeet[[#This Row],[Velvoite 1.1.2024 (pakkauksia)]],Lääkkeet[[#This Row],[Suurimman alitusluvan mukainen velvoite 
1.1.-30.6.2024 (pakkauksia)]],Lääkkeet[[#This Row],[Alin saldo 
1.1.-30.6.2024 (pakkauksia)]])*Lääkkeet[[#This Row],[Kirjanpitoarvo / pakkaus 1.1.2024
(EUR  ALV 0 %)]]</f>
        <v>0</v>
      </c>
      <c r="P588" s="16"/>
      <c r="Q588" s="13"/>
      <c r="R588" s="13"/>
      <c r="S588" s="13"/>
      <c r="T588" s="14"/>
      <c r="U588" s="50">
        <f>MIN(Lääkkeet[[#This Row],[Velvoite 1.7.2024 (pakkauksia)]],Lääkkeet[[#This Row],[Suurimman alitusluvan mukainen velvoite
1.7.-31.12.2024 (pakkauksia)]],Lääkkeet[[#This Row],[Alin saldo 
1.7.-31.12.2024 (pakkauksia)]])*Lääkkeet[[#This Row],[Kirjanpitoarvo / pakkaus 1.7.2024
(EUR  ALV 0 %)]]</f>
        <v>0</v>
      </c>
      <c r="W588" s="61" t="str" cm="1">
        <f t="array" ref="W588">IFERROR(_xlfn.IFS(Lääkkeet[[#This Row],[Sitoutunut pääoma 
1.1.-30.6.2024 (EUR)]]&gt;0,"Täytetyt",Lääkkeet[[#This Row],[Sitoutunut pääoma 
1.7.-31.12.2024 (EUR)]]&gt;0,"Täytetyt"),"")</f>
        <v/>
      </c>
      <c r="X588" s="61"/>
      <c r="Y588" s="5">
        <f>Hakulomake!$B$29</f>
        <v>0</v>
      </c>
    </row>
    <row r="589" spans="1:25" x14ac:dyDescent="0.3">
      <c r="A589" s="6" t="s">
        <v>1199</v>
      </c>
      <c r="B589" s="5">
        <f>Hakulomake!$B$17</f>
        <v>0</v>
      </c>
      <c r="C589" s="75">
        <v>4</v>
      </c>
      <c r="D589" s="5" t="s">
        <v>434</v>
      </c>
      <c r="E589" s="74" t="s">
        <v>2219</v>
      </c>
      <c r="F589" s="5" t="s">
        <v>435</v>
      </c>
      <c r="G589" s="5" t="s">
        <v>437</v>
      </c>
      <c r="H589" s="5" t="s">
        <v>51</v>
      </c>
      <c r="I589" s="5" t="s">
        <v>338</v>
      </c>
      <c r="J589" s="75">
        <v>100</v>
      </c>
      <c r="N589" s="14"/>
      <c r="O589" s="50">
        <f>MIN(Lääkkeet[[#This Row],[Velvoite 1.1.2024 (pakkauksia)]],Lääkkeet[[#This Row],[Suurimman alitusluvan mukainen velvoite 
1.1.-30.6.2024 (pakkauksia)]],Lääkkeet[[#This Row],[Alin saldo 
1.1.-30.6.2024 (pakkauksia)]])*Lääkkeet[[#This Row],[Kirjanpitoarvo / pakkaus 1.1.2024
(EUR  ALV 0 %)]]</f>
        <v>0</v>
      </c>
      <c r="P589" s="16"/>
      <c r="Q589" s="13"/>
      <c r="R589" s="13"/>
      <c r="S589" s="13"/>
      <c r="T589" s="14"/>
      <c r="U589" s="50">
        <f>MIN(Lääkkeet[[#This Row],[Velvoite 1.7.2024 (pakkauksia)]],Lääkkeet[[#This Row],[Suurimman alitusluvan mukainen velvoite
1.7.-31.12.2024 (pakkauksia)]],Lääkkeet[[#This Row],[Alin saldo 
1.7.-31.12.2024 (pakkauksia)]])*Lääkkeet[[#This Row],[Kirjanpitoarvo / pakkaus 1.7.2024
(EUR  ALV 0 %)]]</f>
        <v>0</v>
      </c>
      <c r="W589" s="61" t="str" cm="1">
        <f t="array" ref="W589">IFERROR(_xlfn.IFS(Lääkkeet[[#This Row],[Sitoutunut pääoma 
1.1.-30.6.2024 (EUR)]]&gt;0,"Täytetyt",Lääkkeet[[#This Row],[Sitoutunut pääoma 
1.7.-31.12.2024 (EUR)]]&gt;0,"Täytetyt"),"")</f>
        <v/>
      </c>
      <c r="X589" s="61"/>
      <c r="Y589" s="5">
        <f>Hakulomake!$B$29</f>
        <v>0</v>
      </c>
    </row>
    <row r="590" spans="1:25" x14ac:dyDescent="0.3">
      <c r="A590" s="6" t="s">
        <v>1199</v>
      </c>
      <c r="B590" s="5">
        <f>Hakulomake!$B$17</f>
        <v>0</v>
      </c>
      <c r="C590" s="75">
        <v>4</v>
      </c>
      <c r="D590" s="5" t="s">
        <v>434</v>
      </c>
      <c r="E590" s="74" t="s">
        <v>2220</v>
      </c>
      <c r="F590" s="5" t="s">
        <v>435</v>
      </c>
      <c r="G590" s="5" t="s">
        <v>437</v>
      </c>
      <c r="H590" s="5" t="s">
        <v>49</v>
      </c>
      <c r="I590" s="5" t="s">
        <v>338</v>
      </c>
      <c r="J590" s="75">
        <v>150</v>
      </c>
      <c r="N590" s="14"/>
      <c r="O590" s="50">
        <f>MIN(Lääkkeet[[#This Row],[Velvoite 1.1.2024 (pakkauksia)]],Lääkkeet[[#This Row],[Suurimman alitusluvan mukainen velvoite 
1.1.-30.6.2024 (pakkauksia)]],Lääkkeet[[#This Row],[Alin saldo 
1.1.-30.6.2024 (pakkauksia)]])*Lääkkeet[[#This Row],[Kirjanpitoarvo / pakkaus 1.1.2024
(EUR  ALV 0 %)]]</f>
        <v>0</v>
      </c>
      <c r="P590" s="16"/>
      <c r="Q590" s="13"/>
      <c r="R590" s="13"/>
      <c r="S590" s="13"/>
      <c r="T590" s="14"/>
      <c r="U590" s="50">
        <f>MIN(Lääkkeet[[#This Row],[Velvoite 1.7.2024 (pakkauksia)]],Lääkkeet[[#This Row],[Suurimman alitusluvan mukainen velvoite
1.7.-31.12.2024 (pakkauksia)]],Lääkkeet[[#This Row],[Alin saldo 
1.7.-31.12.2024 (pakkauksia)]])*Lääkkeet[[#This Row],[Kirjanpitoarvo / pakkaus 1.7.2024
(EUR  ALV 0 %)]]</f>
        <v>0</v>
      </c>
      <c r="W590" s="61" t="str" cm="1">
        <f t="array" ref="W590">IFERROR(_xlfn.IFS(Lääkkeet[[#This Row],[Sitoutunut pääoma 
1.1.-30.6.2024 (EUR)]]&gt;0,"Täytetyt",Lääkkeet[[#This Row],[Sitoutunut pääoma 
1.7.-31.12.2024 (EUR)]]&gt;0,"Täytetyt"),"")</f>
        <v/>
      </c>
      <c r="X590" s="61"/>
      <c r="Y590" s="5">
        <f>Hakulomake!$B$29</f>
        <v>0</v>
      </c>
    </row>
    <row r="591" spans="1:25" x14ac:dyDescent="0.3">
      <c r="A591" s="6" t="s">
        <v>1199</v>
      </c>
      <c r="B591" s="5">
        <f>Hakulomake!$B$17</f>
        <v>0</v>
      </c>
      <c r="C591" s="75">
        <v>4</v>
      </c>
      <c r="D591" s="5" t="s">
        <v>458</v>
      </c>
      <c r="E591" s="74" t="s">
        <v>2221</v>
      </c>
      <c r="F591" s="5" t="s">
        <v>459</v>
      </c>
      <c r="G591" s="5" t="s">
        <v>467</v>
      </c>
      <c r="H591" s="5" t="s">
        <v>2222</v>
      </c>
      <c r="I591" s="5" t="s">
        <v>39</v>
      </c>
      <c r="J591" s="75">
        <v>100</v>
      </c>
      <c r="N591" s="14"/>
      <c r="O591" s="50">
        <f>MIN(Lääkkeet[[#This Row],[Velvoite 1.1.2024 (pakkauksia)]],Lääkkeet[[#This Row],[Suurimman alitusluvan mukainen velvoite 
1.1.-30.6.2024 (pakkauksia)]],Lääkkeet[[#This Row],[Alin saldo 
1.1.-30.6.2024 (pakkauksia)]])*Lääkkeet[[#This Row],[Kirjanpitoarvo / pakkaus 1.1.2024
(EUR  ALV 0 %)]]</f>
        <v>0</v>
      </c>
      <c r="P591" s="16"/>
      <c r="Q591" s="13"/>
      <c r="R591" s="13"/>
      <c r="S591" s="13"/>
      <c r="T591" s="14"/>
      <c r="U591" s="50">
        <f>MIN(Lääkkeet[[#This Row],[Velvoite 1.7.2024 (pakkauksia)]],Lääkkeet[[#This Row],[Suurimman alitusluvan mukainen velvoite
1.7.-31.12.2024 (pakkauksia)]],Lääkkeet[[#This Row],[Alin saldo 
1.7.-31.12.2024 (pakkauksia)]])*Lääkkeet[[#This Row],[Kirjanpitoarvo / pakkaus 1.7.2024
(EUR  ALV 0 %)]]</f>
        <v>0</v>
      </c>
      <c r="W591" s="61" t="str" cm="1">
        <f t="array" ref="W591">IFERROR(_xlfn.IFS(Lääkkeet[[#This Row],[Sitoutunut pääoma 
1.1.-30.6.2024 (EUR)]]&gt;0,"Täytetyt",Lääkkeet[[#This Row],[Sitoutunut pääoma 
1.7.-31.12.2024 (EUR)]]&gt;0,"Täytetyt"),"")</f>
        <v/>
      </c>
      <c r="X591" s="61"/>
      <c r="Y591" s="5">
        <f>Hakulomake!$B$29</f>
        <v>0</v>
      </c>
    </row>
    <row r="592" spans="1:25" x14ac:dyDescent="0.3">
      <c r="A592" s="6" t="s">
        <v>1199</v>
      </c>
      <c r="B592" s="5">
        <f>Hakulomake!$B$17</f>
        <v>0</v>
      </c>
      <c r="C592" s="75">
        <v>4</v>
      </c>
      <c r="D592" s="5" t="s">
        <v>403</v>
      </c>
      <c r="E592" s="74" t="s">
        <v>2223</v>
      </c>
      <c r="F592" s="5" t="s">
        <v>404</v>
      </c>
      <c r="G592" s="5" t="s">
        <v>2224</v>
      </c>
      <c r="H592" s="5" t="s">
        <v>399</v>
      </c>
      <c r="I592" s="5" t="s">
        <v>395</v>
      </c>
      <c r="J592" s="75" t="s">
        <v>1069</v>
      </c>
      <c r="N592" s="14"/>
      <c r="O592" s="50">
        <f>MIN(Lääkkeet[[#This Row],[Velvoite 1.1.2024 (pakkauksia)]],Lääkkeet[[#This Row],[Suurimman alitusluvan mukainen velvoite 
1.1.-30.6.2024 (pakkauksia)]],Lääkkeet[[#This Row],[Alin saldo 
1.1.-30.6.2024 (pakkauksia)]])*Lääkkeet[[#This Row],[Kirjanpitoarvo / pakkaus 1.1.2024
(EUR  ALV 0 %)]]</f>
        <v>0</v>
      </c>
      <c r="P592" s="16"/>
      <c r="Q592" s="13"/>
      <c r="R592" s="13"/>
      <c r="S592" s="13"/>
      <c r="T592" s="14"/>
      <c r="U592" s="50">
        <f>MIN(Lääkkeet[[#This Row],[Velvoite 1.7.2024 (pakkauksia)]],Lääkkeet[[#This Row],[Suurimman alitusluvan mukainen velvoite
1.7.-31.12.2024 (pakkauksia)]],Lääkkeet[[#This Row],[Alin saldo 
1.7.-31.12.2024 (pakkauksia)]])*Lääkkeet[[#This Row],[Kirjanpitoarvo / pakkaus 1.7.2024
(EUR  ALV 0 %)]]</f>
        <v>0</v>
      </c>
      <c r="W592" s="61" t="str" cm="1">
        <f t="array" ref="W592">IFERROR(_xlfn.IFS(Lääkkeet[[#This Row],[Sitoutunut pääoma 
1.1.-30.6.2024 (EUR)]]&gt;0,"Täytetyt",Lääkkeet[[#This Row],[Sitoutunut pääoma 
1.7.-31.12.2024 (EUR)]]&gt;0,"Täytetyt"),"")</f>
        <v/>
      </c>
      <c r="X592" s="61"/>
      <c r="Y592" s="5">
        <f>Hakulomake!$B$29</f>
        <v>0</v>
      </c>
    </row>
    <row r="593" spans="1:25" x14ac:dyDescent="0.3">
      <c r="A593" s="6" t="s">
        <v>1199</v>
      </c>
      <c r="B593" s="5">
        <f>Hakulomake!$B$17</f>
        <v>0</v>
      </c>
      <c r="C593" s="75">
        <v>4</v>
      </c>
      <c r="D593" s="5" t="s">
        <v>454</v>
      </c>
      <c r="E593" s="74" t="s">
        <v>2225</v>
      </c>
      <c r="F593" s="5" t="s">
        <v>455</v>
      </c>
      <c r="G593" s="5" t="s">
        <v>457</v>
      </c>
      <c r="H593" s="5" t="s">
        <v>385</v>
      </c>
      <c r="I593" s="5" t="s">
        <v>39</v>
      </c>
      <c r="J593" s="75">
        <v>30</v>
      </c>
      <c r="N593" s="14"/>
      <c r="O593" s="50">
        <f>MIN(Lääkkeet[[#This Row],[Velvoite 1.1.2024 (pakkauksia)]],Lääkkeet[[#This Row],[Suurimman alitusluvan mukainen velvoite 
1.1.-30.6.2024 (pakkauksia)]],Lääkkeet[[#This Row],[Alin saldo 
1.1.-30.6.2024 (pakkauksia)]])*Lääkkeet[[#This Row],[Kirjanpitoarvo / pakkaus 1.1.2024
(EUR  ALV 0 %)]]</f>
        <v>0</v>
      </c>
      <c r="P593" s="16"/>
      <c r="Q593" s="13"/>
      <c r="R593" s="13"/>
      <c r="S593" s="13"/>
      <c r="T593" s="14"/>
      <c r="U593" s="50">
        <f>MIN(Lääkkeet[[#This Row],[Velvoite 1.7.2024 (pakkauksia)]],Lääkkeet[[#This Row],[Suurimman alitusluvan mukainen velvoite
1.7.-31.12.2024 (pakkauksia)]],Lääkkeet[[#This Row],[Alin saldo 
1.7.-31.12.2024 (pakkauksia)]])*Lääkkeet[[#This Row],[Kirjanpitoarvo / pakkaus 1.7.2024
(EUR  ALV 0 %)]]</f>
        <v>0</v>
      </c>
      <c r="W593" s="61" t="str" cm="1">
        <f t="array" ref="W593">IFERROR(_xlfn.IFS(Lääkkeet[[#This Row],[Sitoutunut pääoma 
1.1.-30.6.2024 (EUR)]]&gt;0,"Täytetyt",Lääkkeet[[#This Row],[Sitoutunut pääoma 
1.7.-31.12.2024 (EUR)]]&gt;0,"Täytetyt"),"")</f>
        <v/>
      </c>
      <c r="X593" s="61"/>
      <c r="Y593" s="5">
        <f>Hakulomake!$B$29</f>
        <v>0</v>
      </c>
    </row>
    <row r="594" spans="1:25" x14ac:dyDescent="0.3">
      <c r="A594" s="6" t="s">
        <v>1199</v>
      </c>
      <c r="B594" s="5">
        <f>Hakulomake!$B$17</f>
        <v>0</v>
      </c>
      <c r="C594" s="75">
        <v>4</v>
      </c>
      <c r="D594" s="5" t="s">
        <v>403</v>
      </c>
      <c r="E594" s="74" t="s">
        <v>2226</v>
      </c>
      <c r="F594" s="5" t="s">
        <v>404</v>
      </c>
      <c r="G594" s="5" t="s">
        <v>405</v>
      </c>
      <c r="H594" s="5" t="s">
        <v>399</v>
      </c>
      <c r="I594" s="5" t="s">
        <v>135</v>
      </c>
      <c r="J594" s="75" t="s">
        <v>1016</v>
      </c>
      <c r="N594" s="14"/>
      <c r="O594" s="50">
        <f>MIN(Lääkkeet[[#This Row],[Velvoite 1.1.2024 (pakkauksia)]],Lääkkeet[[#This Row],[Suurimman alitusluvan mukainen velvoite 
1.1.-30.6.2024 (pakkauksia)]],Lääkkeet[[#This Row],[Alin saldo 
1.1.-30.6.2024 (pakkauksia)]])*Lääkkeet[[#This Row],[Kirjanpitoarvo / pakkaus 1.1.2024
(EUR  ALV 0 %)]]</f>
        <v>0</v>
      </c>
      <c r="P594" s="16"/>
      <c r="Q594" s="13"/>
      <c r="R594" s="13"/>
      <c r="S594" s="13"/>
      <c r="T594" s="14"/>
      <c r="U594" s="50">
        <f>MIN(Lääkkeet[[#This Row],[Velvoite 1.7.2024 (pakkauksia)]],Lääkkeet[[#This Row],[Suurimman alitusluvan mukainen velvoite
1.7.-31.12.2024 (pakkauksia)]],Lääkkeet[[#This Row],[Alin saldo 
1.7.-31.12.2024 (pakkauksia)]])*Lääkkeet[[#This Row],[Kirjanpitoarvo / pakkaus 1.7.2024
(EUR  ALV 0 %)]]</f>
        <v>0</v>
      </c>
      <c r="W594" s="61" t="str" cm="1">
        <f t="array" ref="W594">IFERROR(_xlfn.IFS(Lääkkeet[[#This Row],[Sitoutunut pääoma 
1.1.-30.6.2024 (EUR)]]&gt;0,"Täytetyt",Lääkkeet[[#This Row],[Sitoutunut pääoma 
1.7.-31.12.2024 (EUR)]]&gt;0,"Täytetyt"),"")</f>
        <v/>
      </c>
      <c r="X594" s="61"/>
      <c r="Y594" s="5">
        <f>Hakulomake!$B$29</f>
        <v>0</v>
      </c>
    </row>
    <row r="595" spans="1:25" x14ac:dyDescent="0.3">
      <c r="A595" s="6" t="s">
        <v>1199</v>
      </c>
      <c r="B595" s="5">
        <f>Hakulomake!$B$17</f>
        <v>0</v>
      </c>
      <c r="C595" s="75">
        <v>4</v>
      </c>
      <c r="D595" s="5" t="s">
        <v>445</v>
      </c>
      <c r="E595" s="74" t="s">
        <v>2227</v>
      </c>
      <c r="F595" s="5" t="s">
        <v>446</v>
      </c>
      <c r="G595" s="5" t="s">
        <v>453</v>
      </c>
      <c r="H595" s="5" t="s">
        <v>69</v>
      </c>
      <c r="I595" s="5" t="s">
        <v>105</v>
      </c>
      <c r="J595" s="75" t="s">
        <v>1070</v>
      </c>
      <c r="N595" s="14"/>
      <c r="O595" s="50">
        <f>MIN(Lääkkeet[[#This Row],[Velvoite 1.1.2024 (pakkauksia)]],Lääkkeet[[#This Row],[Suurimman alitusluvan mukainen velvoite 
1.1.-30.6.2024 (pakkauksia)]],Lääkkeet[[#This Row],[Alin saldo 
1.1.-30.6.2024 (pakkauksia)]])*Lääkkeet[[#This Row],[Kirjanpitoarvo / pakkaus 1.1.2024
(EUR  ALV 0 %)]]</f>
        <v>0</v>
      </c>
      <c r="P595" s="16"/>
      <c r="Q595" s="13"/>
      <c r="R595" s="13"/>
      <c r="S595" s="13"/>
      <c r="T595" s="14"/>
      <c r="U595" s="50">
        <f>MIN(Lääkkeet[[#This Row],[Velvoite 1.7.2024 (pakkauksia)]],Lääkkeet[[#This Row],[Suurimman alitusluvan mukainen velvoite
1.7.-31.12.2024 (pakkauksia)]],Lääkkeet[[#This Row],[Alin saldo 
1.7.-31.12.2024 (pakkauksia)]])*Lääkkeet[[#This Row],[Kirjanpitoarvo / pakkaus 1.7.2024
(EUR  ALV 0 %)]]</f>
        <v>0</v>
      </c>
      <c r="W595" s="61" t="str" cm="1">
        <f t="array" ref="W595">IFERROR(_xlfn.IFS(Lääkkeet[[#This Row],[Sitoutunut pääoma 
1.1.-30.6.2024 (EUR)]]&gt;0,"Täytetyt",Lääkkeet[[#This Row],[Sitoutunut pääoma 
1.7.-31.12.2024 (EUR)]]&gt;0,"Täytetyt"),"")</f>
        <v/>
      </c>
      <c r="X595" s="61"/>
      <c r="Y595" s="5">
        <f>Hakulomake!$B$29</f>
        <v>0</v>
      </c>
    </row>
    <row r="596" spans="1:25" x14ac:dyDescent="0.3">
      <c r="A596" s="6" t="s">
        <v>1199</v>
      </c>
      <c r="B596" s="5">
        <f>Hakulomake!$B$17</f>
        <v>0</v>
      </c>
      <c r="C596" s="75">
        <v>4</v>
      </c>
      <c r="D596" s="5" t="s">
        <v>420</v>
      </c>
      <c r="E596" s="74" t="s">
        <v>2228</v>
      </c>
      <c r="F596" s="5" t="s">
        <v>421</v>
      </c>
      <c r="G596" s="5" t="s">
        <v>426</v>
      </c>
      <c r="H596" s="5" t="s">
        <v>425</v>
      </c>
      <c r="I596" s="5" t="s">
        <v>393</v>
      </c>
      <c r="J596" s="75" t="s">
        <v>1077</v>
      </c>
      <c r="N596" s="14"/>
      <c r="O596" s="50">
        <f>MIN(Lääkkeet[[#This Row],[Velvoite 1.1.2024 (pakkauksia)]],Lääkkeet[[#This Row],[Suurimman alitusluvan mukainen velvoite 
1.1.-30.6.2024 (pakkauksia)]],Lääkkeet[[#This Row],[Alin saldo 
1.1.-30.6.2024 (pakkauksia)]])*Lääkkeet[[#This Row],[Kirjanpitoarvo / pakkaus 1.1.2024
(EUR  ALV 0 %)]]</f>
        <v>0</v>
      </c>
      <c r="P596" s="16"/>
      <c r="Q596" s="13"/>
      <c r="R596" s="13"/>
      <c r="S596" s="13"/>
      <c r="T596" s="14"/>
      <c r="U596" s="50">
        <f>MIN(Lääkkeet[[#This Row],[Velvoite 1.7.2024 (pakkauksia)]],Lääkkeet[[#This Row],[Suurimman alitusluvan mukainen velvoite
1.7.-31.12.2024 (pakkauksia)]],Lääkkeet[[#This Row],[Alin saldo 
1.7.-31.12.2024 (pakkauksia)]])*Lääkkeet[[#This Row],[Kirjanpitoarvo / pakkaus 1.7.2024
(EUR  ALV 0 %)]]</f>
        <v>0</v>
      </c>
      <c r="W596" s="61" t="str" cm="1">
        <f t="array" ref="W596">IFERROR(_xlfn.IFS(Lääkkeet[[#This Row],[Sitoutunut pääoma 
1.1.-30.6.2024 (EUR)]]&gt;0,"Täytetyt",Lääkkeet[[#This Row],[Sitoutunut pääoma 
1.7.-31.12.2024 (EUR)]]&gt;0,"Täytetyt"),"")</f>
        <v/>
      </c>
      <c r="X596" s="61"/>
      <c r="Y596" s="5">
        <f>Hakulomake!$B$29</f>
        <v>0</v>
      </c>
    </row>
    <row r="597" spans="1:25" x14ac:dyDescent="0.3">
      <c r="A597" s="6" t="s">
        <v>1199</v>
      </c>
      <c r="B597" s="5">
        <f>Hakulomake!$B$17</f>
        <v>0</v>
      </c>
      <c r="C597" s="75">
        <v>4</v>
      </c>
      <c r="D597" s="5" t="s">
        <v>445</v>
      </c>
      <c r="E597" s="74" t="s">
        <v>2229</v>
      </c>
      <c r="F597" s="5" t="s">
        <v>446</v>
      </c>
      <c r="G597" s="5" t="s">
        <v>451</v>
      </c>
      <c r="H597" s="5" t="s">
        <v>444</v>
      </c>
      <c r="I597" s="5" t="s">
        <v>39</v>
      </c>
      <c r="J597" s="75">
        <v>50</v>
      </c>
      <c r="N597" s="14"/>
      <c r="O597" s="50">
        <f>MIN(Lääkkeet[[#This Row],[Velvoite 1.1.2024 (pakkauksia)]],Lääkkeet[[#This Row],[Suurimman alitusluvan mukainen velvoite 
1.1.-30.6.2024 (pakkauksia)]],Lääkkeet[[#This Row],[Alin saldo 
1.1.-30.6.2024 (pakkauksia)]])*Lääkkeet[[#This Row],[Kirjanpitoarvo / pakkaus 1.1.2024
(EUR  ALV 0 %)]]</f>
        <v>0</v>
      </c>
      <c r="P597" s="16"/>
      <c r="Q597" s="13"/>
      <c r="R597" s="13"/>
      <c r="S597" s="13"/>
      <c r="T597" s="14"/>
      <c r="U597" s="50">
        <f>MIN(Lääkkeet[[#This Row],[Velvoite 1.7.2024 (pakkauksia)]],Lääkkeet[[#This Row],[Suurimman alitusluvan mukainen velvoite
1.7.-31.12.2024 (pakkauksia)]],Lääkkeet[[#This Row],[Alin saldo 
1.7.-31.12.2024 (pakkauksia)]])*Lääkkeet[[#This Row],[Kirjanpitoarvo / pakkaus 1.7.2024
(EUR  ALV 0 %)]]</f>
        <v>0</v>
      </c>
      <c r="W597" s="61" t="str" cm="1">
        <f t="array" ref="W597">IFERROR(_xlfn.IFS(Lääkkeet[[#This Row],[Sitoutunut pääoma 
1.1.-30.6.2024 (EUR)]]&gt;0,"Täytetyt",Lääkkeet[[#This Row],[Sitoutunut pääoma 
1.7.-31.12.2024 (EUR)]]&gt;0,"Täytetyt"),"")</f>
        <v/>
      </c>
      <c r="X597" s="61"/>
      <c r="Y597" s="5">
        <f>Hakulomake!$B$29</f>
        <v>0</v>
      </c>
    </row>
    <row r="598" spans="1:25" x14ac:dyDescent="0.3">
      <c r="A598" s="6" t="s">
        <v>1199</v>
      </c>
      <c r="B598" s="5">
        <f>Hakulomake!$B$17</f>
        <v>0</v>
      </c>
      <c r="C598" s="75">
        <v>4</v>
      </c>
      <c r="D598" s="5" t="s">
        <v>458</v>
      </c>
      <c r="E598" s="74" t="s">
        <v>2230</v>
      </c>
      <c r="F598" s="5" t="s">
        <v>459</v>
      </c>
      <c r="G598" s="5" t="s">
        <v>467</v>
      </c>
      <c r="H598" s="5" t="s">
        <v>466</v>
      </c>
      <c r="I598" s="5" t="s">
        <v>39</v>
      </c>
      <c r="J598" s="75">
        <v>100</v>
      </c>
      <c r="N598" s="14"/>
      <c r="O598" s="50">
        <f>MIN(Lääkkeet[[#This Row],[Velvoite 1.1.2024 (pakkauksia)]],Lääkkeet[[#This Row],[Suurimman alitusluvan mukainen velvoite 
1.1.-30.6.2024 (pakkauksia)]],Lääkkeet[[#This Row],[Alin saldo 
1.1.-30.6.2024 (pakkauksia)]])*Lääkkeet[[#This Row],[Kirjanpitoarvo / pakkaus 1.1.2024
(EUR  ALV 0 %)]]</f>
        <v>0</v>
      </c>
      <c r="P598" s="16"/>
      <c r="Q598" s="13"/>
      <c r="R598" s="13"/>
      <c r="S598" s="13"/>
      <c r="T598" s="14"/>
      <c r="U598" s="50">
        <f>MIN(Lääkkeet[[#This Row],[Velvoite 1.7.2024 (pakkauksia)]],Lääkkeet[[#This Row],[Suurimman alitusluvan mukainen velvoite
1.7.-31.12.2024 (pakkauksia)]],Lääkkeet[[#This Row],[Alin saldo 
1.7.-31.12.2024 (pakkauksia)]])*Lääkkeet[[#This Row],[Kirjanpitoarvo / pakkaus 1.7.2024
(EUR  ALV 0 %)]]</f>
        <v>0</v>
      </c>
      <c r="W598" s="61" t="str" cm="1">
        <f t="array" ref="W598">IFERROR(_xlfn.IFS(Lääkkeet[[#This Row],[Sitoutunut pääoma 
1.1.-30.6.2024 (EUR)]]&gt;0,"Täytetyt",Lääkkeet[[#This Row],[Sitoutunut pääoma 
1.7.-31.12.2024 (EUR)]]&gt;0,"Täytetyt"),"")</f>
        <v/>
      </c>
      <c r="X598" s="61"/>
      <c r="Y598" s="5">
        <f>Hakulomake!$B$29</f>
        <v>0</v>
      </c>
    </row>
    <row r="599" spans="1:25" x14ac:dyDescent="0.3">
      <c r="A599" s="6" t="s">
        <v>1199</v>
      </c>
      <c r="B599" s="5">
        <f>Hakulomake!$B$17</f>
        <v>0</v>
      </c>
      <c r="C599" s="75">
        <v>4</v>
      </c>
      <c r="D599" s="5" t="s">
        <v>445</v>
      </c>
      <c r="E599" s="74" t="s">
        <v>2231</v>
      </c>
      <c r="F599" s="5" t="s">
        <v>446</v>
      </c>
      <c r="G599" s="5" t="s">
        <v>453</v>
      </c>
      <c r="H599" s="5" t="s">
        <v>31</v>
      </c>
      <c r="I599" s="5" t="s">
        <v>105</v>
      </c>
      <c r="J599" s="75" t="s">
        <v>1075</v>
      </c>
      <c r="N599" s="14"/>
      <c r="O599" s="50">
        <f>MIN(Lääkkeet[[#This Row],[Velvoite 1.1.2024 (pakkauksia)]],Lääkkeet[[#This Row],[Suurimman alitusluvan mukainen velvoite 
1.1.-30.6.2024 (pakkauksia)]],Lääkkeet[[#This Row],[Alin saldo 
1.1.-30.6.2024 (pakkauksia)]])*Lääkkeet[[#This Row],[Kirjanpitoarvo / pakkaus 1.1.2024
(EUR  ALV 0 %)]]</f>
        <v>0</v>
      </c>
      <c r="P599" s="16"/>
      <c r="Q599" s="13"/>
      <c r="R599" s="13"/>
      <c r="S599" s="13"/>
      <c r="T599" s="14"/>
      <c r="U599" s="50">
        <f>MIN(Lääkkeet[[#This Row],[Velvoite 1.7.2024 (pakkauksia)]],Lääkkeet[[#This Row],[Suurimman alitusluvan mukainen velvoite
1.7.-31.12.2024 (pakkauksia)]],Lääkkeet[[#This Row],[Alin saldo 
1.7.-31.12.2024 (pakkauksia)]])*Lääkkeet[[#This Row],[Kirjanpitoarvo / pakkaus 1.7.2024
(EUR  ALV 0 %)]]</f>
        <v>0</v>
      </c>
      <c r="W599" s="61" t="str" cm="1">
        <f t="array" ref="W599">IFERROR(_xlfn.IFS(Lääkkeet[[#This Row],[Sitoutunut pääoma 
1.1.-30.6.2024 (EUR)]]&gt;0,"Täytetyt",Lääkkeet[[#This Row],[Sitoutunut pääoma 
1.7.-31.12.2024 (EUR)]]&gt;0,"Täytetyt"),"")</f>
        <v/>
      </c>
      <c r="X599" s="61"/>
      <c r="Y599" s="5">
        <f>Hakulomake!$B$29</f>
        <v>0</v>
      </c>
    </row>
    <row r="600" spans="1:25" x14ac:dyDescent="0.3">
      <c r="A600" s="6" t="s">
        <v>1199</v>
      </c>
      <c r="B600" s="5">
        <f>Hakulomake!$B$17</f>
        <v>0</v>
      </c>
      <c r="C600" s="75">
        <v>4</v>
      </c>
      <c r="D600" s="5" t="s">
        <v>434</v>
      </c>
      <c r="E600" s="74" t="s">
        <v>2232</v>
      </c>
      <c r="F600" s="5" t="s">
        <v>435</v>
      </c>
      <c r="G600" s="5" t="s">
        <v>2175</v>
      </c>
      <c r="H600" s="5" t="s">
        <v>52</v>
      </c>
      <c r="I600" s="5" t="s">
        <v>338</v>
      </c>
      <c r="J600" s="75">
        <v>100</v>
      </c>
      <c r="N600" s="14"/>
      <c r="O600" s="50">
        <f>MIN(Lääkkeet[[#This Row],[Velvoite 1.1.2024 (pakkauksia)]],Lääkkeet[[#This Row],[Suurimman alitusluvan mukainen velvoite 
1.1.-30.6.2024 (pakkauksia)]],Lääkkeet[[#This Row],[Alin saldo 
1.1.-30.6.2024 (pakkauksia)]])*Lääkkeet[[#This Row],[Kirjanpitoarvo / pakkaus 1.1.2024
(EUR  ALV 0 %)]]</f>
        <v>0</v>
      </c>
      <c r="P600" s="16"/>
      <c r="Q600" s="13"/>
      <c r="R600" s="13"/>
      <c r="S600" s="13"/>
      <c r="T600" s="14"/>
      <c r="U600" s="50">
        <f>MIN(Lääkkeet[[#This Row],[Velvoite 1.7.2024 (pakkauksia)]],Lääkkeet[[#This Row],[Suurimman alitusluvan mukainen velvoite
1.7.-31.12.2024 (pakkauksia)]],Lääkkeet[[#This Row],[Alin saldo 
1.7.-31.12.2024 (pakkauksia)]])*Lääkkeet[[#This Row],[Kirjanpitoarvo / pakkaus 1.7.2024
(EUR  ALV 0 %)]]</f>
        <v>0</v>
      </c>
      <c r="W600" s="61" t="str" cm="1">
        <f t="array" ref="W600">IFERROR(_xlfn.IFS(Lääkkeet[[#This Row],[Sitoutunut pääoma 
1.1.-30.6.2024 (EUR)]]&gt;0,"Täytetyt",Lääkkeet[[#This Row],[Sitoutunut pääoma 
1.7.-31.12.2024 (EUR)]]&gt;0,"Täytetyt"),"")</f>
        <v/>
      </c>
      <c r="X600" s="61"/>
      <c r="Y600" s="5">
        <f>Hakulomake!$B$29</f>
        <v>0</v>
      </c>
    </row>
    <row r="601" spans="1:25" x14ac:dyDescent="0.3">
      <c r="A601" s="6" t="s">
        <v>1199</v>
      </c>
      <c r="B601" s="5">
        <f>Hakulomake!$B$17</f>
        <v>0</v>
      </c>
      <c r="C601" s="75">
        <v>4</v>
      </c>
      <c r="D601" s="5" t="s">
        <v>458</v>
      </c>
      <c r="E601" s="74" t="s">
        <v>2233</v>
      </c>
      <c r="F601" s="5" t="s">
        <v>459</v>
      </c>
      <c r="G601" s="5" t="s">
        <v>467</v>
      </c>
      <c r="H601" s="5" t="s">
        <v>462</v>
      </c>
      <c r="I601" s="5" t="s">
        <v>39</v>
      </c>
      <c r="J601" s="75">
        <v>100</v>
      </c>
      <c r="N601" s="14"/>
      <c r="O601" s="50">
        <f>MIN(Lääkkeet[[#This Row],[Velvoite 1.1.2024 (pakkauksia)]],Lääkkeet[[#This Row],[Suurimman alitusluvan mukainen velvoite 
1.1.-30.6.2024 (pakkauksia)]],Lääkkeet[[#This Row],[Alin saldo 
1.1.-30.6.2024 (pakkauksia)]])*Lääkkeet[[#This Row],[Kirjanpitoarvo / pakkaus 1.1.2024
(EUR  ALV 0 %)]]</f>
        <v>0</v>
      </c>
      <c r="P601" s="16"/>
      <c r="Q601" s="13"/>
      <c r="R601" s="13"/>
      <c r="S601" s="13"/>
      <c r="T601" s="14"/>
      <c r="U601" s="50">
        <f>MIN(Lääkkeet[[#This Row],[Velvoite 1.7.2024 (pakkauksia)]],Lääkkeet[[#This Row],[Suurimman alitusluvan mukainen velvoite
1.7.-31.12.2024 (pakkauksia)]],Lääkkeet[[#This Row],[Alin saldo 
1.7.-31.12.2024 (pakkauksia)]])*Lääkkeet[[#This Row],[Kirjanpitoarvo / pakkaus 1.7.2024
(EUR  ALV 0 %)]]</f>
        <v>0</v>
      </c>
      <c r="W601" s="61" t="str" cm="1">
        <f t="array" ref="W601">IFERROR(_xlfn.IFS(Lääkkeet[[#This Row],[Sitoutunut pääoma 
1.1.-30.6.2024 (EUR)]]&gt;0,"Täytetyt",Lääkkeet[[#This Row],[Sitoutunut pääoma 
1.7.-31.12.2024 (EUR)]]&gt;0,"Täytetyt"),"")</f>
        <v/>
      </c>
      <c r="X601" s="61"/>
      <c r="Y601" s="5">
        <f>Hakulomake!$B$29</f>
        <v>0</v>
      </c>
    </row>
    <row r="602" spans="1:25" x14ac:dyDescent="0.3">
      <c r="A602" s="6" t="s">
        <v>1199</v>
      </c>
      <c r="B602" s="5">
        <f>Hakulomake!$B$17</f>
        <v>0</v>
      </c>
      <c r="C602" s="75">
        <v>4</v>
      </c>
      <c r="D602" s="5" t="s">
        <v>397</v>
      </c>
      <c r="E602" s="74" t="s">
        <v>2234</v>
      </c>
      <c r="F602" s="5" t="s">
        <v>398</v>
      </c>
      <c r="G602" s="5" t="s">
        <v>2179</v>
      </c>
      <c r="H602" s="5" t="s">
        <v>399</v>
      </c>
      <c r="I602" s="5" t="s">
        <v>393</v>
      </c>
      <c r="J602" s="75" t="s">
        <v>1066</v>
      </c>
      <c r="N602" s="14"/>
      <c r="O602" s="50">
        <f>MIN(Lääkkeet[[#This Row],[Velvoite 1.1.2024 (pakkauksia)]],Lääkkeet[[#This Row],[Suurimman alitusluvan mukainen velvoite 
1.1.-30.6.2024 (pakkauksia)]],Lääkkeet[[#This Row],[Alin saldo 
1.1.-30.6.2024 (pakkauksia)]])*Lääkkeet[[#This Row],[Kirjanpitoarvo / pakkaus 1.1.2024
(EUR  ALV 0 %)]]</f>
        <v>0</v>
      </c>
      <c r="P602" s="16"/>
      <c r="Q602" s="13"/>
      <c r="R602" s="13"/>
      <c r="S602" s="13"/>
      <c r="T602" s="14"/>
      <c r="U602" s="50">
        <f>MIN(Lääkkeet[[#This Row],[Velvoite 1.7.2024 (pakkauksia)]],Lääkkeet[[#This Row],[Suurimman alitusluvan mukainen velvoite
1.7.-31.12.2024 (pakkauksia)]],Lääkkeet[[#This Row],[Alin saldo 
1.7.-31.12.2024 (pakkauksia)]])*Lääkkeet[[#This Row],[Kirjanpitoarvo / pakkaus 1.7.2024
(EUR  ALV 0 %)]]</f>
        <v>0</v>
      </c>
      <c r="W602" s="61" t="str" cm="1">
        <f t="array" ref="W602">IFERROR(_xlfn.IFS(Lääkkeet[[#This Row],[Sitoutunut pääoma 
1.1.-30.6.2024 (EUR)]]&gt;0,"Täytetyt",Lääkkeet[[#This Row],[Sitoutunut pääoma 
1.7.-31.12.2024 (EUR)]]&gt;0,"Täytetyt"),"")</f>
        <v/>
      </c>
      <c r="X602" s="61"/>
      <c r="Y602" s="5">
        <f>Hakulomake!$B$29</f>
        <v>0</v>
      </c>
    </row>
    <row r="603" spans="1:25" x14ac:dyDescent="0.3">
      <c r="A603" s="6" t="s">
        <v>1199</v>
      </c>
      <c r="B603" s="5">
        <f>Hakulomake!$B$17</f>
        <v>0</v>
      </c>
      <c r="C603" s="75">
        <v>4</v>
      </c>
      <c r="D603" s="5" t="s">
        <v>397</v>
      </c>
      <c r="E603" s="74" t="s">
        <v>2235</v>
      </c>
      <c r="F603" s="5" t="s">
        <v>398</v>
      </c>
      <c r="G603" s="5" t="s">
        <v>402</v>
      </c>
      <c r="H603" s="5" t="s">
        <v>399</v>
      </c>
      <c r="I603" s="5" t="s">
        <v>135</v>
      </c>
      <c r="J603" s="75" t="s">
        <v>1016</v>
      </c>
      <c r="N603" s="14"/>
      <c r="O603" s="50">
        <f>MIN(Lääkkeet[[#This Row],[Velvoite 1.1.2024 (pakkauksia)]],Lääkkeet[[#This Row],[Suurimman alitusluvan mukainen velvoite 
1.1.-30.6.2024 (pakkauksia)]],Lääkkeet[[#This Row],[Alin saldo 
1.1.-30.6.2024 (pakkauksia)]])*Lääkkeet[[#This Row],[Kirjanpitoarvo / pakkaus 1.1.2024
(EUR  ALV 0 %)]]</f>
        <v>0</v>
      </c>
      <c r="P603" s="16"/>
      <c r="Q603" s="13"/>
      <c r="R603" s="13"/>
      <c r="S603" s="13"/>
      <c r="T603" s="14"/>
      <c r="U603" s="50">
        <f>MIN(Lääkkeet[[#This Row],[Velvoite 1.7.2024 (pakkauksia)]],Lääkkeet[[#This Row],[Suurimman alitusluvan mukainen velvoite
1.7.-31.12.2024 (pakkauksia)]],Lääkkeet[[#This Row],[Alin saldo 
1.7.-31.12.2024 (pakkauksia)]])*Lääkkeet[[#This Row],[Kirjanpitoarvo / pakkaus 1.7.2024
(EUR  ALV 0 %)]]</f>
        <v>0</v>
      </c>
      <c r="W603" s="61" t="str" cm="1">
        <f t="array" ref="W603">IFERROR(_xlfn.IFS(Lääkkeet[[#This Row],[Sitoutunut pääoma 
1.1.-30.6.2024 (EUR)]]&gt;0,"Täytetyt",Lääkkeet[[#This Row],[Sitoutunut pääoma 
1.7.-31.12.2024 (EUR)]]&gt;0,"Täytetyt"),"")</f>
        <v/>
      </c>
      <c r="X603" s="61"/>
      <c r="Y603" s="5">
        <f>Hakulomake!$B$29</f>
        <v>0</v>
      </c>
    </row>
    <row r="604" spans="1:25" x14ac:dyDescent="0.3">
      <c r="A604" s="6" t="s">
        <v>1199</v>
      </c>
      <c r="B604" s="5">
        <f>Hakulomake!$B$17</f>
        <v>0</v>
      </c>
      <c r="C604" s="75">
        <v>4</v>
      </c>
      <c r="D604" s="5" t="s">
        <v>414</v>
      </c>
      <c r="E604" s="74" t="s">
        <v>2236</v>
      </c>
      <c r="F604" s="5" t="s">
        <v>391</v>
      </c>
      <c r="G604" s="5" t="s">
        <v>415</v>
      </c>
      <c r="H604" s="5" t="s">
        <v>392</v>
      </c>
      <c r="I604" s="5" t="s">
        <v>416</v>
      </c>
      <c r="J604" s="75" t="s">
        <v>1066</v>
      </c>
      <c r="N604" s="14"/>
      <c r="O604" s="50">
        <f>MIN(Lääkkeet[[#This Row],[Velvoite 1.1.2024 (pakkauksia)]],Lääkkeet[[#This Row],[Suurimman alitusluvan mukainen velvoite 
1.1.-30.6.2024 (pakkauksia)]],Lääkkeet[[#This Row],[Alin saldo 
1.1.-30.6.2024 (pakkauksia)]])*Lääkkeet[[#This Row],[Kirjanpitoarvo / pakkaus 1.1.2024
(EUR  ALV 0 %)]]</f>
        <v>0</v>
      </c>
      <c r="P604" s="16"/>
      <c r="Q604" s="13"/>
      <c r="R604" s="13"/>
      <c r="S604" s="13"/>
      <c r="T604" s="14"/>
      <c r="U604" s="50">
        <f>MIN(Lääkkeet[[#This Row],[Velvoite 1.7.2024 (pakkauksia)]],Lääkkeet[[#This Row],[Suurimman alitusluvan mukainen velvoite
1.7.-31.12.2024 (pakkauksia)]],Lääkkeet[[#This Row],[Alin saldo 
1.7.-31.12.2024 (pakkauksia)]])*Lääkkeet[[#This Row],[Kirjanpitoarvo / pakkaus 1.7.2024
(EUR  ALV 0 %)]]</f>
        <v>0</v>
      </c>
      <c r="W604" s="61" t="str" cm="1">
        <f t="array" ref="W604">IFERROR(_xlfn.IFS(Lääkkeet[[#This Row],[Sitoutunut pääoma 
1.1.-30.6.2024 (EUR)]]&gt;0,"Täytetyt",Lääkkeet[[#This Row],[Sitoutunut pääoma 
1.7.-31.12.2024 (EUR)]]&gt;0,"Täytetyt"),"")</f>
        <v/>
      </c>
      <c r="X604" s="61"/>
      <c r="Y604" s="5">
        <f>Hakulomake!$B$29</f>
        <v>0</v>
      </c>
    </row>
    <row r="605" spans="1:25" x14ac:dyDescent="0.3">
      <c r="A605" s="6" t="s">
        <v>1199</v>
      </c>
      <c r="B605" s="5">
        <f>Hakulomake!$B$17</f>
        <v>0</v>
      </c>
      <c r="C605" s="75">
        <v>4</v>
      </c>
      <c r="D605" s="5" t="s">
        <v>397</v>
      </c>
      <c r="E605" s="74" t="s">
        <v>2237</v>
      </c>
      <c r="F605" s="5" t="s">
        <v>398</v>
      </c>
      <c r="G605" s="5" t="s">
        <v>2238</v>
      </c>
      <c r="H605" s="5" t="s">
        <v>399</v>
      </c>
      <c r="I605" s="5" t="s">
        <v>393</v>
      </c>
      <c r="J605" s="75" t="s">
        <v>1066</v>
      </c>
      <c r="N605" s="14"/>
      <c r="O605" s="50">
        <f>MIN(Lääkkeet[[#This Row],[Velvoite 1.1.2024 (pakkauksia)]],Lääkkeet[[#This Row],[Suurimman alitusluvan mukainen velvoite 
1.1.-30.6.2024 (pakkauksia)]],Lääkkeet[[#This Row],[Alin saldo 
1.1.-30.6.2024 (pakkauksia)]])*Lääkkeet[[#This Row],[Kirjanpitoarvo / pakkaus 1.1.2024
(EUR  ALV 0 %)]]</f>
        <v>0</v>
      </c>
      <c r="P605" s="16"/>
      <c r="Q605" s="13"/>
      <c r="R605" s="13"/>
      <c r="S605" s="13"/>
      <c r="T605" s="14"/>
      <c r="U605" s="50">
        <f>MIN(Lääkkeet[[#This Row],[Velvoite 1.7.2024 (pakkauksia)]],Lääkkeet[[#This Row],[Suurimman alitusluvan mukainen velvoite
1.7.-31.12.2024 (pakkauksia)]],Lääkkeet[[#This Row],[Alin saldo 
1.7.-31.12.2024 (pakkauksia)]])*Lääkkeet[[#This Row],[Kirjanpitoarvo / pakkaus 1.7.2024
(EUR  ALV 0 %)]]</f>
        <v>0</v>
      </c>
      <c r="W605" s="61" t="str" cm="1">
        <f t="array" ref="W605">IFERROR(_xlfn.IFS(Lääkkeet[[#This Row],[Sitoutunut pääoma 
1.1.-30.6.2024 (EUR)]]&gt;0,"Täytetyt",Lääkkeet[[#This Row],[Sitoutunut pääoma 
1.7.-31.12.2024 (EUR)]]&gt;0,"Täytetyt"),"")</f>
        <v/>
      </c>
      <c r="X605" s="61"/>
      <c r="Y605" s="5">
        <f>Hakulomake!$B$29</f>
        <v>0</v>
      </c>
    </row>
    <row r="606" spans="1:25" x14ac:dyDescent="0.3">
      <c r="A606" s="6" t="s">
        <v>1199</v>
      </c>
      <c r="B606" s="5">
        <f>Hakulomake!$B$17</f>
        <v>0</v>
      </c>
      <c r="C606" s="75">
        <v>4</v>
      </c>
      <c r="D606" s="5" t="s">
        <v>434</v>
      </c>
      <c r="E606" s="74" t="s">
        <v>2239</v>
      </c>
      <c r="F606" s="5" t="s">
        <v>435</v>
      </c>
      <c r="G606" s="5" t="s">
        <v>440</v>
      </c>
      <c r="H606" s="5" t="s">
        <v>438</v>
      </c>
      <c r="I606" s="5" t="s">
        <v>50</v>
      </c>
      <c r="J606" s="75">
        <v>100</v>
      </c>
      <c r="N606" s="14"/>
      <c r="O606" s="50">
        <f>MIN(Lääkkeet[[#This Row],[Velvoite 1.1.2024 (pakkauksia)]],Lääkkeet[[#This Row],[Suurimman alitusluvan mukainen velvoite 
1.1.-30.6.2024 (pakkauksia)]],Lääkkeet[[#This Row],[Alin saldo 
1.1.-30.6.2024 (pakkauksia)]])*Lääkkeet[[#This Row],[Kirjanpitoarvo / pakkaus 1.1.2024
(EUR  ALV 0 %)]]</f>
        <v>0</v>
      </c>
      <c r="P606" s="16"/>
      <c r="Q606" s="13"/>
      <c r="R606" s="13"/>
      <c r="S606" s="13"/>
      <c r="T606" s="14"/>
      <c r="U606" s="50">
        <f>MIN(Lääkkeet[[#This Row],[Velvoite 1.7.2024 (pakkauksia)]],Lääkkeet[[#This Row],[Suurimman alitusluvan mukainen velvoite
1.7.-31.12.2024 (pakkauksia)]],Lääkkeet[[#This Row],[Alin saldo 
1.7.-31.12.2024 (pakkauksia)]])*Lääkkeet[[#This Row],[Kirjanpitoarvo / pakkaus 1.7.2024
(EUR  ALV 0 %)]]</f>
        <v>0</v>
      </c>
      <c r="W606" s="61" t="str" cm="1">
        <f t="array" ref="W606">IFERROR(_xlfn.IFS(Lääkkeet[[#This Row],[Sitoutunut pääoma 
1.1.-30.6.2024 (EUR)]]&gt;0,"Täytetyt",Lääkkeet[[#This Row],[Sitoutunut pääoma 
1.7.-31.12.2024 (EUR)]]&gt;0,"Täytetyt"),"")</f>
        <v/>
      </c>
      <c r="X606" s="61"/>
      <c r="Y606" s="5">
        <f>Hakulomake!$B$29</f>
        <v>0</v>
      </c>
    </row>
    <row r="607" spans="1:25" x14ac:dyDescent="0.3">
      <c r="A607" s="6" t="s">
        <v>1199</v>
      </c>
      <c r="B607" s="5">
        <f>Hakulomake!$B$17</f>
        <v>0</v>
      </c>
      <c r="C607" s="75">
        <v>4</v>
      </c>
      <c r="D607" s="5" t="s">
        <v>445</v>
      </c>
      <c r="E607" s="74" t="s">
        <v>2240</v>
      </c>
      <c r="F607" s="5" t="s">
        <v>446</v>
      </c>
      <c r="G607" s="5" t="s">
        <v>447</v>
      </c>
      <c r="H607" s="5" t="s">
        <v>176</v>
      </c>
      <c r="I607" s="5" t="s">
        <v>417</v>
      </c>
      <c r="J607" s="75" t="s">
        <v>1059</v>
      </c>
      <c r="N607" s="14"/>
      <c r="O607" s="50">
        <f>MIN(Lääkkeet[[#This Row],[Velvoite 1.1.2024 (pakkauksia)]],Lääkkeet[[#This Row],[Suurimman alitusluvan mukainen velvoite 
1.1.-30.6.2024 (pakkauksia)]],Lääkkeet[[#This Row],[Alin saldo 
1.1.-30.6.2024 (pakkauksia)]])*Lääkkeet[[#This Row],[Kirjanpitoarvo / pakkaus 1.1.2024
(EUR  ALV 0 %)]]</f>
        <v>0</v>
      </c>
      <c r="P607" s="16"/>
      <c r="Q607" s="13"/>
      <c r="R607" s="13"/>
      <c r="S607" s="13"/>
      <c r="T607" s="14"/>
      <c r="U607" s="50">
        <f>MIN(Lääkkeet[[#This Row],[Velvoite 1.7.2024 (pakkauksia)]],Lääkkeet[[#This Row],[Suurimman alitusluvan mukainen velvoite
1.7.-31.12.2024 (pakkauksia)]],Lääkkeet[[#This Row],[Alin saldo 
1.7.-31.12.2024 (pakkauksia)]])*Lääkkeet[[#This Row],[Kirjanpitoarvo / pakkaus 1.7.2024
(EUR  ALV 0 %)]]</f>
        <v>0</v>
      </c>
      <c r="W607" s="61" t="str" cm="1">
        <f t="array" ref="W607">IFERROR(_xlfn.IFS(Lääkkeet[[#This Row],[Sitoutunut pääoma 
1.1.-30.6.2024 (EUR)]]&gt;0,"Täytetyt",Lääkkeet[[#This Row],[Sitoutunut pääoma 
1.7.-31.12.2024 (EUR)]]&gt;0,"Täytetyt"),"")</f>
        <v/>
      </c>
      <c r="X607" s="61"/>
      <c r="Y607" s="5">
        <f>Hakulomake!$B$29</f>
        <v>0</v>
      </c>
    </row>
    <row r="608" spans="1:25" x14ac:dyDescent="0.3">
      <c r="A608" s="6" t="s">
        <v>1199</v>
      </c>
      <c r="B608" s="5">
        <f>Hakulomake!$B$17</f>
        <v>0</v>
      </c>
      <c r="C608" s="75">
        <v>4</v>
      </c>
      <c r="D608" s="5" t="s">
        <v>454</v>
      </c>
      <c r="E608" s="74" t="s">
        <v>2241</v>
      </c>
      <c r="F608" s="5" t="s">
        <v>455</v>
      </c>
      <c r="G608" s="5" t="s">
        <v>457</v>
      </c>
      <c r="H608" s="5" t="s">
        <v>385</v>
      </c>
      <c r="I608" s="5" t="s">
        <v>39</v>
      </c>
      <c r="J608" s="75">
        <v>100</v>
      </c>
      <c r="N608" s="14"/>
      <c r="O608" s="50">
        <f>MIN(Lääkkeet[[#This Row],[Velvoite 1.1.2024 (pakkauksia)]],Lääkkeet[[#This Row],[Suurimman alitusluvan mukainen velvoite 
1.1.-30.6.2024 (pakkauksia)]],Lääkkeet[[#This Row],[Alin saldo 
1.1.-30.6.2024 (pakkauksia)]])*Lääkkeet[[#This Row],[Kirjanpitoarvo / pakkaus 1.1.2024
(EUR  ALV 0 %)]]</f>
        <v>0</v>
      </c>
      <c r="P608" s="16"/>
      <c r="Q608" s="13"/>
      <c r="R608" s="13"/>
      <c r="S608" s="13"/>
      <c r="T608" s="14"/>
      <c r="U608" s="50">
        <f>MIN(Lääkkeet[[#This Row],[Velvoite 1.7.2024 (pakkauksia)]],Lääkkeet[[#This Row],[Suurimman alitusluvan mukainen velvoite
1.7.-31.12.2024 (pakkauksia)]],Lääkkeet[[#This Row],[Alin saldo 
1.7.-31.12.2024 (pakkauksia)]])*Lääkkeet[[#This Row],[Kirjanpitoarvo / pakkaus 1.7.2024
(EUR  ALV 0 %)]]</f>
        <v>0</v>
      </c>
      <c r="W608" s="61" t="str" cm="1">
        <f t="array" ref="W608">IFERROR(_xlfn.IFS(Lääkkeet[[#This Row],[Sitoutunut pääoma 
1.1.-30.6.2024 (EUR)]]&gt;0,"Täytetyt",Lääkkeet[[#This Row],[Sitoutunut pääoma 
1.7.-31.12.2024 (EUR)]]&gt;0,"Täytetyt"),"")</f>
        <v/>
      </c>
      <c r="X608" s="61"/>
      <c r="Y608" s="5">
        <f>Hakulomake!$B$29</f>
        <v>0</v>
      </c>
    </row>
    <row r="609" spans="1:25" x14ac:dyDescent="0.3">
      <c r="A609" s="6" t="s">
        <v>1199</v>
      </c>
      <c r="B609" s="5">
        <f>Hakulomake!$B$17</f>
        <v>0</v>
      </c>
      <c r="C609" s="75">
        <v>4</v>
      </c>
      <c r="D609" s="5" t="s">
        <v>458</v>
      </c>
      <c r="E609" s="74" t="s">
        <v>2242</v>
      </c>
      <c r="F609" s="5" t="s">
        <v>459</v>
      </c>
      <c r="G609" s="5" t="s">
        <v>467</v>
      </c>
      <c r="H609" s="5" t="s">
        <v>468</v>
      </c>
      <c r="I609" s="5" t="s">
        <v>39</v>
      </c>
      <c r="J609" s="75">
        <v>100</v>
      </c>
      <c r="N609" s="14"/>
      <c r="O609" s="50">
        <f>MIN(Lääkkeet[[#This Row],[Velvoite 1.1.2024 (pakkauksia)]],Lääkkeet[[#This Row],[Suurimman alitusluvan mukainen velvoite 
1.1.-30.6.2024 (pakkauksia)]],Lääkkeet[[#This Row],[Alin saldo 
1.1.-30.6.2024 (pakkauksia)]])*Lääkkeet[[#This Row],[Kirjanpitoarvo / pakkaus 1.1.2024
(EUR  ALV 0 %)]]</f>
        <v>0</v>
      </c>
      <c r="P609" s="16"/>
      <c r="Q609" s="13"/>
      <c r="R609" s="13"/>
      <c r="S609" s="13"/>
      <c r="T609" s="14"/>
      <c r="U609" s="50">
        <f>MIN(Lääkkeet[[#This Row],[Velvoite 1.7.2024 (pakkauksia)]],Lääkkeet[[#This Row],[Suurimman alitusluvan mukainen velvoite
1.7.-31.12.2024 (pakkauksia)]],Lääkkeet[[#This Row],[Alin saldo 
1.7.-31.12.2024 (pakkauksia)]])*Lääkkeet[[#This Row],[Kirjanpitoarvo / pakkaus 1.7.2024
(EUR  ALV 0 %)]]</f>
        <v>0</v>
      </c>
      <c r="W609" s="61" t="str" cm="1">
        <f t="array" ref="W609">IFERROR(_xlfn.IFS(Lääkkeet[[#This Row],[Sitoutunut pääoma 
1.1.-30.6.2024 (EUR)]]&gt;0,"Täytetyt",Lääkkeet[[#This Row],[Sitoutunut pääoma 
1.7.-31.12.2024 (EUR)]]&gt;0,"Täytetyt"),"")</f>
        <v/>
      </c>
      <c r="X609" s="61"/>
      <c r="Y609" s="5">
        <f>Hakulomake!$B$29</f>
        <v>0</v>
      </c>
    </row>
    <row r="610" spans="1:25" x14ac:dyDescent="0.3">
      <c r="A610" s="6" t="s">
        <v>1199</v>
      </c>
      <c r="B610" s="5">
        <f>Hakulomake!$B$17</f>
        <v>0</v>
      </c>
      <c r="C610" s="75">
        <v>4</v>
      </c>
      <c r="D610" s="5" t="s">
        <v>431</v>
      </c>
      <c r="E610" s="74" t="s">
        <v>2243</v>
      </c>
      <c r="F610" s="5" t="s">
        <v>432</v>
      </c>
      <c r="G610" s="5" t="s">
        <v>433</v>
      </c>
      <c r="H610" s="5" t="s">
        <v>399</v>
      </c>
      <c r="I610" s="5" t="s">
        <v>395</v>
      </c>
      <c r="J610" s="75" t="s">
        <v>1066</v>
      </c>
      <c r="N610" s="14"/>
      <c r="O610" s="50">
        <f>MIN(Lääkkeet[[#This Row],[Velvoite 1.1.2024 (pakkauksia)]],Lääkkeet[[#This Row],[Suurimman alitusluvan mukainen velvoite 
1.1.-30.6.2024 (pakkauksia)]],Lääkkeet[[#This Row],[Alin saldo 
1.1.-30.6.2024 (pakkauksia)]])*Lääkkeet[[#This Row],[Kirjanpitoarvo / pakkaus 1.1.2024
(EUR  ALV 0 %)]]</f>
        <v>0</v>
      </c>
      <c r="P610" s="16"/>
      <c r="Q610" s="13"/>
      <c r="R610" s="13"/>
      <c r="S610" s="13"/>
      <c r="T610" s="14"/>
      <c r="U610" s="50">
        <f>MIN(Lääkkeet[[#This Row],[Velvoite 1.7.2024 (pakkauksia)]],Lääkkeet[[#This Row],[Suurimman alitusluvan mukainen velvoite
1.7.-31.12.2024 (pakkauksia)]],Lääkkeet[[#This Row],[Alin saldo 
1.7.-31.12.2024 (pakkauksia)]])*Lääkkeet[[#This Row],[Kirjanpitoarvo / pakkaus 1.7.2024
(EUR  ALV 0 %)]]</f>
        <v>0</v>
      </c>
      <c r="W610" s="61" t="str" cm="1">
        <f t="array" ref="W610">IFERROR(_xlfn.IFS(Lääkkeet[[#This Row],[Sitoutunut pääoma 
1.1.-30.6.2024 (EUR)]]&gt;0,"Täytetyt",Lääkkeet[[#This Row],[Sitoutunut pääoma 
1.7.-31.12.2024 (EUR)]]&gt;0,"Täytetyt"),"")</f>
        <v/>
      </c>
      <c r="X610" s="61"/>
      <c r="Y610" s="5">
        <f>Hakulomake!$B$29</f>
        <v>0</v>
      </c>
    </row>
    <row r="611" spans="1:25" x14ac:dyDescent="0.3">
      <c r="A611" s="6" t="s">
        <v>1199</v>
      </c>
      <c r="B611" s="5">
        <f>Hakulomake!$B$17</f>
        <v>0</v>
      </c>
      <c r="C611" s="75">
        <v>4</v>
      </c>
      <c r="D611" s="5" t="s">
        <v>434</v>
      </c>
      <c r="E611" s="74" t="s">
        <v>2244</v>
      </c>
      <c r="F611" s="5" t="s">
        <v>435</v>
      </c>
      <c r="G611" s="5" t="s">
        <v>2175</v>
      </c>
      <c r="H611" s="5" t="s">
        <v>51</v>
      </c>
      <c r="I611" s="5" t="s">
        <v>338</v>
      </c>
      <c r="J611" s="75">
        <v>100</v>
      </c>
      <c r="N611" s="14"/>
      <c r="O611" s="50">
        <f>MIN(Lääkkeet[[#This Row],[Velvoite 1.1.2024 (pakkauksia)]],Lääkkeet[[#This Row],[Suurimman alitusluvan mukainen velvoite 
1.1.-30.6.2024 (pakkauksia)]],Lääkkeet[[#This Row],[Alin saldo 
1.1.-30.6.2024 (pakkauksia)]])*Lääkkeet[[#This Row],[Kirjanpitoarvo / pakkaus 1.1.2024
(EUR  ALV 0 %)]]</f>
        <v>0</v>
      </c>
      <c r="P611" s="16"/>
      <c r="Q611" s="13"/>
      <c r="R611" s="13"/>
      <c r="S611" s="13"/>
      <c r="T611" s="14"/>
      <c r="U611" s="50">
        <f>MIN(Lääkkeet[[#This Row],[Velvoite 1.7.2024 (pakkauksia)]],Lääkkeet[[#This Row],[Suurimman alitusluvan mukainen velvoite
1.7.-31.12.2024 (pakkauksia)]],Lääkkeet[[#This Row],[Alin saldo 
1.7.-31.12.2024 (pakkauksia)]])*Lääkkeet[[#This Row],[Kirjanpitoarvo / pakkaus 1.7.2024
(EUR  ALV 0 %)]]</f>
        <v>0</v>
      </c>
      <c r="W611" s="61" t="str" cm="1">
        <f t="array" ref="W611">IFERROR(_xlfn.IFS(Lääkkeet[[#This Row],[Sitoutunut pääoma 
1.1.-30.6.2024 (EUR)]]&gt;0,"Täytetyt",Lääkkeet[[#This Row],[Sitoutunut pääoma 
1.7.-31.12.2024 (EUR)]]&gt;0,"Täytetyt"),"")</f>
        <v/>
      </c>
      <c r="X611" s="61"/>
      <c r="Y611" s="5">
        <f>Hakulomake!$B$29</f>
        <v>0</v>
      </c>
    </row>
    <row r="612" spans="1:25" x14ac:dyDescent="0.3">
      <c r="A612" s="6" t="s">
        <v>1199</v>
      </c>
      <c r="B612" s="5">
        <f>Hakulomake!$B$17</f>
        <v>0</v>
      </c>
      <c r="C612" s="75">
        <v>4</v>
      </c>
      <c r="D612" s="5" t="s">
        <v>390</v>
      </c>
      <c r="E612" s="74" t="s">
        <v>2245</v>
      </c>
      <c r="F612" s="5" t="s">
        <v>391</v>
      </c>
      <c r="G612" s="5" t="s">
        <v>396</v>
      </c>
      <c r="H612" s="5" t="s">
        <v>392</v>
      </c>
      <c r="I612" s="5" t="s">
        <v>135</v>
      </c>
      <c r="J612" s="75" t="s">
        <v>2246</v>
      </c>
      <c r="N612" s="14"/>
      <c r="O612" s="50">
        <f>MIN(Lääkkeet[[#This Row],[Velvoite 1.1.2024 (pakkauksia)]],Lääkkeet[[#This Row],[Suurimman alitusluvan mukainen velvoite 
1.1.-30.6.2024 (pakkauksia)]],Lääkkeet[[#This Row],[Alin saldo 
1.1.-30.6.2024 (pakkauksia)]])*Lääkkeet[[#This Row],[Kirjanpitoarvo / pakkaus 1.1.2024
(EUR  ALV 0 %)]]</f>
        <v>0</v>
      </c>
      <c r="P612" s="16"/>
      <c r="Q612" s="13"/>
      <c r="R612" s="13"/>
      <c r="S612" s="13"/>
      <c r="T612" s="14"/>
      <c r="U612" s="50">
        <f>MIN(Lääkkeet[[#This Row],[Velvoite 1.7.2024 (pakkauksia)]],Lääkkeet[[#This Row],[Suurimman alitusluvan mukainen velvoite
1.7.-31.12.2024 (pakkauksia)]],Lääkkeet[[#This Row],[Alin saldo 
1.7.-31.12.2024 (pakkauksia)]])*Lääkkeet[[#This Row],[Kirjanpitoarvo / pakkaus 1.7.2024
(EUR  ALV 0 %)]]</f>
        <v>0</v>
      </c>
      <c r="W612" s="61" t="str" cm="1">
        <f t="array" ref="W612">IFERROR(_xlfn.IFS(Lääkkeet[[#This Row],[Sitoutunut pääoma 
1.1.-30.6.2024 (EUR)]]&gt;0,"Täytetyt",Lääkkeet[[#This Row],[Sitoutunut pääoma 
1.7.-31.12.2024 (EUR)]]&gt;0,"Täytetyt"),"")</f>
        <v/>
      </c>
      <c r="X612" s="61"/>
      <c r="Y612" s="5">
        <f>Hakulomake!$B$29</f>
        <v>0</v>
      </c>
    </row>
    <row r="613" spans="1:25" x14ac:dyDescent="0.3">
      <c r="A613" s="6" t="s">
        <v>1199</v>
      </c>
      <c r="B613" s="5">
        <f>Hakulomake!$B$17</f>
        <v>0</v>
      </c>
      <c r="C613" s="75">
        <v>4</v>
      </c>
      <c r="D613" s="5" t="s">
        <v>420</v>
      </c>
      <c r="E613" s="74" t="s">
        <v>2247</v>
      </c>
      <c r="F613" s="5" t="s">
        <v>421</v>
      </c>
      <c r="G613" s="5" t="s">
        <v>424</v>
      </c>
      <c r="H613" s="5" t="s">
        <v>425</v>
      </c>
      <c r="I613" s="5" t="s">
        <v>393</v>
      </c>
      <c r="J613" s="75" t="s">
        <v>1073</v>
      </c>
      <c r="N613" s="14"/>
      <c r="O613" s="50">
        <f>MIN(Lääkkeet[[#This Row],[Velvoite 1.1.2024 (pakkauksia)]],Lääkkeet[[#This Row],[Suurimman alitusluvan mukainen velvoite 
1.1.-30.6.2024 (pakkauksia)]],Lääkkeet[[#This Row],[Alin saldo 
1.1.-30.6.2024 (pakkauksia)]])*Lääkkeet[[#This Row],[Kirjanpitoarvo / pakkaus 1.1.2024
(EUR  ALV 0 %)]]</f>
        <v>0</v>
      </c>
      <c r="P613" s="16"/>
      <c r="Q613" s="13"/>
      <c r="R613" s="13"/>
      <c r="S613" s="13"/>
      <c r="T613" s="14"/>
      <c r="U613" s="50">
        <f>MIN(Lääkkeet[[#This Row],[Velvoite 1.7.2024 (pakkauksia)]],Lääkkeet[[#This Row],[Suurimman alitusluvan mukainen velvoite
1.7.-31.12.2024 (pakkauksia)]],Lääkkeet[[#This Row],[Alin saldo 
1.7.-31.12.2024 (pakkauksia)]])*Lääkkeet[[#This Row],[Kirjanpitoarvo / pakkaus 1.7.2024
(EUR  ALV 0 %)]]</f>
        <v>0</v>
      </c>
      <c r="W613" s="61" t="str" cm="1">
        <f t="array" ref="W613">IFERROR(_xlfn.IFS(Lääkkeet[[#This Row],[Sitoutunut pääoma 
1.1.-30.6.2024 (EUR)]]&gt;0,"Täytetyt",Lääkkeet[[#This Row],[Sitoutunut pääoma 
1.7.-31.12.2024 (EUR)]]&gt;0,"Täytetyt"),"")</f>
        <v/>
      </c>
      <c r="X613" s="61"/>
      <c r="Y613" s="5">
        <f>Hakulomake!$B$29</f>
        <v>0</v>
      </c>
    </row>
    <row r="614" spans="1:25" x14ac:dyDescent="0.3">
      <c r="A614" s="6" t="s">
        <v>1199</v>
      </c>
      <c r="B614" s="5">
        <f>Hakulomake!$B$17</f>
        <v>0</v>
      </c>
      <c r="C614" s="75">
        <v>4</v>
      </c>
      <c r="D614" s="5" t="s">
        <v>445</v>
      </c>
      <c r="E614" s="74" t="s">
        <v>2248</v>
      </c>
      <c r="F614" s="5" t="s">
        <v>446</v>
      </c>
      <c r="G614" s="5" t="s">
        <v>451</v>
      </c>
      <c r="H614" s="5" t="s">
        <v>449</v>
      </c>
      <c r="I614" s="5" t="s">
        <v>39</v>
      </c>
      <c r="J614" s="75">
        <v>50</v>
      </c>
      <c r="N614" s="14"/>
      <c r="O614" s="50">
        <f>MIN(Lääkkeet[[#This Row],[Velvoite 1.1.2024 (pakkauksia)]],Lääkkeet[[#This Row],[Suurimman alitusluvan mukainen velvoite 
1.1.-30.6.2024 (pakkauksia)]],Lääkkeet[[#This Row],[Alin saldo 
1.1.-30.6.2024 (pakkauksia)]])*Lääkkeet[[#This Row],[Kirjanpitoarvo / pakkaus 1.1.2024
(EUR  ALV 0 %)]]</f>
        <v>0</v>
      </c>
      <c r="P614" s="16"/>
      <c r="Q614" s="13"/>
      <c r="R614" s="13"/>
      <c r="S614" s="13"/>
      <c r="T614" s="14"/>
      <c r="U614" s="50">
        <f>MIN(Lääkkeet[[#This Row],[Velvoite 1.7.2024 (pakkauksia)]],Lääkkeet[[#This Row],[Suurimman alitusluvan mukainen velvoite
1.7.-31.12.2024 (pakkauksia)]],Lääkkeet[[#This Row],[Alin saldo 
1.7.-31.12.2024 (pakkauksia)]])*Lääkkeet[[#This Row],[Kirjanpitoarvo / pakkaus 1.7.2024
(EUR  ALV 0 %)]]</f>
        <v>0</v>
      </c>
      <c r="W614" s="61" t="str" cm="1">
        <f t="array" ref="W614">IFERROR(_xlfn.IFS(Lääkkeet[[#This Row],[Sitoutunut pääoma 
1.1.-30.6.2024 (EUR)]]&gt;0,"Täytetyt",Lääkkeet[[#This Row],[Sitoutunut pääoma 
1.7.-31.12.2024 (EUR)]]&gt;0,"Täytetyt"),"")</f>
        <v/>
      </c>
      <c r="X614" s="61"/>
      <c r="Y614" s="5">
        <f>Hakulomake!$B$29</f>
        <v>0</v>
      </c>
    </row>
    <row r="615" spans="1:25" x14ac:dyDescent="0.3">
      <c r="A615" s="6" t="s">
        <v>1199</v>
      </c>
      <c r="B615" s="5">
        <f>Hakulomake!$B$17</f>
        <v>0</v>
      </c>
      <c r="C615" s="75">
        <v>4</v>
      </c>
      <c r="D615" s="5" t="s">
        <v>458</v>
      </c>
      <c r="E615" s="74" t="s">
        <v>2249</v>
      </c>
      <c r="F615" s="5" t="s">
        <v>459</v>
      </c>
      <c r="G615" s="5" t="s">
        <v>467</v>
      </c>
      <c r="H615" s="5" t="s">
        <v>461</v>
      </c>
      <c r="I615" s="5" t="s">
        <v>39</v>
      </c>
      <c r="J615" s="75">
        <v>100</v>
      </c>
      <c r="N615" s="14"/>
      <c r="O615" s="50">
        <f>MIN(Lääkkeet[[#This Row],[Velvoite 1.1.2024 (pakkauksia)]],Lääkkeet[[#This Row],[Suurimman alitusluvan mukainen velvoite 
1.1.-30.6.2024 (pakkauksia)]],Lääkkeet[[#This Row],[Alin saldo 
1.1.-30.6.2024 (pakkauksia)]])*Lääkkeet[[#This Row],[Kirjanpitoarvo / pakkaus 1.1.2024
(EUR  ALV 0 %)]]</f>
        <v>0</v>
      </c>
      <c r="P615" s="16"/>
      <c r="Q615" s="13"/>
      <c r="R615" s="13"/>
      <c r="S615" s="13"/>
      <c r="T615" s="14"/>
      <c r="U615" s="50">
        <f>MIN(Lääkkeet[[#This Row],[Velvoite 1.7.2024 (pakkauksia)]],Lääkkeet[[#This Row],[Suurimman alitusluvan mukainen velvoite
1.7.-31.12.2024 (pakkauksia)]],Lääkkeet[[#This Row],[Alin saldo 
1.7.-31.12.2024 (pakkauksia)]])*Lääkkeet[[#This Row],[Kirjanpitoarvo / pakkaus 1.7.2024
(EUR  ALV 0 %)]]</f>
        <v>0</v>
      </c>
      <c r="W615" s="61" t="str" cm="1">
        <f t="array" ref="W615">IFERROR(_xlfn.IFS(Lääkkeet[[#This Row],[Sitoutunut pääoma 
1.1.-30.6.2024 (EUR)]]&gt;0,"Täytetyt",Lääkkeet[[#This Row],[Sitoutunut pääoma 
1.7.-31.12.2024 (EUR)]]&gt;0,"Täytetyt"),"")</f>
        <v/>
      </c>
      <c r="X615" s="61"/>
      <c r="Y615" s="5">
        <f>Hakulomake!$B$29</f>
        <v>0</v>
      </c>
    </row>
    <row r="616" spans="1:25" x14ac:dyDescent="0.3">
      <c r="A616" s="6" t="s">
        <v>1199</v>
      </c>
      <c r="B616" s="5">
        <f>Hakulomake!$B$17</f>
        <v>0</v>
      </c>
      <c r="C616" s="75">
        <v>4</v>
      </c>
      <c r="D616" s="5" t="s">
        <v>458</v>
      </c>
      <c r="E616" s="74" t="s">
        <v>2250</v>
      </c>
      <c r="F616" s="5" t="s">
        <v>459</v>
      </c>
      <c r="G616" s="5" t="s">
        <v>467</v>
      </c>
      <c r="H616" s="5" t="s">
        <v>471</v>
      </c>
      <c r="I616" s="5" t="s">
        <v>39</v>
      </c>
      <c r="J616" s="75">
        <v>100</v>
      </c>
      <c r="N616" s="14"/>
      <c r="O616" s="50">
        <f>MIN(Lääkkeet[[#This Row],[Velvoite 1.1.2024 (pakkauksia)]],Lääkkeet[[#This Row],[Suurimman alitusluvan mukainen velvoite 
1.1.-30.6.2024 (pakkauksia)]],Lääkkeet[[#This Row],[Alin saldo 
1.1.-30.6.2024 (pakkauksia)]])*Lääkkeet[[#This Row],[Kirjanpitoarvo / pakkaus 1.1.2024
(EUR  ALV 0 %)]]</f>
        <v>0</v>
      </c>
      <c r="P616" s="16"/>
      <c r="Q616" s="13"/>
      <c r="R616" s="13"/>
      <c r="S616" s="13"/>
      <c r="T616" s="14"/>
      <c r="U616" s="50">
        <f>MIN(Lääkkeet[[#This Row],[Velvoite 1.7.2024 (pakkauksia)]],Lääkkeet[[#This Row],[Suurimman alitusluvan mukainen velvoite
1.7.-31.12.2024 (pakkauksia)]],Lääkkeet[[#This Row],[Alin saldo 
1.7.-31.12.2024 (pakkauksia)]])*Lääkkeet[[#This Row],[Kirjanpitoarvo / pakkaus 1.7.2024
(EUR  ALV 0 %)]]</f>
        <v>0</v>
      </c>
      <c r="W616" s="61" t="str" cm="1">
        <f t="array" ref="W616">IFERROR(_xlfn.IFS(Lääkkeet[[#This Row],[Sitoutunut pääoma 
1.1.-30.6.2024 (EUR)]]&gt;0,"Täytetyt",Lääkkeet[[#This Row],[Sitoutunut pääoma 
1.7.-31.12.2024 (EUR)]]&gt;0,"Täytetyt"),"")</f>
        <v/>
      </c>
      <c r="X616" s="61"/>
      <c r="Y616" s="5">
        <f>Hakulomake!$B$29</f>
        <v>0</v>
      </c>
    </row>
    <row r="617" spans="1:25" x14ac:dyDescent="0.3">
      <c r="A617" s="6" t="s">
        <v>1199</v>
      </c>
      <c r="B617" s="5">
        <f>Hakulomake!$B$17</f>
        <v>0</v>
      </c>
      <c r="C617" s="75">
        <v>5</v>
      </c>
      <c r="D617" s="5" t="s">
        <v>498</v>
      </c>
      <c r="E617" s="74" t="s">
        <v>2251</v>
      </c>
      <c r="F617" s="5" t="s">
        <v>499</v>
      </c>
      <c r="G617" s="5" t="s">
        <v>508</v>
      </c>
      <c r="H617" s="5" t="s">
        <v>117</v>
      </c>
      <c r="I617" s="5" t="s">
        <v>496</v>
      </c>
      <c r="J617" s="75" t="s">
        <v>1079</v>
      </c>
      <c r="N617" s="14"/>
      <c r="O617" s="50">
        <f>MIN(Lääkkeet[[#This Row],[Velvoite 1.1.2024 (pakkauksia)]],Lääkkeet[[#This Row],[Suurimman alitusluvan mukainen velvoite 
1.1.-30.6.2024 (pakkauksia)]],Lääkkeet[[#This Row],[Alin saldo 
1.1.-30.6.2024 (pakkauksia)]])*Lääkkeet[[#This Row],[Kirjanpitoarvo / pakkaus 1.1.2024
(EUR  ALV 0 %)]]</f>
        <v>0</v>
      </c>
      <c r="P617" s="16"/>
      <c r="Q617" s="13"/>
      <c r="R617" s="13"/>
      <c r="S617" s="13"/>
      <c r="T617" s="14"/>
      <c r="U617" s="50">
        <f>MIN(Lääkkeet[[#This Row],[Velvoite 1.7.2024 (pakkauksia)]],Lääkkeet[[#This Row],[Suurimman alitusluvan mukainen velvoite
1.7.-31.12.2024 (pakkauksia)]],Lääkkeet[[#This Row],[Alin saldo 
1.7.-31.12.2024 (pakkauksia)]])*Lääkkeet[[#This Row],[Kirjanpitoarvo / pakkaus 1.7.2024
(EUR  ALV 0 %)]]</f>
        <v>0</v>
      </c>
      <c r="W617" s="61" t="str" cm="1">
        <f t="array" ref="W617">IFERROR(_xlfn.IFS(Lääkkeet[[#This Row],[Sitoutunut pääoma 
1.1.-30.6.2024 (EUR)]]&gt;0,"Täytetyt",Lääkkeet[[#This Row],[Sitoutunut pääoma 
1.7.-31.12.2024 (EUR)]]&gt;0,"Täytetyt"),"")</f>
        <v/>
      </c>
      <c r="X617" s="61"/>
      <c r="Y617" s="5">
        <f>Hakulomake!$B$29</f>
        <v>0</v>
      </c>
    </row>
    <row r="618" spans="1:25" x14ac:dyDescent="0.3">
      <c r="A618" s="6" t="s">
        <v>1199</v>
      </c>
      <c r="B618" s="5">
        <f>Hakulomake!$B$17</f>
        <v>0</v>
      </c>
      <c r="C618" s="75">
        <v>5</v>
      </c>
      <c r="D618" s="5" t="s">
        <v>498</v>
      </c>
      <c r="E618" s="74" t="s">
        <v>2252</v>
      </c>
      <c r="F618" s="5" t="s">
        <v>499</v>
      </c>
      <c r="G618" s="5" t="s">
        <v>508</v>
      </c>
      <c r="H618" s="5" t="s">
        <v>150</v>
      </c>
      <c r="I618" s="5" t="s">
        <v>496</v>
      </c>
      <c r="J618" s="75" t="s">
        <v>1014</v>
      </c>
      <c r="N618" s="14"/>
      <c r="O618" s="50">
        <f>MIN(Lääkkeet[[#This Row],[Velvoite 1.1.2024 (pakkauksia)]],Lääkkeet[[#This Row],[Suurimman alitusluvan mukainen velvoite 
1.1.-30.6.2024 (pakkauksia)]],Lääkkeet[[#This Row],[Alin saldo 
1.1.-30.6.2024 (pakkauksia)]])*Lääkkeet[[#This Row],[Kirjanpitoarvo / pakkaus 1.1.2024
(EUR  ALV 0 %)]]</f>
        <v>0</v>
      </c>
      <c r="P618" s="16"/>
      <c r="Q618" s="13"/>
      <c r="R618" s="13"/>
      <c r="S618" s="13"/>
      <c r="T618" s="14"/>
      <c r="U618" s="50">
        <f>MIN(Lääkkeet[[#This Row],[Velvoite 1.7.2024 (pakkauksia)]],Lääkkeet[[#This Row],[Suurimman alitusluvan mukainen velvoite
1.7.-31.12.2024 (pakkauksia)]],Lääkkeet[[#This Row],[Alin saldo 
1.7.-31.12.2024 (pakkauksia)]])*Lääkkeet[[#This Row],[Kirjanpitoarvo / pakkaus 1.7.2024
(EUR  ALV 0 %)]]</f>
        <v>0</v>
      </c>
      <c r="W618" s="61" t="str" cm="1">
        <f t="array" ref="W618">IFERROR(_xlfn.IFS(Lääkkeet[[#This Row],[Sitoutunut pääoma 
1.1.-30.6.2024 (EUR)]]&gt;0,"Täytetyt",Lääkkeet[[#This Row],[Sitoutunut pääoma 
1.7.-31.12.2024 (EUR)]]&gt;0,"Täytetyt"),"")</f>
        <v/>
      </c>
      <c r="X618" s="61"/>
      <c r="Y618" s="5">
        <f>Hakulomake!$B$29</f>
        <v>0</v>
      </c>
    </row>
    <row r="619" spans="1:25" x14ac:dyDescent="0.3">
      <c r="A619" s="6" t="s">
        <v>1199</v>
      </c>
      <c r="B619" s="5">
        <f>Hakulomake!$B$17</f>
        <v>0</v>
      </c>
      <c r="C619" s="75">
        <v>5</v>
      </c>
      <c r="D619" s="5" t="s">
        <v>528</v>
      </c>
      <c r="E619" s="74" t="s">
        <v>2253</v>
      </c>
      <c r="F619" s="5" t="s">
        <v>529</v>
      </c>
      <c r="G619" s="5" t="s">
        <v>542</v>
      </c>
      <c r="H619" s="5" t="s">
        <v>49</v>
      </c>
      <c r="I619" s="5" t="s">
        <v>50</v>
      </c>
      <c r="J619" s="75">
        <v>10</v>
      </c>
      <c r="N619" s="14"/>
      <c r="O619" s="50">
        <f>MIN(Lääkkeet[[#This Row],[Velvoite 1.1.2024 (pakkauksia)]],Lääkkeet[[#This Row],[Suurimman alitusluvan mukainen velvoite 
1.1.-30.6.2024 (pakkauksia)]],Lääkkeet[[#This Row],[Alin saldo 
1.1.-30.6.2024 (pakkauksia)]])*Lääkkeet[[#This Row],[Kirjanpitoarvo / pakkaus 1.1.2024
(EUR  ALV 0 %)]]</f>
        <v>0</v>
      </c>
      <c r="P619" s="16"/>
      <c r="Q619" s="13"/>
      <c r="R619" s="13"/>
      <c r="S619" s="13"/>
      <c r="T619" s="14"/>
      <c r="U619" s="50">
        <f>MIN(Lääkkeet[[#This Row],[Velvoite 1.7.2024 (pakkauksia)]],Lääkkeet[[#This Row],[Suurimman alitusluvan mukainen velvoite
1.7.-31.12.2024 (pakkauksia)]],Lääkkeet[[#This Row],[Alin saldo 
1.7.-31.12.2024 (pakkauksia)]])*Lääkkeet[[#This Row],[Kirjanpitoarvo / pakkaus 1.7.2024
(EUR  ALV 0 %)]]</f>
        <v>0</v>
      </c>
      <c r="W619" s="61" t="str" cm="1">
        <f t="array" ref="W619">IFERROR(_xlfn.IFS(Lääkkeet[[#This Row],[Sitoutunut pääoma 
1.1.-30.6.2024 (EUR)]]&gt;0,"Täytetyt",Lääkkeet[[#This Row],[Sitoutunut pääoma 
1.7.-31.12.2024 (EUR)]]&gt;0,"Täytetyt"),"")</f>
        <v/>
      </c>
      <c r="X619" s="61"/>
      <c r="Y619" s="5">
        <f>Hakulomake!$B$29</f>
        <v>0</v>
      </c>
    </row>
    <row r="620" spans="1:25" x14ac:dyDescent="0.3">
      <c r="A620" s="6" t="s">
        <v>1199</v>
      </c>
      <c r="B620" s="5">
        <f>Hakulomake!$B$17</f>
        <v>0</v>
      </c>
      <c r="C620" s="75">
        <v>5</v>
      </c>
      <c r="D620" s="5" t="s">
        <v>498</v>
      </c>
      <c r="E620" s="74" t="s">
        <v>2254</v>
      </c>
      <c r="F620" s="5" t="s">
        <v>499</v>
      </c>
      <c r="G620" s="5" t="s">
        <v>508</v>
      </c>
      <c r="H620" s="5" t="s">
        <v>385</v>
      </c>
      <c r="I620" s="5" t="s">
        <v>32</v>
      </c>
      <c r="J620" s="75">
        <v>28</v>
      </c>
      <c r="N620" s="14"/>
      <c r="O620" s="50">
        <f>MIN(Lääkkeet[[#This Row],[Velvoite 1.1.2024 (pakkauksia)]],Lääkkeet[[#This Row],[Suurimman alitusluvan mukainen velvoite 
1.1.-30.6.2024 (pakkauksia)]],Lääkkeet[[#This Row],[Alin saldo 
1.1.-30.6.2024 (pakkauksia)]])*Lääkkeet[[#This Row],[Kirjanpitoarvo / pakkaus 1.1.2024
(EUR  ALV 0 %)]]</f>
        <v>0</v>
      </c>
      <c r="P620" s="16"/>
      <c r="Q620" s="13"/>
      <c r="R620" s="13"/>
      <c r="S620" s="13"/>
      <c r="T620" s="14"/>
      <c r="U620" s="50">
        <f>MIN(Lääkkeet[[#This Row],[Velvoite 1.7.2024 (pakkauksia)]],Lääkkeet[[#This Row],[Suurimman alitusluvan mukainen velvoite
1.7.-31.12.2024 (pakkauksia)]],Lääkkeet[[#This Row],[Alin saldo 
1.7.-31.12.2024 (pakkauksia)]])*Lääkkeet[[#This Row],[Kirjanpitoarvo / pakkaus 1.7.2024
(EUR  ALV 0 %)]]</f>
        <v>0</v>
      </c>
      <c r="W620" s="61" t="str" cm="1">
        <f t="array" ref="W620">IFERROR(_xlfn.IFS(Lääkkeet[[#This Row],[Sitoutunut pääoma 
1.1.-30.6.2024 (EUR)]]&gt;0,"Täytetyt",Lääkkeet[[#This Row],[Sitoutunut pääoma 
1.7.-31.12.2024 (EUR)]]&gt;0,"Täytetyt"),"")</f>
        <v/>
      </c>
      <c r="X620" s="61"/>
      <c r="Y620" s="5">
        <f>Hakulomake!$B$29</f>
        <v>0</v>
      </c>
    </row>
    <row r="621" spans="1:25" x14ac:dyDescent="0.3">
      <c r="A621" s="6" t="s">
        <v>1199</v>
      </c>
      <c r="B621" s="5">
        <f>Hakulomake!$B$17</f>
        <v>0</v>
      </c>
      <c r="C621" s="75">
        <v>5</v>
      </c>
      <c r="D621" s="5" t="s">
        <v>498</v>
      </c>
      <c r="E621" s="74" t="s">
        <v>2255</v>
      </c>
      <c r="F621" s="5" t="s">
        <v>499</v>
      </c>
      <c r="G621" s="5" t="s">
        <v>508</v>
      </c>
      <c r="H621" s="5" t="s">
        <v>342</v>
      </c>
      <c r="I621" s="5" t="s">
        <v>32</v>
      </c>
      <c r="J621" s="75">
        <v>28</v>
      </c>
      <c r="N621" s="14"/>
      <c r="O621" s="50">
        <f>MIN(Lääkkeet[[#This Row],[Velvoite 1.1.2024 (pakkauksia)]],Lääkkeet[[#This Row],[Suurimman alitusluvan mukainen velvoite 
1.1.-30.6.2024 (pakkauksia)]],Lääkkeet[[#This Row],[Alin saldo 
1.1.-30.6.2024 (pakkauksia)]])*Lääkkeet[[#This Row],[Kirjanpitoarvo / pakkaus 1.1.2024
(EUR  ALV 0 %)]]</f>
        <v>0</v>
      </c>
      <c r="P621" s="16"/>
      <c r="Q621" s="13"/>
      <c r="R621" s="13"/>
      <c r="S621" s="13"/>
      <c r="T621" s="14"/>
      <c r="U621" s="50">
        <f>MIN(Lääkkeet[[#This Row],[Velvoite 1.7.2024 (pakkauksia)]],Lääkkeet[[#This Row],[Suurimman alitusluvan mukainen velvoite
1.7.-31.12.2024 (pakkauksia)]],Lääkkeet[[#This Row],[Alin saldo 
1.7.-31.12.2024 (pakkauksia)]])*Lääkkeet[[#This Row],[Kirjanpitoarvo / pakkaus 1.7.2024
(EUR  ALV 0 %)]]</f>
        <v>0</v>
      </c>
      <c r="W621" s="61" t="str" cm="1">
        <f t="array" ref="W621">IFERROR(_xlfn.IFS(Lääkkeet[[#This Row],[Sitoutunut pääoma 
1.1.-30.6.2024 (EUR)]]&gt;0,"Täytetyt",Lääkkeet[[#This Row],[Sitoutunut pääoma 
1.7.-31.12.2024 (EUR)]]&gt;0,"Täytetyt"),"")</f>
        <v/>
      </c>
      <c r="X621" s="61"/>
      <c r="Y621" s="5">
        <f>Hakulomake!$B$29</f>
        <v>0</v>
      </c>
    </row>
    <row r="622" spans="1:25" x14ac:dyDescent="0.3">
      <c r="A622" s="6" t="s">
        <v>1199</v>
      </c>
      <c r="B622" s="5">
        <f>Hakulomake!$B$17</f>
        <v>0</v>
      </c>
      <c r="C622" s="75">
        <v>5</v>
      </c>
      <c r="D622" s="5" t="s">
        <v>473</v>
      </c>
      <c r="E622" s="74" t="s">
        <v>2256</v>
      </c>
      <c r="F622" s="5" t="s">
        <v>474</v>
      </c>
      <c r="G622" s="5" t="s">
        <v>482</v>
      </c>
      <c r="H622" s="5" t="s">
        <v>136</v>
      </c>
      <c r="I622" s="5" t="s">
        <v>50</v>
      </c>
      <c r="J622" s="75">
        <v>100</v>
      </c>
      <c r="N622" s="14"/>
      <c r="O622" s="50">
        <f>MIN(Lääkkeet[[#This Row],[Velvoite 1.1.2024 (pakkauksia)]],Lääkkeet[[#This Row],[Suurimman alitusluvan mukainen velvoite 
1.1.-30.6.2024 (pakkauksia)]],Lääkkeet[[#This Row],[Alin saldo 
1.1.-30.6.2024 (pakkauksia)]])*Lääkkeet[[#This Row],[Kirjanpitoarvo / pakkaus 1.1.2024
(EUR  ALV 0 %)]]</f>
        <v>0</v>
      </c>
      <c r="P622" s="16"/>
      <c r="Q622" s="13"/>
      <c r="R622" s="13"/>
      <c r="S622" s="13"/>
      <c r="T622" s="14"/>
      <c r="U622" s="50">
        <f>MIN(Lääkkeet[[#This Row],[Velvoite 1.7.2024 (pakkauksia)]],Lääkkeet[[#This Row],[Suurimman alitusluvan mukainen velvoite
1.7.-31.12.2024 (pakkauksia)]],Lääkkeet[[#This Row],[Alin saldo 
1.7.-31.12.2024 (pakkauksia)]])*Lääkkeet[[#This Row],[Kirjanpitoarvo / pakkaus 1.7.2024
(EUR  ALV 0 %)]]</f>
        <v>0</v>
      </c>
      <c r="W622" s="61" t="str" cm="1">
        <f t="array" ref="W622">IFERROR(_xlfn.IFS(Lääkkeet[[#This Row],[Sitoutunut pääoma 
1.1.-30.6.2024 (EUR)]]&gt;0,"Täytetyt",Lääkkeet[[#This Row],[Sitoutunut pääoma 
1.7.-31.12.2024 (EUR)]]&gt;0,"Täytetyt"),"")</f>
        <v/>
      </c>
      <c r="X622" s="61"/>
      <c r="Y622" s="5">
        <f>Hakulomake!$B$29</f>
        <v>0</v>
      </c>
    </row>
    <row r="623" spans="1:25" x14ac:dyDescent="0.3">
      <c r="A623" s="6" t="s">
        <v>1199</v>
      </c>
      <c r="B623" s="5">
        <f>Hakulomake!$B$17</f>
        <v>0</v>
      </c>
      <c r="C623" s="75">
        <v>5</v>
      </c>
      <c r="D623" s="5" t="s">
        <v>473</v>
      </c>
      <c r="E623" s="74" t="s">
        <v>2257</v>
      </c>
      <c r="F623" s="5" t="s">
        <v>474</v>
      </c>
      <c r="G623" s="5" t="s">
        <v>482</v>
      </c>
      <c r="H623" s="5" t="s">
        <v>136</v>
      </c>
      <c r="I623" s="5" t="s">
        <v>50</v>
      </c>
      <c r="J623" s="75">
        <v>30</v>
      </c>
      <c r="N623" s="14"/>
      <c r="O623" s="50">
        <f>MIN(Lääkkeet[[#This Row],[Velvoite 1.1.2024 (pakkauksia)]],Lääkkeet[[#This Row],[Suurimman alitusluvan mukainen velvoite 
1.1.-30.6.2024 (pakkauksia)]],Lääkkeet[[#This Row],[Alin saldo 
1.1.-30.6.2024 (pakkauksia)]])*Lääkkeet[[#This Row],[Kirjanpitoarvo / pakkaus 1.1.2024
(EUR  ALV 0 %)]]</f>
        <v>0</v>
      </c>
      <c r="P623" s="16"/>
      <c r="Q623" s="13"/>
      <c r="R623" s="13"/>
      <c r="S623" s="13"/>
      <c r="T623" s="14"/>
      <c r="U623" s="50">
        <f>MIN(Lääkkeet[[#This Row],[Velvoite 1.7.2024 (pakkauksia)]],Lääkkeet[[#This Row],[Suurimman alitusluvan mukainen velvoite
1.7.-31.12.2024 (pakkauksia)]],Lääkkeet[[#This Row],[Alin saldo 
1.7.-31.12.2024 (pakkauksia)]])*Lääkkeet[[#This Row],[Kirjanpitoarvo / pakkaus 1.7.2024
(EUR  ALV 0 %)]]</f>
        <v>0</v>
      </c>
      <c r="W623" s="61" t="str" cm="1">
        <f t="array" ref="W623">IFERROR(_xlfn.IFS(Lääkkeet[[#This Row],[Sitoutunut pääoma 
1.1.-30.6.2024 (EUR)]]&gt;0,"Täytetyt",Lääkkeet[[#This Row],[Sitoutunut pääoma 
1.7.-31.12.2024 (EUR)]]&gt;0,"Täytetyt"),"")</f>
        <v/>
      </c>
      <c r="X623" s="61"/>
      <c r="Y623" s="5">
        <f>Hakulomake!$B$29</f>
        <v>0</v>
      </c>
    </row>
    <row r="624" spans="1:25" x14ac:dyDescent="0.3">
      <c r="A624" s="6" t="s">
        <v>1199</v>
      </c>
      <c r="B624" s="5">
        <f>Hakulomake!$B$17</f>
        <v>0</v>
      </c>
      <c r="C624" s="75">
        <v>5</v>
      </c>
      <c r="D624" s="5" t="s">
        <v>473</v>
      </c>
      <c r="E624" s="74" t="s">
        <v>2258</v>
      </c>
      <c r="F624" s="5" t="s">
        <v>474</v>
      </c>
      <c r="G624" s="5" t="s">
        <v>487</v>
      </c>
      <c r="H624" s="5" t="s">
        <v>198</v>
      </c>
      <c r="I624" s="5" t="s">
        <v>50</v>
      </c>
      <c r="J624" s="75">
        <v>10</v>
      </c>
      <c r="N624" s="14"/>
      <c r="O624" s="50">
        <f>MIN(Lääkkeet[[#This Row],[Velvoite 1.1.2024 (pakkauksia)]],Lääkkeet[[#This Row],[Suurimman alitusluvan mukainen velvoite 
1.1.-30.6.2024 (pakkauksia)]],Lääkkeet[[#This Row],[Alin saldo 
1.1.-30.6.2024 (pakkauksia)]])*Lääkkeet[[#This Row],[Kirjanpitoarvo / pakkaus 1.1.2024
(EUR  ALV 0 %)]]</f>
        <v>0</v>
      </c>
      <c r="P624" s="16"/>
      <c r="Q624" s="13"/>
      <c r="R624" s="13"/>
      <c r="S624" s="13"/>
      <c r="T624" s="14"/>
      <c r="U624" s="50">
        <f>MIN(Lääkkeet[[#This Row],[Velvoite 1.7.2024 (pakkauksia)]],Lääkkeet[[#This Row],[Suurimman alitusluvan mukainen velvoite
1.7.-31.12.2024 (pakkauksia)]],Lääkkeet[[#This Row],[Alin saldo 
1.7.-31.12.2024 (pakkauksia)]])*Lääkkeet[[#This Row],[Kirjanpitoarvo / pakkaus 1.7.2024
(EUR  ALV 0 %)]]</f>
        <v>0</v>
      </c>
      <c r="W624" s="61" t="str" cm="1">
        <f t="array" ref="W624">IFERROR(_xlfn.IFS(Lääkkeet[[#This Row],[Sitoutunut pääoma 
1.1.-30.6.2024 (EUR)]]&gt;0,"Täytetyt",Lääkkeet[[#This Row],[Sitoutunut pääoma 
1.7.-31.12.2024 (EUR)]]&gt;0,"Täytetyt"),"")</f>
        <v/>
      </c>
      <c r="X624" s="61"/>
      <c r="Y624" s="5">
        <f>Hakulomake!$B$29</f>
        <v>0</v>
      </c>
    </row>
    <row r="625" spans="1:25" x14ac:dyDescent="0.3">
      <c r="A625" s="6" t="s">
        <v>1199</v>
      </c>
      <c r="B625" s="5">
        <f>Hakulomake!$B$17</f>
        <v>0</v>
      </c>
      <c r="C625" s="75">
        <v>5</v>
      </c>
      <c r="D625" s="5" t="s">
        <v>498</v>
      </c>
      <c r="E625" s="74" t="s">
        <v>2259</v>
      </c>
      <c r="F625" s="5" t="s">
        <v>499</v>
      </c>
      <c r="G625" s="5" t="s">
        <v>508</v>
      </c>
      <c r="H625" s="5" t="s">
        <v>344</v>
      </c>
      <c r="I625" s="5" t="s">
        <v>32</v>
      </c>
      <c r="J625" s="75">
        <v>98</v>
      </c>
      <c r="N625" s="14"/>
      <c r="O625" s="50">
        <f>MIN(Lääkkeet[[#This Row],[Velvoite 1.1.2024 (pakkauksia)]],Lääkkeet[[#This Row],[Suurimman alitusluvan mukainen velvoite 
1.1.-30.6.2024 (pakkauksia)]],Lääkkeet[[#This Row],[Alin saldo 
1.1.-30.6.2024 (pakkauksia)]])*Lääkkeet[[#This Row],[Kirjanpitoarvo / pakkaus 1.1.2024
(EUR  ALV 0 %)]]</f>
        <v>0</v>
      </c>
      <c r="P625" s="16"/>
      <c r="Q625" s="13"/>
      <c r="R625" s="13"/>
      <c r="S625" s="13"/>
      <c r="T625" s="14"/>
      <c r="U625" s="50">
        <f>MIN(Lääkkeet[[#This Row],[Velvoite 1.7.2024 (pakkauksia)]],Lääkkeet[[#This Row],[Suurimman alitusluvan mukainen velvoite
1.7.-31.12.2024 (pakkauksia)]],Lääkkeet[[#This Row],[Alin saldo 
1.7.-31.12.2024 (pakkauksia)]])*Lääkkeet[[#This Row],[Kirjanpitoarvo / pakkaus 1.7.2024
(EUR  ALV 0 %)]]</f>
        <v>0</v>
      </c>
      <c r="W625" s="61" t="str" cm="1">
        <f t="array" ref="W625">IFERROR(_xlfn.IFS(Lääkkeet[[#This Row],[Sitoutunut pääoma 
1.1.-30.6.2024 (EUR)]]&gt;0,"Täytetyt",Lääkkeet[[#This Row],[Sitoutunut pääoma 
1.7.-31.12.2024 (EUR)]]&gt;0,"Täytetyt"),"")</f>
        <v/>
      </c>
      <c r="X625" s="61"/>
      <c r="Y625" s="5">
        <f>Hakulomake!$B$29</f>
        <v>0</v>
      </c>
    </row>
    <row r="626" spans="1:25" x14ac:dyDescent="0.3">
      <c r="A626" s="6" t="s">
        <v>1199</v>
      </c>
      <c r="B626" s="5">
        <f>Hakulomake!$B$17</f>
        <v>0</v>
      </c>
      <c r="C626" s="75">
        <v>5</v>
      </c>
      <c r="D626" s="5" t="s">
        <v>498</v>
      </c>
      <c r="E626" s="74" t="s">
        <v>2260</v>
      </c>
      <c r="F626" s="5" t="s">
        <v>499</v>
      </c>
      <c r="G626" s="5" t="s">
        <v>508</v>
      </c>
      <c r="H626" s="5" t="s">
        <v>342</v>
      </c>
      <c r="I626" s="5" t="s">
        <v>32</v>
      </c>
      <c r="J626" s="75">
        <v>98</v>
      </c>
      <c r="N626" s="14"/>
      <c r="O626" s="50">
        <f>MIN(Lääkkeet[[#This Row],[Velvoite 1.1.2024 (pakkauksia)]],Lääkkeet[[#This Row],[Suurimman alitusluvan mukainen velvoite 
1.1.-30.6.2024 (pakkauksia)]],Lääkkeet[[#This Row],[Alin saldo 
1.1.-30.6.2024 (pakkauksia)]])*Lääkkeet[[#This Row],[Kirjanpitoarvo / pakkaus 1.1.2024
(EUR  ALV 0 %)]]</f>
        <v>0</v>
      </c>
      <c r="P626" s="16"/>
      <c r="Q626" s="13"/>
      <c r="R626" s="13"/>
      <c r="S626" s="13"/>
      <c r="T626" s="14"/>
      <c r="U626" s="50">
        <f>MIN(Lääkkeet[[#This Row],[Velvoite 1.7.2024 (pakkauksia)]],Lääkkeet[[#This Row],[Suurimman alitusluvan mukainen velvoite
1.7.-31.12.2024 (pakkauksia)]],Lääkkeet[[#This Row],[Alin saldo 
1.7.-31.12.2024 (pakkauksia)]])*Lääkkeet[[#This Row],[Kirjanpitoarvo / pakkaus 1.7.2024
(EUR  ALV 0 %)]]</f>
        <v>0</v>
      </c>
      <c r="W626" s="61" t="str" cm="1">
        <f t="array" ref="W626">IFERROR(_xlfn.IFS(Lääkkeet[[#This Row],[Sitoutunut pääoma 
1.1.-30.6.2024 (EUR)]]&gt;0,"Täytetyt",Lääkkeet[[#This Row],[Sitoutunut pääoma 
1.7.-31.12.2024 (EUR)]]&gt;0,"Täytetyt"),"")</f>
        <v/>
      </c>
      <c r="X626" s="61"/>
      <c r="Y626" s="5">
        <f>Hakulomake!$B$29</f>
        <v>0</v>
      </c>
    </row>
    <row r="627" spans="1:25" x14ac:dyDescent="0.3">
      <c r="A627" s="6" t="s">
        <v>1199</v>
      </c>
      <c r="B627" s="5">
        <f>Hakulomake!$B$17</f>
        <v>0</v>
      </c>
      <c r="C627" s="75">
        <v>5</v>
      </c>
      <c r="D627" s="5" t="s">
        <v>528</v>
      </c>
      <c r="E627" s="74" t="s">
        <v>2261</v>
      </c>
      <c r="F627" s="5" t="s">
        <v>529</v>
      </c>
      <c r="G627" s="5" t="s">
        <v>536</v>
      </c>
      <c r="H627" s="5" t="s">
        <v>537</v>
      </c>
      <c r="I627" s="5" t="s">
        <v>125</v>
      </c>
      <c r="J627" s="75">
        <v>100</v>
      </c>
      <c r="N627" s="14"/>
      <c r="O627" s="50">
        <f>MIN(Lääkkeet[[#This Row],[Velvoite 1.1.2024 (pakkauksia)]],Lääkkeet[[#This Row],[Suurimman alitusluvan mukainen velvoite 
1.1.-30.6.2024 (pakkauksia)]],Lääkkeet[[#This Row],[Alin saldo 
1.1.-30.6.2024 (pakkauksia)]])*Lääkkeet[[#This Row],[Kirjanpitoarvo / pakkaus 1.1.2024
(EUR  ALV 0 %)]]</f>
        <v>0</v>
      </c>
      <c r="P627" s="16"/>
      <c r="Q627" s="13"/>
      <c r="R627" s="13"/>
      <c r="S627" s="13"/>
      <c r="T627" s="14"/>
      <c r="U627" s="50">
        <f>MIN(Lääkkeet[[#This Row],[Velvoite 1.7.2024 (pakkauksia)]],Lääkkeet[[#This Row],[Suurimman alitusluvan mukainen velvoite
1.7.-31.12.2024 (pakkauksia)]],Lääkkeet[[#This Row],[Alin saldo 
1.7.-31.12.2024 (pakkauksia)]])*Lääkkeet[[#This Row],[Kirjanpitoarvo / pakkaus 1.7.2024
(EUR  ALV 0 %)]]</f>
        <v>0</v>
      </c>
      <c r="W627" s="61" t="str" cm="1">
        <f t="array" ref="W627">IFERROR(_xlfn.IFS(Lääkkeet[[#This Row],[Sitoutunut pääoma 
1.1.-30.6.2024 (EUR)]]&gt;0,"Täytetyt",Lääkkeet[[#This Row],[Sitoutunut pääoma 
1.7.-31.12.2024 (EUR)]]&gt;0,"Täytetyt"),"")</f>
        <v/>
      </c>
      <c r="X627" s="61"/>
      <c r="Y627" s="5">
        <f>Hakulomake!$B$29</f>
        <v>0</v>
      </c>
    </row>
    <row r="628" spans="1:25" x14ac:dyDescent="0.3">
      <c r="A628" s="6" t="s">
        <v>1199</v>
      </c>
      <c r="B628" s="5">
        <f>Hakulomake!$B$17</f>
        <v>0</v>
      </c>
      <c r="C628" s="75">
        <v>5</v>
      </c>
      <c r="D628" s="5" t="s">
        <v>528</v>
      </c>
      <c r="E628" s="74" t="s">
        <v>2262</v>
      </c>
      <c r="F628" s="5" t="s">
        <v>529</v>
      </c>
      <c r="G628" s="5" t="s">
        <v>550</v>
      </c>
      <c r="H628" s="5" t="s">
        <v>49</v>
      </c>
      <c r="I628" s="5" t="s">
        <v>39</v>
      </c>
      <c r="J628" s="75">
        <v>100</v>
      </c>
      <c r="N628" s="14"/>
      <c r="O628" s="50">
        <f>MIN(Lääkkeet[[#This Row],[Velvoite 1.1.2024 (pakkauksia)]],Lääkkeet[[#This Row],[Suurimman alitusluvan mukainen velvoite 
1.1.-30.6.2024 (pakkauksia)]],Lääkkeet[[#This Row],[Alin saldo 
1.1.-30.6.2024 (pakkauksia)]])*Lääkkeet[[#This Row],[Kirjanpitoarvo / pakkaus 1.1.2024
(EUR  ALV 0 %)]]</f>
        <v>0</v>
      </c>
      <c r="P628" s="16"/>
      <c r="Q628" s="13"/>
      <c r="R628" s="13"/>
      <c r="S628" s="13"/>
      <c r="T628" s="14"/>
      <c r="U628" s="50">
        <f>MIN(Lääkkeet[[#This Row],[Velvoite 1.7.2024 (pakkauksia)]],Lääkkeet[[#This Row],[Suurimman alitusluvan mukainen velvoite
1.7.-31.12.2024 (pakkauksia)]],Lääkkeet[[#This Row],[Alin saldo 
1.7.-31.12.2024 (pakkauksia)]])*Lääkkeet[[#This Row],[Kirjanpitoarvo / pakkaus 1.7.2024
(EUR  ALV 0 %)]]</f>
        <v>0</v>
      </c>
      <c r="W628" s="61" t="str" cm="1">
        <f t="array" ref="W628">IFERROR(_xlfn.IFS(Lääkkeet[[#This Row],[Sitoutunut pääoma 
1.1.-30.6.2024 (EUR)]]&gt;0,"Täytetyt",Lääkkeet[[#This Row],[Sitoutunut pääoma 
1.7.-31.12.2024 (EUR)]]&gt;0,"Täytetyt"),"")</f>
        <v/>
      </c>
      <c r="X628" s="61"/>
      <c r="Y628" s="5">
        <f>Hakulomake!$B$29</f>
        <v>0</v>
      </c>
    </row>
    <row r="629" spans="1:25" x14ac:dyDescent="0.3">
      <c r="A629" s="6" t="s">
        <v>1199</v>
      </c>
      <c r="B629" s="5">
        <f>Hakulomake!$B$17</f>
        <v>0</v>
      </c>
      <c r="C629" s="75">
        <v>5</v>
      </c>
      <c r="D629" s="5" t="s">
        <v>528</v>
      </c>
      <c r="E629" s="74" t="s">
        <v>2263</v>
      </c>
      <c r="F629" s="5" t="s">
        <v>529</v>
      </c>
      <c r="G629" s="5" t="s">
        <v>532</v>
      </c>
      <c r="H629" s="5" t="s">
        <v>31</v>
      </c>
      <c r="I629" s="5" t="s">
        <v>53</v>
      </c>
      <c r="J629" s="75">
        <v>12</v>
      </c>
      <c r="N629" s="14"/>
      <c r="O629" s="50">
        <f>MIN(Lääkkeet[[#This Row],[Velvoite 1.1.2024 (pakkauksia)]],Lääkkeet[[#This Row],[Suurimman alitusluvan mukainen velvoite 
1.1.-30.6.2024 (pakkauksia)]],Lääkkeet[[#This Row],[Alin saldo 
1.1.-30.6.2024 (pakkauksia)]])*Lääkkeet[[#This Row],[Kirjanpitoarvo / pakkaus 1.1.2024
(EUR  ALV 0 %)]]</f>
        <v>0</v>
      </c>
      <c r="P629" s="16"/>
      <c r="Q629" s="13"/>
      <c r="R629" s="13"/>
      <c r="S629" s="13"/>
      <c r="T629" s="14"/>
      <c r="U629" s="50">
        <f>MIN(Lääkkeet[[#This Row],[Velvoite 1.7.2024 (pakkauksia)]],Lääkkeet[[#This Row],[Suurimman alitusluvan mukainen velvoite
1.7.-31.12.2024 (pakkauksia)]],Lääkkeet[[#This Row],[Alin saldo 
1.7.-31.12.2024 (pakkauksia)]])*Lääkkeet[[#This Row],[Kirjanpitoarvo / pakkaus 1.7.2024
(EUR  ALV 0 %)]]</f>
        <v>0</v>
      </c>
      <c r="W629" s="61" t="str" cm="1">
        <f t="array" ref="W629">IFERROR(_xlfn.IFS(Lääkkeet[[#This Row],[Sitoutunut pääoma 
1.1.-30.6.2024 (EUR)]]&gt;0,"Täytetyt",Lääkkeet[[#This Row],[Sitoutunut pääoma 
1.7.-31.12.2024 (EUR)]]&gt;0,"Täytetyt"),"")</f>
        <v/>
      </c>
      <c r="X629" s="61"/>
      <c r="Y629" s="5">
        <f>Hakulomake!$B$29</f>
        <v>0</v>
      </c>
    </row>
    <row r="630" spans="1:25" x14ac:dyDescent="0.3">
      <c r="A630" s="6" t="s">
        <v>1199</v>
      </c>
      <c r="B630" s="5">
        <f>Hakulomake!$B$17</f>
        <v>0</v>
      </c>
      <c r="C630" s="75">
        <v>5</v>
      </c>
      <c r="D630" s="5" t="s">
        <v>528</v>
      </c>
      <c r="E630" s="74" t="s">
        <v>2264</v>
      </c>
      <c r="F630" s="5" t="s">
        <v>529</v>
      </c>
      <c r="G630" s="5" t="s">
        <v>550</v>
      </c>
      <c r="H630" s="5" t="s">
        <v>49</v>
      </c>
      <c r="I630" s="5" t="s">
        <v>39</v>
      </c>
      <c r="J630" s="75">
        <v>10</v>
      </c>
      <c r="N630" s="14"/>
      <c r="O630" s="50">
        <f>MIN(Lääkkeet[[#This Row],[Velvoite 1.1.2024 (pakkauksia)]],Lääkkeet[[#This Row],[Suurimman alitusluvan mukainen velvoite 
1.1.-30.6.2024 (pakkauksia)]],Lääkkeet[[#This Row],[Alin saldo 
1.1.-30.6.2024 (pakkauksia)]])*Lääkkeet[[#This Row],[Kirjanpitoarvo / pakkaus 1.1.2024
(EUR  ALV 0 %)]]</f>
        <v>0</v>
      </c>
      <c r="P630" s="16"/>
      <c r="Q630" s="13"/>
      <c r="R630" s="13"/>
      <c r="S630" s="13"/>
      <c r="T630" s="14"/>
      <c r="U630" s="50">
        <f>MIN(Lääkkeet[[#This Row],[Velvoite 1.7.2024 (pakkauksia)]],Lääkkeet[[#This Row],[Suurimman alitusluvan mukainen velvoite
1.7.-31.12.2024 (pakkauksia)]],Lääkkeet[[#This Row],[Alin saldo 
1.7.-31.12.2024 (pakkauksia)]])*Lääkkeet[[#This Row],[Kirjanpitoarvo / pakkaus 1.7.2024
(EUR  ALV 0 %)]]</f>
        <v>0</v>
      </c>
      <c r="W630" s="61" t="str" cm="1">
        <f t="array" ref="W630">IFERROR(_xlfn.IFS(Lääkkeet[[#This Row],[Sitoutunut pääoma 
1.1.-30.6.2024 (EUR)]]&gt;0,"Täytetyt",Lääkkeet[[#This Row],[Sitoutunut pääoma 
1.7.-31.12.2024 (EUR)]]&gt;0,"Täytetyt"),"")</f>
        <v/>
      </c>
      <c r="X630" s="61"/>
      <c r="Y630" s="5">
        <f>Hakulomake!$B$29</f>
        <v>0</v>
      </c>
    </row>
    <row r="631" spans="1:25" x14ac:dyDescent="0.3">
      <c r="A631" s="6" t="s">
        <v>1199</v>
      </c>
      <c r="B631" s="5">
        <f>Hakulomake!$B$17</f>
        <v>0</v>
      </c>
      <c r="C631" s="75">
        <v>5</v>
      </c>
      <c r="D631" s="5" t="s">
        <v>528</v>
      </c>
      <c r="E631" s="74" t="s">
        <v>2265</v>
      </c>
      <c r="F631" s="5" t="s">
        <v>529</v>
      </c>
      <c r="G631" s="5" t="s">
        <v>532</v>
      </c>
      <c r="H631" s="5" t="s">
        <v>33</v>
      </c>
      <c r="I631" s="5" t="s">
        <v>53</v>
      </c>
      <c r="J631" s="75">
        <v>12</v>
      </c>
      <c r="N631" s="14"/>
      <c r="O631" s="50">
        <f>MIN(Lääkkeet[[#This Row],[Velvoite 1.1.2024 (pakkauksia)]],Lääkkeet[[#This Row],[Suurimman alitusluvan mukainen velvoite 
1.1.-30.6.2024 (pakkauksia)]],Lääkkeet[[#This Row],[Alin saldo 
1.1.-30.6.2024 (pakkauksia)]])*Lääkkeet[[#This Row],[Kirjanpitoarvo / pakkaus 1.1.2024
(EUR  ALV 0 %)]]</f>
        <v>0</v>
      </c>
      <c r="P631" s="16"/>
      <c r="Q631" s="13"/>
      <c r="R631" s="13"/>
      <c r="S631" s="13"/>
      <c r="T631" s="14"/>
      <c r="U631" s="50">
        <f>MIN(Lääkkeet[[#This Row],[Velvoite 1.7.2024 (pakkauksia)]],Lääkkeet[[#This Row],[Suurimman alitusluvan mukainen velvoite
1.7.-31.12.2024 (pakkauksia)]],Lääkkeet[[#This Row],[Alin saldo 
1.7.-31.12.2024 (pakkauksia)]])*Lääkkeet[[#This Row],[Kirjanpitoarvo / pakkaus 1.7.2024
(EUR  ALV 0 %)]]</f>
        <v>0</v>
      </c>
      <c r="W631" s="61" t="str" cm="1">
        <f t="array" ref="W631">IFERROR(_xlfn.IFS(Lääkkeet[[#This Row],[Sitoutunut pääoma 
1.1.-30.6.2024 (EUR)]]&gt;0,"Täytetyt",Lääkkeet[[#This Row],[Sitoutunut pääoma 
1.7.-31.12.2024 (EUR)]]&gt;0,"Täytetyt"),"")</f>
        <v/>
      </c>
      <c r="X631" s="61"/>
      <c r="Y631" s="5">
        <f>Hakulomake!$B$29</f>
        <v>0</v>
      </c>
    </row>
    <row r="632" spans="1:25" x14ac:dyDescent="0.3">
      <c r="A632" s="6" t="s">
        <v>1199</v>
      </c>
      <c r="B632" s="5">
        <f>Hakulomake!$B$17</f>
        <v>0</v>
      </c>
      <c r="C632" s="75">
        <v>5</v>
      </c>
      <c r="D632" s="5" t="s">
        <v>528</v>
      </c>
      <c r="E632" s="74" t="s">
        <v>2266</v>
      </c>
      <c r="F632" s="5" t="s">
        <v>529</v>
      </c>
      <c r="G632" s="5" t="s">
        <v>532</v>
      </c>
      <c r="H632" s="5" t="s">
        <v>49</v>
      </c>
      <c r="I632" s="5" t="s">
        <v>533</v>
      </c>
      <c r="J632" s="75">
        <v>12</v>
      </c>
      <c r="N632" s="14"/>
      <c r="O632" s="50">
        <f>MIN(Lääkkeet[[#This Row],[Velvoite 1.1.2024 (pakkauksia)]],Lääkkeet[[#This Row],[Suurimman alitusluvan mukainen velvoite 
1.1.-30.6.2024 (pakkauksia)]],Lääkkeet[[#This Row],[Alin saldo 
1.1.-30.6.2024 (pakkauksia)]])*Lääkkeet[[#This Row],[Kirjanpitoarvo / pakkaus 1.1.2024
(EUR  ALV 0 %)]]</f>
        <v>0</v>
      </c>
      <c r="P632" s="16"/>
      <c r="Q632" s="13"/>
      <c r="R632" s="13"/>
      <c r="S632" s="13"/>
      <c r="T632" s="14"/>
      <c r="U632" s="50">
        <f>MIN(Lääkkeet[[#This Row],[Velvoite 1.7.2024 (pakkauksia)]],Lääkkeet[[#This Row],[Suurimman alitusluvan mukainen velvoite
1.7.-31.12.2024 (pakkauksia)]],Lääkkeet[[#This Row],[Alin saldo 
1.7.-31.12.2024 (pakkauksia)]])*Lääkkeet[[#This Row],[Kirjanpitoarvo / pakkaus 1.7.2024
(EUR  ALV 0 %)]]</f>
        <v>0</v>
      </c>
      <c r="W632" s="61" t="str" cm="1">
        <f t="array" ref="W632">IFERROR(_xlfn.IFS(Lääkkeet[[#This Row],[Sitoutunut pääoma 
1.1.-30.6.2024 (EUR)]]&gt;0,"Täytetyt",Lääkkeet[[#This Row],[Sitoutunut pääoma 
1.7.-31.12.2024 (EUR)]]&gt;0,"Täytetyt"),"")</f>
        <v/>
      </c>
      <c r="X632" s="61"/>
      <c r="Y632" s="5">
        <f>Hakulomake!$B$29</f>
        <v>0</v>
      </c>
    </row>
    <row r="633" spans="1:25" x14ac:dyDescent="0.3">
      <c r="A633" s="6" t="s">
        <v>1199</v>
      </c>
      <c r="B633" s="5">
        <f>Hakulomake!$B$17</f>
        <v>0</v>
      </c>
      <c r="C633" s="75">
        <v>5</v>
      </c>
      <c r="D633" s="5" t="s">
        <v>473</v>
      </c>
      <c r="E633" s="74" t="s">
        <v>2267</v>
      </c>
      <c r="F633" s="5" t="s">
        <v>474</v>
      </c>
      <c r="G633" s="5" t="s">
        <v>489</v>
      </c>
      <c r="H633" s="5" t="s">
        <v>198</v>
      </c>
      <c r="I633" s="5" t="s">
        <v>50</v>
      </c>
      <c r="J633" s="75">
        <v>10</v>
      </c>
      <c r="N633" s="14"/>
      <c r="O633" s="50">
        <f>MIN(Lääkkeet[[#This Row],[Velvoite 1.1.2024 (pakkauksia)]],Lääkkeet[[#This Row],[Suurimman alitusluvan mukainen velvoite 
1.1.-30.6.2024 (pakkauksia)]],Lääkkeet[[#This Row],[Alin saldo 
1.1.-30.6.2024 (pakkauksia)]])*Lääkkeet[[#This Row],[Kirjanpitoarvo / pakkaus 1.1.2024
(EUR  ALV 0 %)]]</f>
        <v>0</v>
      </c>
      <c r="P633" s="16"/>
      <c r="Q633" s="13"/>
      <c r="R633" s="13"/>
      <c r="S633" s="13"/>
      <c r="T633" s="14"/>
      <c r="U633" s="50">
        <f>MIN(Lääkkeet[[#This Row],[Velvoite 1.7.2024 (pakkauksia)]],Lääkkeet[[#This Row],[Suurimman alitusluvan mukainen velvoite
1.7.-31.12.2024 (pakkauksia)]],Lääkkeet[[#This Row],[Alin saldo 
1.7.-31.12.2024 (pakkauksia)]])*Lääkkeet[[#This Row],[Kirjanpitoarvo / pakkaus 1.7.2024
(EUR  ALV 0 %)]]</f>
        <v>0</v>
      </c>
      <c r="W633" s="61" t="str" cm="1">
        <f t="array" ref="W633">IFERROR(_xlfn.IFS(Lääkkeet[[#This Row],[Sitoutunut pääoma 
1.1.-30.6.2024 (EUR)]]&gt;0,"Täytetyt",Lääkkeet[[#This Row],[Sitoutunut pääoma 
1.7.-31.12.2024 (EUR)]]&gt;0,"Täytetyt"),"")</f>
        <v/>
      </c>
      <c r="X633" s="61"/>
      <c r="Y633" s="5">
        <f>Hakulomake!$B$29</f>
        <v>0</v>
      </c>
    </row>
    <row r="634" spans="1:25" x14ac:dyDescent="0.3">
      <c r="A634" s="6" t="s">
        <v>1199</v>
      </c>
      <c r="B634" s="5">
        <f>Hakulomake!$B$17</f>
        <v>0</v>
      </c>
      <c r="C634" s="75">
        <v>5</v>
      </c>
      <c r="D634" s="5" t="s">
        <v>473</v>
      </c>
      <c r="E634" s="74" t="s">
        <v>2268</v>
      </c>
      <c r="F634" s="5" t="s">
        <v>474</v>
      </c>
      <c r="G634" s="5" t="s">
        <v>489</v>
      </c>
      <c r="H634" s="5" t="s">
        <v>198</v>
      </c>
      <c r="I634" s="5" t="s">
        <v>50</v>
      </c>
      <c r="J634" s="75">
        <v>100</v>
      </c>
      <c r="N634" s="14"/>
      <c r="O634" s="50">
        <f>MIN(Lääkkeet[[#This Row],[Velvoite 1.1.2024 (pakkauksia)]],Lääkkeet[[#This Row],[Suurimman alitusluvan mukainen velvoite 
1.1.-30.6.2024 (pakkauksia)]],Lääkkeet[[#This Row],[Alin saldo 
1.1.-30.6.2024 (pakkauksia)]])*Lääkkeet[[#This Row],[Kirjanpitoarvo / pakkaus 1.1.2024
(EUR  ALV 0 %)]]</f>
        <v>0</v>
      </c>
      <c r="P634" s="16"/>
      <c r="Q634" s="13"/>
      <c r="R634" s="13"/>
      <c r="S634" s="13"/>
      <c r="T634" s="14"/>
      <c r="U634" s="50">
        <f>MIN(Lääkkeet[[#This Row],[Velvoite 1.7.2024 (pakkauksia)]],Lääkkeet[[#This Row],[Suurimman alitusluvan mukainen velvoite
1.7.-31.12.2024 (pakkauksia)]],Lääkkeet[[#This Row],[Alin saldo 
1.7.-31.12.2024 (pakkauksia)]])*Lääkkeet[[#This Row],[Kirjanpitoarvo / pakkaus 1.7.2024
(EUR  ALV 0 %)]]</f>
        <v>0</v>
      </c>
      <c r="W634" s="61" t="str" cm="1">
        <f t="array" ref="W634">IFERROR(_xlfn.IFS(Lääkkeet[[#This Row],[Sitoutunut pääoma 
1.1.-30.6.2024 (EUR)]]&gt;0,"Täytetyt",Lääkkeet[[#This Row],[Sitoutunut pääoma 
1.7.-31.12.2024 (EUR)]]&gt;0,"Täytetyt"),"")</f>
        <v/>
      </c>
      <c r="X634" s="61"/>
      <c r="Y634" s="5">
        <f>Hakulomake!$B$29</f>
        <v>0</v>
      </c>
    </row>
    <row r="635" spans="1:25" x14ac:dyDescent="0.3">
      <c r="A635" s="6" t="s">
        <v>1199</v>
      </c>
      <c r="B635" s="5">
        <f>Hakulomake!$B$17</f>
        <v>0</v>
      </c>
      <c r="C635" s="75">
        <v>5</v>
      </c>
      <c r="D635" s="5" t="s">
        <v>473</v>
      </c>
      <c r="E635" s="74" t="s">
        <v>2269</v>
      </c>
      <c r="F635" s="5" t="s">
        <v>474</v>
      </c>
      <c r="G635" s="5" t="s">
        <v>489</v>
      </c>
      <c r="H635" s="5" t="s">
        <v>136</v>
      </c>
      <c r="I635" s="5" t="s">
        <v>50</v>
      </c>
      <c r="J635" s="75">
        <v>30</v>
      </c>
      <c r="N635" s="14"/>
      <c r="O635" s="50">
        <f>MIN(Lääkkeet[[#This Row],[Velvoite 1.1.2024 (pakkauksia)]],Lääkkeet[[#This Row],[Suurimman alitusluvan mukainen velvoite 
1.1.-30.6.2024 (pakkauksia)]],Lääkkeet[[#This Row],[Alin saldo 
1.1.-30.6.2024 (pakkauksia)]])*Lääkkeet[[#This Row],[Kirjanpitoarvo / pakkaus 1.1.2024
(EUR  ALV 0 %)]]</f>
        <v>0</v>
      </c>
      <c r="P635" s="16"/>
      <c r="Q635" s="13"/>
      <c r="R635" s="13"/>
      <c r="S635" s="13"/>
      <c r="T635" s="14"/>
      <c r="U635" s="50">
        <f>MIN(Lääkkeet[[#This Row],[Velvoite 1.7.2024 (pakkauksia)]],Lääkkeet[[#This Row],[Suurimman alitusluvan mukainen velvoite
1.7.-31.12.2024 (pakkauksia)]],Lääkkeet[[#This Row],[Alin saldo 
1.7.-31.12.2024 (pakkauksia)]])*Lääkkeet[[#This Row],[Kirjanpitoarvo / pakkaus 1.7.2024
(EUR  ALV 0 %)]]</f>
        <v>0</v>
      </c>
      <c r="W635" s="61" t="str" cm="1">
        <f t="array" ref="W635">IFERROR(_xlfn.IFS(Lääkkeet[[#This Row],[Sitoutunut pääoma 
1.1.-30.6.2024 (EUR)]]&gt;0,"Täytetyt",Lääkkeet[[#This Row],[Sitoutunut pääoma 
1.7.-31.12.2024 (EUR)]]&gt;0,"Täytetyt"),"")</f>
        <v/>
      </c>
      <c r="X635" s="61"/>
      <c r="Y635" s="5">
        <f>Hakulomake!$B$29</f>
        <v>0</v>
      </c>
    </row>
    <row r="636" spans="1:25" x14ac:dyDescent="0.3">
      <c r="A636" s="6" t="s">
        <v>1199</v>
      </c>
      <c r="B636" s="5">
        <f>Hakulomake!$B$17</f>
        <v>0</v>
      </c>
      <c r="C636" s="75">
        <v>5</v>
      </c>
      <c r="D636" s="5" t="s">
        <v>473</v>
      </c>
      <c r="E636" s="74" t="s">
        <v>2270</v>
      </c>
      <c r="F636" s="5" t="s">
        <v>474</v>
      </c>
      <c r="G636" s="5" t="s">
        <v>489</v>
      </c>
      <c r="H636" s="5" t="s">
        <v>136</v>
      </c>
      <c r="I636" s="5" t="s">
        <v>50</v>
      </c>
      <c r="J636" s="75">
        <v>100</v>
      </c>
      <c r="N636" s="14"/>
      <c r="O636" s="50">
        <f>MIN(Lääkkeet[[#This Row],[Velvoite 1.1.2024 (pakkauksia)]],Lääkkeet[[#This Row],[Suurimman alitusluvan mukainen velvoite 
1.1.-30.6.2024 (pakkauksia)]],Lääkkeet[[#This Row],[Alin saldo 
1.1.-30.6.2024 (pakkauksia)]])*Lääkkeet[[#This Row],[Kirjanpitoarvo / pakkaus 1.1.2024
(EUR  ALV 0 %)]]</f>
        <v>0</v>
      </c>
      <c r="P636" s="16"/>
      <c r="Q636" s="13"/>
      <c r="R636" s="13"/>
      <c r="S636" s="13"/>
      <c r="T636" s="14"/>
      <c r="U636" s="50">
        <f>MIN(Lääkkeet[[#This Row],[Velvoite 1.7.2024 (pakkauksia)]],Lääkkeet[[#This Row],[Suurimman alitusluvan mukainen velvoite
1.7.-31.12.2024 (pakkauksia)]],Lääkkeet[[#This Row],[Alin saldo 
1.7.-31.12.2024 (pakkauksia)]])*Lääkkeet[[#This Row],[Kirjanpitoarvo / pakkaus 1.7.2024
(EUR  ALV 0 %)]]</f>
        <v>0</v>
      </c>
      <c r="W636" s="61" t="str" cm="1">
        <f t="array" ref="W636">IFERROR(_xlfn.IFS(Lääkkeet[[#This Row],[Sitoutunut pääoma 
1.1.-30.6.2024 (EUR)]]&gt;0,"Täytetyt",Lääkkeet[[#This Row],[Sitoutunut pääoma 
1.7.-31.12.2024 (EUR)]]&gt;0,"Täytetyt"),"")</f>
        <v/>
      </c>
      <c r="X636" s="61"/>
      <c r="Y636" s="5">
        <f>Hakulomake!$B$29</f>
        <v>0</v>
      </c>
    </row>
    <row r="637" spans="1:25" x14ac:dyDescent="0.3">
      <c r="A637" s="6" t="s">
        <v>1199</v>
      </c>
      <c r="B637" s="5">
        <f>Hakulomake!$B$17</f>
        <v>0</v>
      </c>
      <c r="C637" s="75">
        <v>5</v>
      </c>
      <c r="D637" s="5" t="s">
        <v>522</v>
      </c>
      <c r="E637" s="74" t="s">
        <v>2271</v>
      </c>
      <c r="F637" s="5" t="s">
        <v>523</v>
      </c>
      <c r="G637" s="5" t="s">
        <v>525</v>
      </c>
      <c r="H637" s="5" t="s">
        <v>49</v>
      </c>
      <c r="I637" s="5" t="s">
        <v>526</v>
      </c>
      <c r="J637" s="75">
        <v>10</v>
      </c>
      <c r="N637" s="14"/>
      <c r="O637" s="50">
        <f>MIN(Lääkkeet[[#This Row],[Velvoite 1.1.2024 (pakkauksia)]],Lääkkeet[[#This Row],[Suurimman alitusluvan mukainen velvoite 
1.1.-30.6.2024 (pakkauksia)]],Lääkkeet[[#This Row],[Alin saldo 
1.1.-30.6.2024 (pakkauksia)]])*Lääkkeet[[#This Row],[Kirjanpitoarvo / pakkaus 1.1.2024
(EUR  ALV 0 %)]]</f>
        <v>0</v>
      </c>
      <c r="P637" s="16"/>
      <c r="Q637" s="13"/>
      <c r="R637" s="13"/>
      <c r="S637" s="13"/>
      <c r="T637" s="14"/>
      <c r="U637" s="50">
        <f>MIN(Lääkkeet[[#This Row],[Velvoite 1.7.2024 (pakkauksia)]],Lääkkeet[[#This Row],[Suurimman alitusluvan mukainen velvoite
1.7.-31.12.2024 (pakkauksia)]],Lääkkeet[[#This Row],[Alin saldo 
1.7.-31.12.2024 (pakkauksia)]])*Lääkkeet[[#This Row],[Kirjanpitoarvo / pakkaus 1.7.2024
(EUR  ALV 0 %)]]</f>
        <v>0</v>
      </c>
      <c r="W637" s="61" t="str" cm="1">
        <f t="array" ref="W637">IFERROR(_xlfn.IFS(Lääkkeet[[#This Row],[Sitoutunut pääoma 
1.1.-30.6.2024 (EUR)]]&gt;0,"Täytetyt",Lääkkeet[[#This Row],[Sitoutunut pääoma 
1.7.-31.12.2024 (EUR)]]&gt;0,"Täytetyt"),"")</f>
        <v/>
      </c>
      <c r="X637" s="61"/>
      <c r="Y637" s="5">
        <f>Hakulomake!$B$29</f>
        <v>0</v>
      </c>
    </row>
    <row r="638" spans="1:25" x14ac:dyDescent="0.3">
      <c r="A638" s="6" t="s">
        <v>1199</v>
      </c>
      <c r="B638" s="5">
        <f>Hakulomake!$B$17</f>
        <v>0</v>
      </c>
      <c r="C638" s="75">
        <v>5</v>
      </c>
      <c r="D638" s="5" t="s">
        <v>528</v>
      </c>
      <c r="E638" s="74" t="s">
        <v>2272</v>
      </c>
      <c r="F638" s="5" t="s">
        <v>529</v>
      </c>
      <c r="G638" s="5" t="s">
        <v>530</v>
      </c>
      <c r="H638" s="5" t="s">
        <v>49</v>
      </c>
      <c r="I638" s="5" t="s">
        <v>50</v>
      </c>
      <c r="J638" s="75">
        <v>100</v>
      </c>
      <c r="N638" s="14"/>
      <c r="O638" s="50">
        <f>MIN(Lääkkeet[[#This Row],[Velvoite 1.1.2024 (pakkauksia)]],Lääkkeet[[#This Row],[Suurimman alitusluvan mukainen velvoite 
1.1.-30.6.2024 (pakkauksia)]],Lääkkeet[[#This Row],[Alin saldo 
1.1.-30.6.2024 (pakkauksia)]])*Lääkkeet[[#This Row],[Kirjanpitoarvo / pakkaus 1.1.2024
(EUR  ALV 0 %)]]</f>
        <v>0</v>
      </c>
      <c r="P638" s="16"/>
      <c r="Q638" s="13"/>
      <c r="R638" s="13"/>
      <c r="S638" s="13"/>
      <c r="T638" s="14"/>
      <c r="U638" s="50">
        <f>MIN(Lääkkeet[[#This Row],[Velvoite 1.7.2024 (pakkauksia)]],Lääkkeet[[#This Row],[Suurimman alitusluvan mukainen velvoite
1.7.-31.12.2024 (pakkauksia)]],Lääkkeet[[#This Row],[Alin saldo 
1.7.-31.12.2024 (pakkauksia)]])*Lääkkeet[[#This Row],[Kirjanpitoarvo / pakkaus 1.7.2024
(EUR  ALV 0 %)]]</f>
        <v>0</v>
      </c>
      <c r="W638" s="61" t="str" cm="1">
        <f t="array" ref="W638">IFERROR(_xlfn.IFS(Lääkkeet[[#This Row],[Sitoutunut pääoma 
1.1.-30.6.2024 (EUR)]]&gt;0,"Täytetyt",Lääkkeet[[#This Row],[Sitoutunut pääoma 
1.7.-31.12.2024 (EUR)]]&gt;0,"Täytetyt"),"")</f>
        <v/>
      </c>
      <c r="X638" s="61"/>
      <c r="Y638" s="5">
        <f>Hakulomake!$B$29</f>
        <v>0</v>
      </c>
    </row>
    <row r="639" spans="1:25" x14ac:dyDescent="0.3">
      <c r="A639" s="6" t="s">
        <v>1199</v>
      </c>
      <c r="B639" s="5">
        <f>Hakulomake!$B$17</f>
        <v>0</v>
      </c>
      <c r="C639" s="75">
        <v>5</v>
      </c>
      <c r="D639" s="5" t="s">
        <v>528</v>
      </c>
      <c r="E639" s="74" t="s">
        <v>2273</v>
      </c>
      <c r="F639" s="5" t="s">
        <v>529</v>
      </c>
      <c r="G639" s="5" t="s">
        <v>530</v>
      </c>
      <c r="H639" s="5" t="s">
        <v>49</v>
      </c>
      <c r="I639" s="5" t="s">
        <v>50</v>
      </c>
      <c r="J639" s="75">
        <v>10</v>
      </c>
      <c r="N639" s="14"/>
      <c r="O639" s="50">
        <f>MIN(Lääkkeet[[#This Row],[Velvoite 1.1.2024 (pakkauksia)]],Lääkkeet[[#This Row],[Suurimman alitusluvan mukainen velvoite 
1.1.-30.6.2024 (pakkauksia)]],Lääkkeet[[#This Row],[Alin saldo 
1.1.-30.6.2024 (pakkauksia)]])*Lääkkeet[[#This Row],[Kirjanpitoarvo / pakkaus 1.1.2024
(EUR  ALV 0 %)]]</f>
        <v>0</v>
      </c>
      <c r="P639" s="16"/>
      <c r="Q639" s="13"/>
      <c r="R639" s="13"/>
      <c r="S639" s="13"/>
      <c r="T639" s="14"/>
      <c r="U639" s="50">
        <f>MIN(Lääkkeet[[#This Row],[Velvoite 1.7.2024 (pakkauksia)]],Lääkkeet[[#This Row],[Suurimman alitusluvan mukainen velvoite
1.7.-31.12.2024 (pakkauksia)]],Lääkkeet[[#This Row],[Alin saldo 
1.7.-31.12.2024 (pakkauksia)]])*Lääkkeet[[#This Row],[Kirjanpitoarvo / pakkaus 1.7.2024
(EUR  ALV 0 %)]]</f>
        <v>0</v>
      </c>
      <c r="W639" s="61" t="str" cm="1">
        <f t="array" ref="W639">IFERROR(_xlfn.IFS(Lääkkeet[[#This Row],[Sitoutunut pääoma 
1.1.-30.6.2024 (EUR)]]&gt;0,"Täytetyt",Lääkkeet[[#This Row],[Sitoutunut pääoma 
1.7.-31.12.2024 (EUR)]]&gt;0,"Täytetyt"),"")</f>
        <v/>
      </c>
      <c r="X639" s="61"/>
      <c r="Y639" s="5">
        <f>Hakulomake!$B$29</f>
        <v>0</v>
      </c>
    </row>
    <row r="640" spans="1:25" x14ac:dyDescent="0.3">
      <c r="A640" s="6" t="s">
        <v>1199</v>
      </c>
      <c r="B640" s="5">
        <f>Hakulomake!$B$17</f>
        <v>0</v>
      </c>
      <c r="C640" s="75">
        <v>5</v>
      </c>
      <c r="D640" s="5" t="s">
        <v>528</v>
      </c>
      <c r="E640" s="74" t="s">
        <v>2274</v>
      </c>
      <c r="F640" s="5" t="s">
        <v>529</v>
      </c>
      <c r="G640" s="5" t="s">
        <v>553</v>
      </c>
      <c r="H640" s="5" t="s">
        <v>49</v>
      </c>
      <c r="I640" s="5" t="s">
        <v>39</v>
      </c>
      <c r="J640" s="75">
        <v>10</v>
      </c>
      <c r="N640" s="14"/>
      <c r="O640" s="50">
        <f>MIN(Lääkkeet[[#This Row],[Velvoite 1.1.2024 (pakkauksia)]],Lääkkeet[[#This Row],[Suurimman alitusluvan mukainen velvoite 
1.1.-30.6.2024 (pakkauksia)]],Lääkkeet[[#This Row],[Alin saldo 
1.1.-30.6.2024 (pakkauksia)]])*Lääkkeet[[#This Row],[Kirjanpitoarvo / pakkaus 1.1.2024
(EUR  ALV 0 %)]]</f>
        <v>0</v>
      </c>
      <c r="P640" s="16"/>
      <c r="Q640" s="13"/>
      <c r="R640" s="13"/>
      <c r="S640" s="13"/>
      <c r="T640" s="14"/>
      <c r="U640" s="50">
        <f>MIN(Lääkkeet[[#This Row],[Velvoite 1.7.2024 (pakkauksia)]],Lääkkeet[[#This Row],[Suurimman alitusluvan mukainen velvoite
1.7.-31.12.2024 (pakkauksia)]],Lääkkeet[[#This Row],[Alin saldo 
1.7.-31.12.2024 (pakkauksia)]])*Lääkkeet[[#This Row],[Kirjanpitoarvo / pakkaus 1.7.2024
(EUR  ALV 0 %)]]</f>
        <v>0</v>
      </c>
      <c r="W640" s="61" t="str" cm="1">
        <f t="array" ref="W640">IFERROR(_xlfn.IFS(Lääkkeet[[#This Row],[Sitoutunut pääoma 
1.1.-30.6.2024 (EUR)]]&gt;0,"Täytetyt",Lääkkeet[[#This Row],[Sitoutunut pääoma 
1.7.-31.12.2024 (EUR)]]&gt;0,"Täytetyt"),"")</f>
        <v/>
      </c>
      <c r="X640" s="61"/>
      <c r="Y640" s="5">
        <f>Hakulomake!$B$29</f>
        <v>0</v>
      </c>
    </row>
    <row r="641" spans="1:25" x14ac:dyDescent="0.3">
      <c r="A641" s="6" t="s">
        <v>1199</v>
      </c>
      <c r="B641" s="5">
        <f>Hakulomake!$B$17</f>
        <v>0</v>
      </c>
      <c r="C641" s="75">
        <v>5</v>
      </c>
      <c r="D641" s="5" t="s">
        <v>511</v>
      </c>
      <c r="E641" s="74" t="s">
        <v>2275</v>
      </c>
      <c r="F641" s="5" t="s">
        <v>512</v>
      </c>
      <c r="G641" s="5" t="s">
        <v>516</v>
      </c>
      <c r="H641" s="5" t="s">
        <v>513</v>
      </c>
      <c r="I641" s="5" t="s">
        <v>39</v>
      </c>
      <c r="J641" s="75">
        <v>30</v>
      </c>
      <c r="N641" s="14"/>
      <c r="O641" s="50">
        <f>MIN(Lääkkeet[[#This Row],[Velvoite 1.1.2024 (pakkauksia)]],Lääkkeet[[#This Row],[Suurimman alitusluvan mukainen velvoite 
1.1.-30.6.2024 (pakkauksia)]],Lääkkeet[[#This Row],[Alin saldo 
1.1.-30.6.2024 (pakkauksia)]])*Lääkkeet[[#This Row],[Kirjanpitoarvo / pakkaus 1.1.2024
(EUR  ALV 0 %)]]</f>
        <v>0</v>
      </c>
      <c r="P641" s="16"/>
      <c r="Q641" s="13"/>
      <c r="R641" s="13"/>
      <c r="S641" s="13"/>
      <c r="T641" s="14"/>
      <c r="U641" s="50">
        <f>MIN(Lääkkeet[[#This Row],[Velvoite 1.7.2024 (pakkauksia)]],Lääkkeet[[#This Row],[Suurimman alitusluvan mukainen velvoite
1.7.-31.12.2024 (pakkauksia)]],Lääkkeet[[#This Row],[Alin saldo 
1.7.-31.12.2024 (pakkauksia)]])*Lääkkeet[[#This Row],[Kirjanpitoarvo / pakkaus 1.7.2024
(EUR  ALV 0 %)]]</f>
        <v>0</v>
      </c>
      <c r="W641" s="61" t="str" cm="1">
        <f t="array" ref="W641">IFERROR(_xlfn.IFS(Lääkkeet[[#This Row],[Sitoutunut pääoma 
1.1.-30.6.2024 (EUR)]]&gt;0,"Täytetyt",Lääkkeet[[#This Row],[Sitoutunut pääoma 
1.7.-31.12.2024 (EUR)]]&gt;0,"Täytetyt"),"")</f>
        <v/>
      </c>
      <c r="X641" s="61"/>
      <c r="Y641" s="5">
        <f>Hakulomake!$B$29</f>
        <v>0</v>
      </c>
    </row>
    <row r="642" spans="1:25" x14ac:dyDescent="0.3">
      <c r="A642" s="6" t="s">
        <v>1199</v>
      </c>
      <c r="B642" s="5">
        <f>Hakulomake!$B$17</f>
        <v>0</v>
      </c>
      <c r="C642" s="75">
        <v>5</v>
      </c>
      <c r="D642" s="5" t="s">
        <v>511</v>
      </c>
      <c r="E642" s="74" t="s">
        <v>2276</v>
      </c>
      <c r="F642" s="5" t="s">
        <v>512</v>
      </c>
      <c r="G642" s="5" t="s">
        <v>516</v>
      </c>
      <c r="H642" s="5" t="s">
        <v>513</v>
      </c>
      <c r="I642" s="5" t="s">
        <v>39</v>
      </c>
      <c r="J642" s="75">
        <v>100</v>
      </c>
      <c r="N642" s="14"/>
      <c r="O642" s="50">
        <f>MIN(Lääkkeet[[#This Row],[Velvoite 1.1.2024 (pakkauksia)]],Lääkkeet[[#This Row],[Suurimman alitusluvan mukainen velvoite 
1.1.-30.6.2024 (pakkauksia)]],Lääkkeet[[#This Row],[Alin saldo 
1.1.-30.6.2024 (pakkauksia)]])*Lääkkeet[[#This Row],[Kirjanpitoarvo / pakkaus 1.1.2024
(EUR  ALV 0 %)]]</f>
        <v>0</v>
      </c>
      <c r="P642" s="16"/>
      <c r="Q642" s="13"/>
      <c r="R642" s="13"/>
      <c r="S642" s="13"/>
      <c r="T642" s="14"/>
      <c r="U642" s="50">
        <f>MIN(Lääkkeet[[#This Row],[Velvoite 1.7.2024 (pakkauksia)]],Lääkkeet[[#This Row],[Suurimman alitusluvan mukainen velvoite
1.7.-31.12.2024 (pakkauksia)]],Lääkkeet[[#This Row],[Alin saldo 
1.7.-31.12.2024 (pakkauksia)]])*Lääkkeet[[#This Row],[Kirjanpitoarvo / pakkaus 1.7.2024
(EUR  ALV 0 %)]]</f>
        <v>0</v>
      </c>
      <c r="W642" s="61" t="str" cm="1">
        <f t="array" ref="W642">IFERROR(_xlfn.IFS(Lääkkeet[[#This Row],[Sitoutunut pääoma 
1.1.-30.6.2024 (EUR)]]&gt;0,"Täytetyt",Lääkkeet[[#This Row],[Sitoutunut pääoma 
1.7.-31.12.2024 (EUR)]]&gt;0,"Täytetyt"),"")</f>
        <v/>
      </c>
      <c r="X642" s="61"/>
      <c r="Y642" s="5">
        <f>Hakulomake!$B$29</f>
        <v>0</v>
      </c>
    </row>
    <row r="643" spans="1:25" x14ac:dyDescent="0.3">
      <c r="A643" s="6" t="s">
        <v>1199</v>
      </c>
      <c r="B643" s="5">
        <f>Hakulomake!$B$17</f>
        <v>0</v>
      </c>
      <c r="C643" s="75">
        <v>5</v>
      </c>
      <c r="D643" s="5" t="s">
        <v>528</v>
      </c>
      <c r="E643" s="74" t="s">
        <v>2277</v>
      </c>
      <c r="F643" s="5" t="s">
        <v>529</v>
      </c>
      <c r="G643" s="5" t="s">
        <v>553</v>
      </c>
      <c r="H643" s="5" t="s">
        <v>49</v>
      </c>
      <c r="I643" s="5" t="s">
        <v>39</v>
      </c>
      <c r="J643" s="75">
        <v>30</v>
      </c>
      <c r="N643" s="14"/>
      <c r="O643" s="50">
        <f>MIN(Lääkkeet[[#This Row],[Velvoite 1.1.2024 (pakkauksia)]],Lääkkeet[[#This Row],[Suurimman alitusluvan mukainen velvoite 
1.1.-30.6.2024 (pakkauksia)]],Lääkkeet[[#This Row],[Alin saldo 
1.1.-30.6.2024 (pakkauksia)]])*Lääkkeet[[#This Row],[Kirjanpitoarvo / pakkaus 1.1.2024
(EUR  ALV 0 %)]]</f>
        <v>0</v>
      </c>
      <c r="P643" s="16"/>
      <c r="Q643" s="13"/>
      <c r="R643" s="13"/>
      <c r="S643" s="13"/>
      <c r="T643" s="14"/>
      <c r="U643" s="50">
        <f>MIN(Lääkkeet[[#This Row],[Velvoite 1.7.2024 (pakkauksia)]],Lääkkeet[[#This Row],[Suurimman alitusluvan mukainen velvoite
1.7.-31.12.2024 (pakkauksia)]],Lääkkeet[[#This Row],[Alin saldo 
1.7.-31.12.2024 (pakkauksia)]])*Lääkkeet[[#This Row],[Kirjanpitoarvo / pakkaus 1.7.2024
(EUR  ALV 0 %)]]</f>
        <v>0</v>
      </c>
      <c r="W643" s="61" t="str" cm="1">
        <f t="array" ref="W643">IFERROR(_xlfn.IFS(Lääkkeet[[#This Row],[Sitoutunut pääoma 
1.1.-30.6.2024 (EUR)]]&gt;0,"Täytetyt",Lääkkeet[[#This Row],[Sitoutunut pääoma 
1.7.-31.12.2024 (EUR)]]&gt;0,"Täytetyt"),"")</f>
        <v/>
      </c>
      <c r="X643" s="61"/>
      <c r="Y643" s="5">
        <f>Hakulomake!$B$29</f>
        <v>0</v>
      </c>
    </row>
    <row r="644" spans="1:25" x14ac:dyDescent="0.3">
      <c r="A644" s="6" t="s">
        <v>1199</v>
      </c>
      <c r="B644" s="5">
        <f>Hakulomake!$B$17</f>
        <v>0</v>
      </c>
      <c r="C644" s="75">
        <v>5</v>
      </c>
      <c r="D644" s="5" t="s">
        <v>528</v>
      </c>
      <c r="E644" s="74" t="s">
        <v>2278</v>
      </c>
      <c r="F644" s="5" t="s">
        <v>529</v>
      </c>
      <c r="G644" s="5" t="s">
        <v>553</v>
      </c>
      <c r="H644" s="5" t="s">
        <v>49</v>
      </c>
      <c r="I644" s="5" t="s">
        <v>39</v>
      </c>
      <c r="J644" s="75">
        <v>100</v>
      </c>
      <c r="N644" s="14"/>
      <c r="O644" s="50">
        <f>MIN(Lääkkeet[[#This Row],[Velvoite 1.1.2024 (pakkauksia)]],Lääkkeet[[#This Row],[Suurimman alitusluvan mukainen velvoite 
1.1.-30.6.2024 (pakkauksia)]],Lääkkeet[[#This Row],[Alin saldo 
1.1.-30.6.2024 (pakkauksia)]])*Lääkkeet[[#This Row],[Kirjanpitoarvo / pakkaus 1.1.2024
(EUR  ALV 0 %)]]</f>
        <v>0</v>
      </c>
      <c r="P644" s="16"/>
      <c r="Q644" s="13"/>
      <c r="R644" s="13"/>
      <c r="S644" s="13"/>
      <c r="T644" s="14"/>
      <c r="U644" s="50">
        <f>MIN(Lääkkeet[[#This Row],[Velvoite 1.7.2024 (pakkauksia)]],Lääkkeet[[#This Row],[Suurimman alitusluvan mukainen velvoite
1.7.-31.12.2024 (pakkauksia)]],Lääkkeet[[#This Row],[Alin saldo 
1.7.-31.12.2024 (pakkauksia)]])*Lääkkeet[[#This Row],[Kirjanpitoarvo / pakkaus 1.7.2024
(EUR  ALV 0 %)]]</f>
        <v>0</v>
      </c>
      <c r="W644" s="61" t="str" cm="1">
        <f t="array" ref="W644">IFERROR(_xlfn.IFS(Lääkkeet[[#This Row],[Sitoutunut pääoma 
1.1.-30.6.2024 (EUR)]]&gt;0,"Täytetyt",Lääkkeet[[#This Row],[Sitoutunut pääoma 
1.7.-31.12.2024 (EUR)]]&gt;0,"Täytetyt"),"")</f>
        <v/>
      </c>
      <c r="X644" s="61"/>
      <c r="Y644" s="5">
        <f>Hakulomake!$B$29</f>
        <v>0</v>
      </c>
    </row>
    <row r="645" spans="1:25" x14ac:dyDescent="0.3">
      <c r="A645" s="6" t="s">
        <v>1199</v>
      </c>
      <c r="B645" s="5">
        <f>Hakulomake!$B$17</f>
        <v>0</v>
      </c>
      <c r="C645" s="75">
        <v>5</v>
      </c>
      <c r="D645" s="5" t="s">
        <v>511</v>
      </c>
      <c r="E645" s="74" t="s">
        <v>2279</v>
      </c>
      <c r="F645" s="5" t="s">
        <v>512</v>
      </c>
      <c r="G645" s="5" t="s">
        <v>516</v>
      </c>
      <c r="H645" s="5" t="s">
        <v>513</v>
      </c>
      <c r="I645" s="5" t="s">
        <v>39</v>
      </c>
      <c r="J645" s="75">
        <v>10</v>
      </c>
      <c r="N645" s="14"/>
      <c r="O645" s="50">
        <f>MIN(Lääkkeet[[#This Row],[Velvoite 1.1.2024 (pakkauksia)]],Lääkkeet[[#This Row],[Suurimman alitusluvan mukainen velvoite 
1.1.-30.6.2024 (pakkauksia)]],Lääkkeet[[#This Row],[Alin saldo 
1.1.-30.6.2024 (pakkauksia)]])*Lääkkeet[[#This Row],[Kirjanpitoarvo / pakkaus 1.1.2024
(EUR  ALV 0 %)]]</f>
        <v>0</v>
      </c>
      <c r="P645" s="16"/>
      <c r="Q645" s="13"/>
      <c r="R645" s="13"/>
      <c r="S645" s="13"/>
      <c r="T645" s="14"/>
      <c r="U645" s="50">
        <f>MIN(Lääkkeet[[#This Row],[Velvoite 1.7.2024 (pakkauksia)]],Lääkkeet[[#This Row],[Suurimman alitusluvan mukainen velvoite
1.7.-31.12.2024 (pakkauksia)]],Lääkkeet[[#This Row],[Alin saldo 
1.7.-31.12.2024 (pakkauksia)]])*Lääkkeet[[#This Row],[Kirjanpitoarvo / pakkaus 1.7.2024
(EUR  ALV 0 %)]]</f>
        <v>0</v>
      </c>
      <c r="W645" s="61" t="str" cm="1">
        <f t="array" ref="W645">IFERROR(_xlfn.IFS(Lääkkeet[[#This Row],[Sitoutunut pääoma 
1.1.-30.6.2024 (EUR)]]&gt;0,"Täytetyt",Lääkkeet[[#This Row],[Sitoutunut pääoma 
1.7.-31.12.2024 (EUR)]]&gt;0,"Täytetyt"),"")</f>
        <v/>
      </c>
      <c r="X645" s="61"/>
      <c r="Y645" s="5">
        <f>Hakulomake!$B$29</f>
        <v>0</v>
      </c>
    </row>
    <row r="646" spans="1:25" x14ac:dyDescent="0.3">
      <c r="A646" s="6" t="s">
        <v>1199</v>
      </c>
      <c r="B646" s="5">
        <f>Hakulomake!$B$17</f>
        <v>0</v>
      </c>
      <c r="C646" s="75">
        <v>5</v>
      </c>
      <c r="D646" s="5" t="s">
        <v>473</v>
      </c>
      <c r="E646" s="74" t="s">
        <v>2280</v>
      </c>
      <c r="F646" s="5" t="s">
        <v>474</v>
      </c>
      <c r="G646" s="5" t="s">
        <v>482</v>
      </c>
      <c r="H646" s="5" t="s">
        <v>180</v>
      </c>
      <c r="I646" s="5" t="s">
        <v>50</v>
      </c>
      <c r="J646" s="75">
        <v>20</v>
      </c>
      <c r="N646" s="14"/>
      <c r="O646" s="50">
        <f>MIN(Lääkkeet[[#This Row],[Velvoite 1.1.2024 (pakkauksia)]],Lääkkeet[[#This Row],[Suurimman alitusluvan mukainen velvoite 
1.1.-30.6.2024 (pakkauksia)]],Lääkkeet[[#This Row],[Alin saldo 
1.1.-30.6.2024 (pakkauksia)]])*Lääkkeet[[#This Row],[Kirjanpitoarvo / pakkaus 1.1.2024
(EUR  ALV 0 %)]]</f>
        <v>0</v>
      </c>
      <c r="P646" s="16"/>
      <c r="Q646" s="13"/>
      <c r="R646" s="13"/>
      <c r="S646" s="13"/>
      <c r="T646" s="14"/>
      <c r="U646" s="50">
        <f>MIN(Lääkkeet[[#This Row],[Velvoite 1.7.2024 (pakkauksia)]],Lääkkeet[[#This Row],[Suurimman alitusluvan mukainen velvoite
1.7.-31.12.2024 (pakkauksia)]],Lääkkeet[[#This Row],[Alin saldo 
1.7.-31.12.2024 (pakkauksia)]])*Lääkkeet[[#This Row],[Kirjanpitoarvo / pakkaus 1.7.2024
(EUR  ALV 0 %)]]</f>
        <v>0</v>
      </c>
      <c r="W646" s="61" t="str" cm="1">
        <f t="array" ref="W646">IFERROR(_xlfn.IFS(Lääkkeet[[#This Row],[Sitoutunut pääoma 
1.1.-30.6.2024 (EUR)]]&gt;0,"Täytetyt",Lääkkeet[[#This Row],[Sitoutunut pääoma 
1.7.-31.12.2024 (EUR)]]&gt;0,"Täytetyt"),"")</f>
        <v/>
      </c>
      <c r="X646" s="61"/>
      <c r="Y646" s="5">
        <f>Hakulomake!$B$29</f>
        <v>0</v>
      </c>
    </row>
    <row r="647" spans="1:25" x14ac:dyDescent="0.3">
      <c r="A647" s="6" t="s">
        <v>1199</v>
      </c>
      <c r="B647" s="5">
        <f>Hakulomake!$B$17</f>
        <v>0</v>
      </c>
      <c r="C647" s="75">
        <v>5</v>
      </c>
      <c r="D647" s="5" t="s">
        <v>511</v>
      </c>
      <c r="E647" s="74" t="s">
        <v>2281</v>
      </c>
      <c r="F647" s="5" t="s">
        <v>512</v>
      </c>
      <c r="G647" s="5" t="s">
        <v>516</v>
      </c>
      <c r="H647" s="5" t="s">
        <v>513</v>
      </c>
      <c r="I647" s="5" t="s">
        <v>39</v>
      </c>
      <c r="J647" s="75">
        <v>20</v>
      </c>
      <c r="N647" s="14"/>
      <c r="O647" s="50">
        <f>MIN(Lääkkeet[[#This Row],[Velvoite 1.1.2024 (pakkauksia)]],Lääkkeet[[#This Row],[Suurimman alitusluvan mukainen velvoite 
1.1.-30.6.2024 (pakkauksia)]],Lääkkeet[[#This Row],[Alin saldo 
1.1.-30.6.2024 (pakkauksia)]])*Lääkkeet[[#This Row],[Kirjanpitoarvo / pakkaus 1.1.2024
(EUR  ALV 0 %)]]</f>
        <v>0</v>
      </c>
      <c r="P647" s="16"/>
      <c r="Q647" s="13"/>
      <c r="R647" s="13"/>
      <c r="S647" s="13"/>
      <c r="T647" s="14"/>
      <c r="U647" s="50">
        <f>MIN(Lääkkeet[[#This Row],[Velvoite 1.7.2024 (pakkauksia)]],Lääkkeet[[#This Row],[Suurimman alitusluvan mukainen velvoite
1.7.-31.12.2024 (pakkauksia)]],Lääkkeet[[#This Row],[Alin saldo 
1.7.-31.12.2024 (pakkauksia)]])*Lääkkeet[[#This Row],[Kirjanpitoarvo / pakkaus 1.7.2024
(EUR  ALV 0 %)]]</f>
        <v>0</v>
      </c>
      <c r="W647" s="61" t="str" cm="1">
        <f t="array" ref="W647">IFERROR(_xlfn.IFS(Lääkkeet[[#This Row],[Sitoutunut pääoma 
1.1.-30.6.2024 (EUR)]]&gt;0,"Täytetyt",Lääkkeet[[#This Row],[Sitoutunut pääoma 
1.7.-31.12.2024 (EUR)]]&gt;0,"Täytetyt"),"")</f>
        <v/>
      </c>
      <c r="X647" s="61"/>
      <c r="Y647" s="5">
        <f>Hakulomake!$B$29</f>
        <v>0</v>
      </c>
    </row>
    <row r="648" spans="1:25" x14ac:dyDescent="0.3">
      <c r="A648" s="6" t="s">
        <v>1199</v>
      </c>
      <c r="B648" s="5">
        <f>Hakulomake!$B$17</f>
        <v>0</v>
      </c>
      <c r="C648" s="75">
        <v>5</v>
      </c>
      <c r="D648" s="5" t="s">
        <v>511</v>
      </c>
      <c r="E648" s="74" t="s">
        <v>2282</v>
      </c>
      <c r="F648" s="5" t="s">
        <v>512</v>
      </c>
      <c r="G648" s="5" t="s">
        <v>516</v>
      </c>
      <c r="H648" s="5" t="s">
        <v>513</v>
      </c>
      <c r="I648" s="5" t="s">
        <v>39</v>
      </c>
      <c r="J648" s="75">
        <v>50</v>
      </c>
      <c r="N648" s="14"/>
      <c r="O648" s="50">
        <f>MIN(Lääkkeet[[#This Row],[Velvoite 1.1.2024 (pakkauksia)]],Lääkkeet[[#This Row],[Suurimman alitusluvan mukainen velvoite 
1.1.-30.6.2024 (pakkauksia)]],Lääkkeet[[#This Row],[Alin saldo 
1.1.-30.6.2024 (pakkauksia)]])*Lääkkeet[[#This Row],[Kirjanpitoarvo / pakkaus 1.1.2024
(EUR  ALV 0 %)]]</f>
        <v>0</v>
      </c>
      <c r="P648" s="16"/>
      <c r="Q648" s="13"/>
      <c r="R648" s="13"/>
      <c r="S648" s="13"/>
      <c r="T648" s="14"/>
      <c r="U648" s="50">
        <f>MIN(Lääkkeet[[#This Row],[Velvoite 1.7.2024 (pakkauksia)]],Lääkkeet[[#This Row],[Suurimman alitusluvan mukainen velvoite
1.7.-31.12.2024 (pakkauksia)]],Lääkkeet[[#This Row],[Alin saldo 
1.7.-31.12.2024 (pakkauksia)]])*Lääkkeet[[#This Row],[Kirjanpitoarvo / pakkaus 1.7.2024
(EUR  ALV 0 %)]]</f>
        <v>0</v>
      </c>
      <c r="W648" s="61" t="str" cm="1">
        <f t="array" ref="W648">IFERROR(_xlfn.IFS(Lääkkeet[[#This Row],[Sitoutunut pääoma 
1.1.-30.6.2024 (EUR)]]&gt;0,"Täytetyt",Lääkkeet[[#This Row],[Sitoutunut pääoma 
1.7.-31.12.2024 (EUR)]]&gt;0,"Täytetyt"),"")</f>
        <v/>
      </c>
      <c r="X648" s="61"/>
      <c r="Y648" s="5">
        <f>Hakulomake!$B$29</f>
        <v>0</v>
      </c>
    </row>
    <row r="649" spans="1:25" x14ac:dyDescent="0.3">
      <c r="A649" s="6" t="s">
        <v>1199</v>
      </c>
      <c r="B649" s="5">
        <f>Hakulomake!$B$17</f>
        <v>0</v>
      </c>
      <c r="C649" s="75">
        <v>5</v>
      </c>
      <c r="D649" s="5" t="s">
        <v>498</v>
      </c>
      <c r="E649" s="74" t="s">
        <v>2283</v>
      </c>
      <c r="F649" s="5" t="s">
        <v>499</v>
      </c>
      <c r="G649" s="5" t="s">
        <v>508</v>
      </c>
      <c r="H649" s="5" t="s">
        <v>117</v>
      </c>
      <c r="I649" s="5" t="s">
        <v>131</v>
      </c>
      <c r="J649" s="75" t="s">
        <v>1080</v>
      </c>
      <c r="N649" s="14"/>
      <c r="O649" s="50">
        <f>MIN(Lääkkeet[[#This Row],[Velvoite 1.1.2024 (pakkauksia)]],Lääkkeet[[#This Row],[Suurimman alitusluvan mukainen velvoite 
1.1.-30.6.2024 (pakkauksia)]],Lääkkeet[[#This Row],[Alin saldo 
1.1.-30.6.2024 (pakkauksia)]])*Lääkkeet[[#This Row],[Kirjanpitoarvo / pakkaus 1.1.2024
(EUR  ALV 0 %)]]</f>
        <v>0</v>
      </c>
      <c r="P649" s="16"/>
      <c r="Q649" s="13"/>
      <c r="R649" s="13"/>
      <c r="S649" s="13"/>
      <c r="T649" s="14"/>
      <c r="U649" s="50">
        <f>MIN(Lääkkeet[[#This Row],[Velvoite 1.7.2024 (pakkauksia)]],Lääkkeet[[#This Row],[Suurimman alitusluvan mukainen velvoite
1.7.-31.12.2024 (pakkauksia)]],Lääkkeet[[#This Row],[Alin saldo 
1.7.-31.12.2024 (pakkauksia)]])*Lääkkeet[[#This Row],[Kirjanpitoarvo / pakkaus 1.7.2024
(EUR  ALV 0 %)]]</f>
        <v>0</v>
      </c>
      <c r="W649" s="61" t="str" cm="1">
        <f t="array" ref="W649">IFERROR(_xlfn.IFS(Lääkkeet[[#This Row],[Sitoutunut pääoma 
1.1.-30.6.2024 (EUR)]]&gt;0,"Täytetyt",Lääkkeet[[#This Row],[Sitoutunut pääoma 
1.7.-31.12.2024 (EUR)]]&gt;0,"Täytetyt"),"")</f>
        <v/>
      </c>
      <c r="X649" s="61"/>
      <c r="Y649" s="5">
        <f>Hakulomake!$B$29</f>
        <v>0</v>
      </c>
    </row>
    <row r="650" spans="1:25" x14ac:dyDescent="0.3">
      <c r="A650" s="6" t="s">
        <v>1199</v>
      </c>
      <c r="B650" s="5">
        <f>Hakulomake!$B$17</f>
        <v>0</v>
      </c>
      <c r="C650" s="75">
        <v>5</v>
      </c>
      <c r="D650" s="5" t="s">
        <v>492</v>
      </c>
      <c r="E650" s="74" t="s">
        <v>2284</v>
      </c>
      <c r="F650" s="5" t="s">
        <v>493</v>
      </c>
      <c r="G650" s="5" t="s">
        <v>495</v>
      </c>
      <c r="H650" s="5" t="s">
        <v>476</v>
      </c>
      <c r="I650" s="5" t="s">
        <v>496</v>
      </c>
      <c r="J650" s="75" t="s">
        <v>1081</v>
      </c>
      <c r="N650" s="14"/>
      <c r="O650" s="50">
        <f>MIN(Lääkkeet[[#This Row],[Velvoite 1.1.2024 (pakkauksia)]],Lääkkeet[[#This Row],[Suurimman alitusluvan mukainen velvoite 
1.1.-30.6.2024 (pakkauksia)]],Lääkkeet[[#This Row],[Alin saldo 
1.1.-30.6.2024 (pakkauksia)]])*Lääkkeet[[#This Row],[Kirjanpitoarvo / pakkaus 1.1.2024
(EUR  ALV 0 %)]]</f>
        <v>0</v>
      </c>
      <c r="P650" s="16"/>
      <c r="Q650" s="13"/>
      <c r="R650" s="13"/>
      <c r="S650" s="13"/>
      <c r="T650" s="14"/>
      <c r="U650" s="50">
        <f>MIN(Lääkkeet[[#This Row],[Velvoite 1.7.2024 (pakkauksia)]],Lääkkeet[[#This Row],[Suurimman alitusluvan mukainen velvoite
1.7.-31.12.2024 (pakkauksia)]],Lääkkeet[[#This Row],[Alin saldo 
1.7.-31.12.2024 (pakkauksia)]])*Lääkkeet[[#This Row],[Kirjanpitoarvo / pakkaus 1.7.2024
(EUR  ALV 0 %)]]</f>
        <v>0</v>
      </c>
      <c r="W650" s="61" t="str" cm="1">
        <f t="array" ref="W650">IFERROR(_xlfn.IFS(Lääkkeet[[#This Row],[Sitoutunut pääoma 
1.1.-30.6.2024 (EUR)]]&gt;0,"Täytetyt",Lääkkeet[[#This Row],[Sitoutunut pääoma 
1.7.-31.12.2024 (EUR)]]&gt;0,"Täytetyt"),"")</f>
        <v/>
      </c>
      <c r="X650" s="61"/>
      <c r="Y650" s="5">
        <f>Hakulomake!$B$29</f>
        <v>0</v>
      </c>
    </row>
    <row r="651" spans="1:25" x14ac:dyDescent="0.3">
      <c r="A651" s="6" t="s">
        <v>1199</v>
      </c>
      <c r="B651" s="5">
        <f>Hakulomake!$B$17</f>
        <v>0</v>
      </c>
      <c r="C651" s="75">
        <v>5</v>
      </c>
      <c r="D651" s="5" t="s">
        <v>492</v>
      </c>
      <c r="E651" s="74" t="s">
        <v>2285</v>
      </c>
      <c r="F651" s="5" t="s">
        <v>493</v>
      </c>
      <c r="G651" s="5" t="s">
        <v>495</v>
      </c>
      <c r="H651" s="5" t="s">
        <v>154</v>
      </c>
      <c r="I651" s="5" t="s">
        <v>496</v>
      </c>
      <c r="J651" s="75" t="s">
        <v>968</v>
      </c>
      <c r="N651" s="14"/>
      <c r="O651" s="50">
        <f>MIN(Lääkkeet[[#This Row],[Velvoite 1.1.2024 (pakkauksia)]],Lääkkeet[[#This Row],[Suurimman alitusluvan mukainen velvoite 
1.1.-30.6.2024 (pakkauksia)]],Lääkkeet[[#This Row],[Alin saldo 
1.1.-30.6.2024 (pakkauksia)]])*Lääkkeet[[#This Row],[Kirjanpitoarvo / pakkaus 1.1.2024
(EUR  ALV 0 %)]]</f>
        <v>0</v>
      </c>
      <c r="P651" s="16"/>
      <c r="Q651" s="13"/>
      <c r="R651" s="13"/>
      <c r="S651" s="13"/>
      <c r="T651" s="14"/>
      <c r="U651" s="50">
        <f>MIN(Lääkkeet[[#This Row],[Velvoite 1.7.2024 (pakkauksia)]],Lääkkeet[[#This Row],[Suurimman alitusluvan mukainen velvoite
1.7.-31.12.2024 (pakkauksia)]],Lääkkeet[[#This Row],[Alin saldo 
1.7.-31.12.2024 (pakkauksia)]])*Lääkkeet[[#This Row],[Kirjanpitoarvo / pakkaus 1.7.2024
(EUR  ALV 0 %)]]</f>
        <v>0</v>
      </c>
      <c r="W651" s="61" t="str" cm="1">
        <f t="array" ref="W651">IFERROR(_xlfn.IFS(Lääkkeet[[#This Row],[Sitoutunut pääoma 
1.1.-30.6.2024 (EUR)]]&gt;0,"Täytetyt",Lääkkeet[[#This Row],[Sitoutunut pääoma 
1.7.-31.12.2024 (EUR)]]&gt;0,"Täytetyt"),"")</f>
        <v/>
      </c>
      <c r="X651" s="61"/>
      <c r="Y651" s="5">
        <f>Hakulomake!$B$29</f>
        <v>0</v>
      </c>
    </row>
    <row r="652" spans="1:25" x14ac:dyDescent="0.3">
      <c r="A652" s="6" t="s">
        <v>1199</v>
      </c>
      <c r="B652" s="5">
        <f>Hakulomake!$B$17</f>
        <v>0</v>
      </c>
      <c r="C652" s="75">
        <v>5</v>
      </c>
      <c r="D652" s="5" t="s">
        <v>492</v>
      </c>
      <c r="E652" s="74" t="s">
        <v>2286</v>
      </c>
      <c r="F652" s="5" t="s">
        <v>493</v>
      </c>
      <c r="G652" s="5" t="s">
        <v>495</v>
      </c>
      <c r="H652" s="5" t="s">
        <v>154</v>
      </c>
      <c r="I652" s="5" t="s">
        <v>497</v>
      </c>
      <c r="J652" s="75" t="s">
        <v>1082</v>
      </c>
      <c r="N652" s="14"/>
      <c r="O652" s="50">
        <f>MIN(Lääkkeet[[#This Row],[Velvoite 1.1.2024 (pakkauksia)]],Lääkkeet[[#This Row],[Suurimman alitusluvan mukainen velvoite 
1.1.-30.6.2024 (pakkauksia)]],Lääkkeet[[#This Row],[Alin saldo 
1.1.-30.6.2024 (pakkauksia)]])*Lääkkeet[[#This Row],[Kirjanpitoarvo / pakkaus 1.1.2024
(EUR  ALV 0 %)]]</f>
        <v>0</v>
      </c>
      <c r="P652" s="16"/>
      <c r="Q652" s="13"/>
      <c r="R652" s="13"/>
      <c r="S652" s="13"/>
      <c r="T652" s="14"/>
      <c r="U652" s="50">
        <f>MIN(Lääkkeet[[#This Row],[Velvoite 1.7.2024 (pakkauksia)]],Lääkkeet[[#This Row],[Suurimman alitusluvan mukainen velvoite
1.7.-31.12.2024 (pakkauksia)]],Lääkkeet[[#This Row],[Alin saldo 
1.7.-31.12.2024 (pakkauksia)]])*Lääkkeet[[#This Row],[Kirjanpitoarvo / pakkaus 1.7.2024
(EUR  ALV 0 %)]]</f>
        <v>0</v>
      </c>
      <c r="W652" s="61" t="str" cm="1">
        <f t="array" ref="W652">IFERROR(_xlfn.IFS(Lääkkeet[[#This Row],[Sitoutunut pääoma 
1.1.-30.6.2024 (EUR)]]&gt;0,"Täytetyt",Lääkkeet[[#This Row],[Sitoutunut pääoma 
1.7.-31.12.2024 (EUR)]]&gt;0,"Täytetyt"),"")</f>
        <v/>
      </c>
      <c r="X652" s="61"/>
      <c r="Y652" s="5">
        <f>Hakulomake!$B$29</f>
        <v>0</v>
      </c>
    </row>
    <row r="653" spans="1:25" x14ac:dyDescent="0.3">
      <c r="A653" s="6" t="s">
        <v>1199</v>
      </c>
      <c r="B653" s="5">
        <f>Hakulomake!$B$17</f>
        <v>0</v>
      </c>
      <c r="C653" s="75">
        <v>5</v>
      </c>
      <c r="D653" s="5" t="s">
        <v>528</v>
      </c>
      <c r="E653" s="74" t="s">
        <v>2287</v>
      </c>
      <c r="F653" s="5" t="s">
        <v>529</v>
      </c>
      <c r="G653" s="5" t="s">
        <v>545</v>
      </c>
      <c r="H653" s="5" t="s">
        <v>52</v>
      </c>
      <c r="I653" s="5" t="s">
        <v>515</v>
      </c>
      <c r="J653" s="75">
        <v>12</v>
      </c>
      <c r="N653" s="14"/>
      <c r="O653" s="50">
        <f>MIN(Lääkkeet[[#This Row],[Velvoite 1.1.2024 (pakkauksia)]],Lääkkeet[[#This Row],[Suurimman alitusluvan mukainen velvoite 
1.1.-30.6.2024 (pakkauksia)]],Lääkkeet[[#This Row],[Alin saldo 
1.1.-30.6.2024 (pakkauksia)]])*Lääkkeet[[#This Row],[Kirjanpitoarvo / pakkaus 1.1.2024
(EUR  ALV 0 %)]]</f>
        <v>0</v>
      </c>
      <c r="P653" s="16"/>
      <c r="Q653" s="13"/>
      <c r="R653" s="13"/>
      <c r="S653" s="13"/>
      <c r="T653" s="14"/>
      <c r="U653" s="50">
        <f>MIN(Lääkkeet[[#This Row],[Velvoite 1.7.2024 (pakkauksia)]],Lääkkeet[[#This Row],[Suurimman alitusluvan mukainen velvoite
1.7.-31.12.2024 (pakkauksia)]],Lääkkeet[[#This Row],[Alin saldo 
1.7.-31.12.2024 (pakkauksia)]])*Lääkkeet[[#This Row],[Kirjanpitoarvo / pakkaus 1.7.2024
(EUR  ALV 0 %)]]</f>
        <v>0</v>
      </c>
      <c r="W653" s="61" t="str" cm="1">
        <f t="array" ref="W653">IFERROR(_xlfn.IFS(Lääkkeet[[#This Row],[Sitoutunut pääoma 
1.1.-30.6.2024 (EUR)]]&gt;0,"Täytetyt",Lääkkeet[[#This Row],[Sitoutunut pääoma 
1.7.-31.12.2024 (EUR)]]&gt;0,"Täytetyt"),"")</f>
        <v/>
      </c>
      <c r="X653" s="61"/>
      <c r="Y653" s="5">
        <f>Hakulomake!$B$29</f>
        <v>0</v>
      </c>
    </row>
    <row r="654" spans="1:25" x14ac:dyDescent="0.3">
      <c r="A654" s="6" t="s">
        <v>1199</v>
      </c>
      <c r="B654" s="5">
        <f>Hakulomake!$B$17</f>
        <v>0</v>
      </c>
      <c r="C654" s="75">
        <v>5</v>
      </c>
      <c r="D654" s="5" t="s">
        <v>498</v>
      </c>
      <c r="E654" s="74" t="s">
        <v>2288</v>
      </c>
      <c r="F654" s="5" t="s">
        <v>499</v>
      </c>
      <c r="G654" s="5" t="s">
        <v>2289</v>
      </c>
      <c r="H654" s="5" t="s">
        <v>117</v>
      </c>
      <c r="I654" s="5" t="s">
        <v>496</v>
      </c>
      <c r="J654" s="75" t="s">
        <v>1079</v>
      </c>
      <c r="N654" s="14"/>
      <c r="O654" s="50">
        <f>MIN(Lääkkeet[[#This Row],[Velvoite 1.1.2024 (pakkauksia)]],Lääkkeet[[#This Row],[Suurimman alitusluvan mukainen velvoite 
1.1.-30.6.2024 (pakkauksia)]],Lääkkeet[[#This Row],[Alin saldo 
1.1.-30.6.2024 (pakkauksia)]])*Lääkkeet[[#This Row],[Kirjanpitoarvo / pakkaus 1.1.2024
(EUR  ALV 0 %)]]</f>
        <v>0</v>
      </c>
      <c r="P654" s="16"/>
      <c r="Q654" s="13"/>
      <c r="R654" s="13"/>
      <c r="S654" s="13"/>
      <c r="T654" s="14"/>
      <c r="U654" s="50">
        <f>MIN(Lääkkeet[[#This Row],[Velvoite 1.7.2024 (pakkauksia)]],Lääkkeet[[#This Row],[Suurimman alitusluvan mukainen velvoite
1.7.-31.12.2024 (pakkauksia)]],Lääkkeet[[#This Row],[Alin saldo 
1.7.-31.12.2024 (pakkauksia)]])*Lääkkeet[[#This Row],[Kirjanpitoarvo / pakkaus 1.7.2024
(EUR  ALV 0 %)]]</f>
        <v>0</v>
      </c>
      <c r="W654" s="61" t="str" cm="1">
        <f t="array" ref="W654">IFERROR(_xlfn.IFS(Lääkkeet[[#This Row],[Sitoutunut pääoma 
1.1.-30.6.2024 (EUR)]]&gt;0,"Täytetyt",Lääkkeet[[#This Row],[Sitoutunut pääoma 
1.7.-31.12.2024 (EUR)]]&gt;0,"Täytetyt"),"")</f>
        <v/>
      </c>
      <c r="X654" s="61"/>
      <c r="Y654" s="5">
        <f>Hakulomake!$B$29</f>
        <v>0</v>
      </c>
    </row>
    <row r="655" spans="1:25" x14ac:dyDescent="0.3">
      <c r="A655" s="6" t="s">
        <v>1199</v>
      </c>
      <c r="B655" s="5">
        <f>Hakulomake!$B$17</f>
        <v>0</v>
      </c>
      <c r="C655" s="75">
        <v>5</v>
      </c>
      <c r="D655" s="5" t="s">
        <v>473</v>
      </c>
      <c r="E655" s="74" t="s">
        <v>2290</v>
      </c>
      <c r="F655" s="5" t="s">
        <v>474</v>
      </c>
      <c r="G655" s="5" t="s">
        <v>475</v>
      </c>
      <c r="H655" s="5" t="s">
        <v>476</v>
      </c>
      <c r="I655" s="5" t="s">
        <v>118</v>
      </c>
      <c r="J655" s="75" t="s">
        <v>968</v>
      </c>
      <c r="N655" s="14"/>
      <c r="O655" s="50">
        <f>MIN(Lääkkeet[[#This Row],[Velvoite 1.1.2024 (pakkauksia)]],Lääkkeet[[#This Row],[Suurimman alitusluvan mukainen velvoite 
1.1.-30.6.2024 (pakkauksia)]],Lääkkeet[[#This Row],[Alin saldo 
1.1.-30.6.2024 (pakkauksia)]])*Lääkkeet[[#This Row],[Kirjanpitoarvo / pakkaus 1.1.2024
(EUR  ALV 0 %)]]</f>
        <v>0</v>
      </c>
      <c r="P655" s="16"/>
      <c r="Q655" s="13"/>
      <c r="R655" s="13"/>
      <c r="S655" s="13"/>
      <c r="T655" s="14"/>
      <c r="U655" s="50">
        <f>MIN(Lääkkeet[[#This Row],[Velvoite 1.7.2024 (pakkauksia)]],Lääkkeet[[#This Row],[Suurimman alitusluvan mukainen velvoite
1.7.-31.12.2024 (pakkauksia)]],Lääkkeet[[#This Row],[Alin saldo 
1.7.-31.12.2024 (pakkauksia)]])*Lääkkeet[[#This Row],[Kirjanpitoarvo / pakkaus 1.7.2024
(EUR  ALV 0 %)]]</f>
        <v>0</v>
      </c>
      <c r="W655" s="61" t="str" cm="1">
        <f t="array" ref="W655">IFERROR(_xlfn.IFS(Lääkkeet[[#This Row],[Sitoutunut pääoma 
1.1.-30.6.2024 (EUR)]]&gt;0,"Täytetyt",Lääkkeet[[#This Row],[Sitoutunut pääoma 
1.7.-31.12.2024 (EUR)]]&gt;0,"Täytetyt"),"")</f>
        <v/>
      </c>
      <c r="X655" s="61"/>
      <c r="Y655" s="5">
        <f>Hakulomake!$B$29</f>
        <v>0</v>
      </c>
    </row>
    <row r="656" spans="1:25" x14ac:dyDescent="0.3">
      <c r="A656" s="6" t="s">
        <v>1199</v>
      </c>
      <c r="B656" s="5">
        <f>Hakulomake!$B$17</f>
        <v>0</v>
      </c>
      <c r="C656" s="75">
        <v>5</v>
      </c>
      <c r="D656" s="5" t="s">
        <v>528</v>
      </c>
      <c r="E656" s="74" t="s">
        <v>2291</v>
      </c>
      <c r="F656" s="5" t="s">
        <v>529</v>
      </c>
      <c r="G656" s="5" t="s">
        <v>530</v>
      </c>
      <c r="H656" s="5" t="s">
        <v>531</v>
      </c>
      <c r="I656" s="5" t="s">
        <v>118</v>
      </c>
      <c r="J656" s="75" t="s">
        <v>968</v>
      </c>
      <c r="N656" s="14"/>
      <c r="O656" s="50">
        <f>MIN(Lääkkeet[[#This Row],[Velvoite 1.1.2024 (pakkauksia)]],Lääkkeet[[#This Row],[Suurimman alitusluvan mukainen velvoite 
1.1.-30.6.2024 (pakkauksia)]],Lääkkeet[[#This Row],[Alin saldo 
1.1.-30.6.2024 (pakkauksia)]])*Lääkkeet[[#This Row],[Kirjanpitoarvo / pakkaus 1.1.2024
(EUR  ALV 0 %)]]</f>
        <v>0</v>
      </c>
      <c r="P656" s="16"/>
      <c r="Q656" s="13"/>
      <c r="R656" s="13"/>
      <c r="S656" s="13"/>
      <c r="T656" s="14"/>
      <c r="U656" s="50">
        <f>MIN(Lääkkeet[[#This Row],[Velvoite 1.7.2024 (pakkauksia)]],Lääkkeet[[#This Row],[Suurimman alitusluvan mukainen velvoite
1.7.-31.12.2024 (pakkauksia)]],Lääkkeet[[#This Row],[Alin saldo 
1.7.-31.12.2024 (pakkauksia)]])*Lääkkeet[[#This Row],[Kirjanpitoarvo / pakkaus 1.7.2024
(EUR  ALV 0 %)]]</f>
        <v>0</v>
      </c>
      <c r="W656" s="61" t="str" cm="1">
        <f t="array" ref="W656">IFERROR(_xlfn.IFS(Lääkkeet[[#This Row],[Sitoutunut pääoma 
1.1.-30.6.2024 (EUR)]]&gt;0,"Täytetyt",Lääkkeet[[#This Row],[Sitoutunut pääoma 
1.7.-31.12.2024 (EUR)]]&gt;0,"Täytetyt"),"")</f>
        <v/>
      </c>
      <c r="X656" s="61"/>
      <c r="Y656" s="5">
        <f>Hakulomake!$B$29</f>
        <v>0</v>
      </c>
    </row>
    <row r="657" spans="1:25" x14ac:dyDescent="0.3">
      <c r="A657" s="6" t="s">
        <v>1199</v>
      </c>
      <c r="B657" s="5">
        <f>Hakulomake!$B$17</f>
        <v>0</v>
      </c>
      <c r="C657" s="75">
        <v>5</v>
      </c>
      <c r="D657" s="5" t="s">
        <v>473</v>
      </c>
      <c r="E657" s="74" t="s">
        <v>2292</v>
      </c>
      <c r="F657" s="5" t="s">
        <v>474</v>
      </c>
      <c r="G657" s="5" t="s">
        <v>475</v>
      </c>
      <c r="H657" s="5" t="s">
        <v>476</v>
      </c>
      <c r="I657" s="5" t="s">
        <v>118</v>
      </c>
      <c r="J657" s="75" t="s">
        <v>1083</v>
      </c>
      <c r="N657" s="14"/>
      <c r="O657" s="50">
        <f>MIN(Lääkkeet[[#This Row],[Velvoite 1.1.2024 (pakkauksia)]],Lääkkeet[[#This Row],[Suurimman alitusluvan mukainen velvoite 
1.1.-30.6.2024 (pakkauksia)]],Lääkkeet[[#This Row],[Alin saldo 
1.1.-30.6.2024 (pakkauksia)]])*Lääkkeet[[#This Row],[Kirjanpitoarvo / pakkaus 1.1.2024
(EUR  ALV 0 %)]]</f>
        <v>0</v>
      </c>
      <c r="P657" s="16"/>
      <c r="Q657" s="13"/>
      <c r="R657" s="13"/>
      <c r="S657" s="13"/>
      <c r="T657" s="14"/>
      <c r="U657" s="50">
        <f>MIN(Lääkkeet[[#This Row],[Velvoite 1.7.2024 (pakkauksia)]],Lääkkeet[[#This Row],[Suurimman alitusluvan mukainen velvoite
1.7.-31.12.2024 (pakkauksia)]],Lääkkeet[[#This Row],[Alin saldo 
1.7.-31.12.2024 (pakkauksia)]])*Lääkkeet[[#This Row],[Kirjanpitoarvo / pakkaus 1.7.2024
(EUR  ALV 0 %)]]</f>
        <v>0</v>
      </c>
      <c r="W657" s="61" t="str" cm="1">
        <f t="array" ref="W657">IFERROR(_xlfn.IFS(Lääkkeet[[#This Row],[Sitoutunut pääoma 
1.1.-30.6.2024 (EUR)]]&gt;0,"Täytetyt",Lääkkeet[[#This Row],[Sitoutunut pääoma 
1.7.-31.12.2024 (EUR)]]&gt;0,"Täytetyt"),"")</f>
        <v/>
      </c>
      <c r="X657" s="61"/>
      <c r="Y657" s="5">
        <f>Hakulomake!$B$29</f>
        <v>0</v>
      </c>
    </row>
    <row r="658" spans="1:25" x14ac:dyDescent="0.3">
      <c r="A658" s="6" t="s">
        <v>1199</v>
      </c>
      <c r="B658" s="5">
        <f>Hakulomake!$B$17</f>
        <v>0</v>
      </c>
      <c r="C658" s="75">
        <v>5</v>
      </c>
      <c r="D658" s="5" t="s">
        <v>522</v>
      </c>
      <c r="E658" s="74" t="s">
        <v>2293</v>
      </c>
      <c r="F658" s="5" t="s">
        <v>523</v>
      </c>
      <c r="G658" s="5" t="s">
        <v>524</v>
      </c>
      <c r="H658" s="5" t="s">
        <v>49</v>
      </c>
      <c r="I658" s="5" t="s">
        <v>39</v>
      </c>
      <c r="J658" s="75">
        <v>100</v>
      </c>
      <c r="N658" s="14"/>
      <c r="O658" s="50">
        <f>MIN(Lääkkeet[[#This Row],[Velvoite 1.1.2024 (pakkauksia)]],Lääkkeet[[#This Row],[Suurimman alitusluvan mukainen velvoite 
1.1.-30.6.2024 (pakkauksia)]],Lääkkeet[[#This Row],[Alin saldo 
1.1.-30.6.2024 (pakkauksia)]])*Lääkkeet[[#This Row],[Kirjanpitoarvo / pakkaus 1.1.2024
(EUR  ALV 0 %)]]</f>
        <v>0</v>
      </c>
      <c r="P658" s="16"/>
      <c r="Q658" s="13"/>
      <c r="R658" s="13"/>
      <c r="S658" s="13"/>
      <c r="T658" s="14"/>
      <c r="U658" s="50">
        <f>MIN(Lääkkeet[[#This Row],[Velvoite 1.7.2024 (pakkauksia)]],Lääkkeet[[#This Row],[Suurimman alitusluvan mukainen velvoite
1.7.-31.12.2024 (pakkauksia)]],Lääkkeet[[#This Row],[Alin saldo 
1.7.-31.12.2024 (pakkauksia)]])*Lääkkeet[[#This Row],[Kirjanpitoarvo / pakkaus 1.7.2024
(EUR  ALV 0 %)]]</f>
        <v>0</v>
      </c>
      <c r="W658" s="61" t="str" cm="1">
        <f t="array" ref="W658">IFERROR(_xlfn.IFS(Lääkkeet[[#This Row],[Sitoutunut pääoma 
1.1.-30.6.2024 (EUR)]]&gt;0,"Täytetyt",Lääkkeet[[#This Row],[Sitoutunut pääoma 
1.7.-31.12.2024 (EUR)]]&gt;0,"Täytetyt"),"")</f>
        <v/>
      </c>
      <c r="X658" s="61"/>
      <c r="Y658" s="5">
        <f>Hakulomake!$B$29</f>
        <v>0</v>
      </c>
    </row>
    <row r="659" spans="1:25" x14ac:dyDescent="0.3">
      <c r="A659" s="6" t="s">
        <v>1199</v>
      </c>
      <c r="B659" s="5">
        <f>Hakulomake!$B$17</f>
        <v>0</v>
      </c>
      <c r="C659" s="75">
        <v>5</v>
      </c>
      <c r="D659" s="5" t="s">
        <v>473</v>
      </c>
      <c r="E659" s="74" t="s">
        <v>2294</v>
      </c>
      <c r="F659" s="5" t="s">
        <v>474</v>
      </c>
      <c r="G659" s="5" t="s">
        <v>486</v>
      </c>
      <c r="H659" s="5" t="s">
        <v>198</v>
      </c>
      <c r="I659" s="5" t="s">
        <v>50</v>
      </c>
      <c r="J659" s="75">
        <v>10</v>
      </c>
      <c r="N659" s="14"/>
      <c r="O659" s="50">
        <f>MIN(Lääkkeet[[#This Row],[Velvoite 1.1.2024 (pakkauksia)]],Lääkkeet[[#This Row],[Suurimman alitusluvan mukainen velvoite 
1.1.-30.6.2024 (pakkauksia)]],Lääkkeet[[#This Row],[Alin saldo 
1.1.-30.6.2024 (pakkauksia)]])*Lääkkeet[[#This Row],[Kirjanpitoarvo / pakkaus 1.1.2024
(EUR  ALV 0 %)]]</f>
        <v>0</v>
      </c>
      <c r="P659" s="16"/>
      <c r="Q659" s="13"/>
      <c r="R659" s="13"/>
      <c r="S659" s="13"/>
      <c r="T659" s="14"/>
      <c r="U659" s="50">
        <f>MIN(Lääkkeet[[#This Row],[Velvoite 1.7.2024 (pakkauksia)]],Lääkkeet[[#This Row],[Suurimman alitusluvan mukainen velvoite
1.7.-31.12.2024 (pakkauksia)]],Lääkkeet[[#This Row],[Alin saldo 
1.7.-31.12.2024 (pakkauksia)]])*Lääkkeet[[#This Row],[Kirjanpitoarvo / pakkaus 1.7.2024
(EUR  ALV 0 %)]]</f>
        <v>0</v>
      </c>
      <c r="W659" s="61" t="str" cm="1">
        <f t="array" ref="W659">IFERROR(_xlfn.IFS(Lääkkeet[[#This Row],[Sitoutunut pääoma 
1.1.-30.6.2024 (EUR)]]&gt;0,"Täytetyt",Lääkkeet[[#This Row],[Sitoutunut pääoma 
1.7.-31.12.2024 (EUR)]]&gt;0,"Täytetyt"),"")</f>
        <v/>
      </c>
      <c r="X659" s="61"/>
      <c r="Y659" s="5">
        <f>Hakulomake!$B$29</f>
        <v>0</v>
      </c>
    </row>
    <row r="660" spans="1:25" x14ac:dyDescent="0.3">
      <c r="A660" s="6" t="s">
        <v>1199</v>
      </c>
      <c r="B660" s="5">
        <f>Hakulomake!$B$17</f>
        <v>0</v>
      </c>
      <c r="C660" s="75">
        <v>5</v>
      </c>
      <c r="D660" s="5" t="s">
        <v>528</v>
      </c>
      <c r="E660" s="74" t="s">
        <v>2295</v>
      </c>
      <c r="F660" s="5" t="s">
        <v>529</v>
      </c>
      <c r="G660" s="5" t="s">
        <v>545</v>
      </c>
      <c r="H660" s="5" t="s">
        <v>52</v>
      </c>
      <c r="I660" s="5" t="s">
        <v>515</v>
      </c>
      <c r="J660" s="75" t="s">
        <v>2296</v>
      </c>
      <c r="N660" s="14"/>
      <c r="O660" s="50">
        <f>MIN(Lääkkeet[[#This Row],[Velvoite 1.1.2024 (pakkauksia)]],Lääkkeet[[#This Row],[Suurimman alitusluvan mukainen velvoite 
1.1.-30.6.2024 (pakkauksia)]],Lääkkeet[[#This Row],[Alin saldo 
1.1.-30.6.2024 (pakkauksia)]])*Lääkkeet[[#This Row],[Kirjanpitoarvo / pakkaus 1.1.2024
(EUR  ALV 0 %)]]</f>
        <v>0</v>
      </c>
      <c r="P660" s="16"/>
      <c r="Q660" s="13"/>
      <c r="R660" s="13"/>
      <c r="S660" s="13"/>
      <c r="T660" s="14"/>
      <c r="U660" s="50">
        <f>MIN(Lääkkeet[[#This Row],[Velvoite 1.7.2024 (pakkauksia)]],Lääkkeet[[#This Row],[Suurimman alitusluvan mukainen velvoite
1.7.-31.12.2024 (pakkauksia)]],Lääkkeet[[#This Row],[Alin saldo 
1.7.-31.12.2024 (pakkauksia)]])*Lääkkeet[[#This Row],[Kirjanpitoarvo / pakkaus 1.7.2024
(EUR  ALV 0 %)]]</f>
        <v>0</v>
      </c>
      <c r="W660" s="61" t="str" cm="1">
        <f t="array" ref="W660">IFERROR(_xlfn.IFS(Lääkkeet[[#This Row],[Sitoutunut pääoma 
1.1.-30.6.2024 (EUR)]]&gt;0,"Täytetyt",Lääkkeet[[#This Row],[Sitoutunut pääoma 
1.7.-31.12.2024 (EUR)]]&gt;0,"Täytetyt"),"")</f>
        <v/>
      </c>
      <c r="X660" s="61"/>
      <c r="Y660" s="5">
        <f>Hakulomake!$B$29</f>
        <v>0</v>
      </c>
    </row>
    <row r="661" spans="1:25" x14ac:dyDescent="0.3">
      <c r="A661" s="6" t="s">
        <v>1199</v>
      </c>
      <c r="B661" s="5">
        <f>Hakulomake!$B$17</f>
        <v>0</v>
      </c>
      <c r="C661" s="75">
        <v>5</v>
      </c>
      <c r="D661" s="5" t="s">
        <v>528</v>
      </c>
      <c r="E661" s="74" t="s">
        <v>2297</v>
      </c>
      <c r="F661" s="5" t="s">
        <v>529</v>
      </c>
      <c r="G661" s="5" t="s">
        <v>534</v>
      </c>
      <c r="H661" s="5" t="s">
        <v>49</v>
      </c>
      <c r="I661" s="5" t="s">
        <v>50</v>
      </c>
      <c r="J661" s="75">
        <v>100</v>
      </c>
      <c r="N661" s="14"/>
      <c r="O661" s="50">
        <f>MIN(Lääkkeet[[#This Row],[Velvoite 1.1.2024 (pakkauksia)]],Lääkkeet[[#This Row],[Suurimman alitusluvan mukainen velvoite 
1.1.-30.6.2024 (pakkauksia)]],Lääkkeet[[#This Row],[Alin saldo 
1.1.-30.6.2024 (pakkauksia)]])*Lääkkeet[[#This Row],[Kirjanpitoarvo / pakkaus 1.1.2024
(EUR  ALV 0 %)]]</f>
        <v>0</v>
      </c>
      <c r="P661" s="16"/>
      <c r="Q661" s="13"/>
      <c r="R661" s="13"/>
      <c r="S661" s="13"/>
      <c r="T661" s="14"/>
      <c r="U661" s="50">
        <f>MIN(Lääkkeet[[#This Row],[Velvoite 1.7.2024 (pakkauksia)]],Lääkkeet[[#This Row],[Suurimman alitusluvan mukainen velvoite
1.7.-31.12.2024 (pakkauksia)]],Lääkkeet[[#This Row],[Alin saldo 
1.7.-31.12.2024 (pakkauksia)]])*Lääkkeet[[#This Row],[Kirjanpitoarvo / pakkaus 1.7.2024
(EUR  ALV 0 %)]]</f>
        <v>0</v>
      </c>
      <c r="W661" s="61" t="str" cm="1">
        <f t="array" ref="W661">IFERROR(_xlfn.IFS(Lääkkeet[[#This Row],[Sitoutunut pääoma 
1.1.-30.6.2024 (EUR)]]&gt;0,"Täytetyt",Lääkkeet[[#This Row],[Sitoutunut pääoma 
1.7.-31.12.2024 (EUR)]]&gt;0,"Täytetyt"),"")</f>
        <v/>
      </c>
      <c r="X661" s="61"/>
      <c r="Y661" s="5">
        <f>Hakulomake!$B$29</f>
        <v>0</v>
      </c>
    </row>
    <row r="662" spans="1:25" x14ac:dyDescent="0.3">
      <c r="A662" s="6" t="s">
        <v>1199</v>
      </c>
      <c r="B662" s="5">
        <f>Hakulomake!$B$17</f>
        <v>0</v>
      </c>
      <c r="C662" s="75">
        <v>5</v>
      </c>
      <c r="D662" s="5" t="s">
        <v>498</v>
      </c>
      <c r="E662" s="74" t="s">
        <v>2298</v>
      </c>
      <c r="F662" s="5" t="s">
        <v>499</v>
      </c>
      <c r="G662" s="5" t="s">
        <v>509</v>
      </c>
      <c r="H662" s="5" t="s">
        <v>385</v>
      </c>
      <c r="I662" s="5" t="s">
        <v>32</v>
      </c>
      <c r="J662" s="75">
        <v>98</v>
      </c>
      <c r="N662" s="14"/>
      <c r="O662" s="50">
        <f>MIN(Lääkkeet[[#This Row],[Velvoite 1.1.2024 (pakkauksia)]],Lääkkeet[[#This Row],[Suurimman alitusluvan mukainen velvoite 
1.1.-30.6.2024 (pakkauksia)]],Lääkkeet[[#This Row],[Alin saldo 
1.1.-30.6.2024 (pakkauksia)]])*Lääkkeet[[#This Row],[Kirjanpitoarvo / pakkaus 1.1.2024
(EUR  ALV 0 %)]]</f>
        <v>0</v>
      </c>
      <c r="P662" s="16"/>
      <c r="Q662" s="13"/>
      <c r="R662" s="13"/>
      <c r="S662" s="13"/>
      <c r="T662" s="14"/>
      <c r="U662" s="50">
        <f>MIN(Lääkkeet[[#This Row],[Velvoite 1.7.2024 (pakkauksia)]],Lääkkeet[[#This Row],[Suurimman alitusluvan mukainen velvoite
1.7.-31.12.2024 (pakkauksia)]],Lääkkeet[[#This Row],[Alin saldo 
1.7.-31.12.2024 (pakkauksia)]])*Lääkkeet[[#This Row],[Kirjanpitoarvo / pakkaus 1.7.2024
(EUR  ALV 0 %)]]</f>
        <v>0</v>
      </c>
      <c r="W662" s="61" t="str" cm="1">
        <f t="array" ref="W662">IFERROR(_xlfn.IFS(Lääkkeet[[#This Row],[Sitoutunut pääoma 
1.1.-30.6.2024 (EUR)]]&gt;0,"Täytetyt",Lääkkeet[[#This Row],[Sitoutunut pääoma 
1.7.-31.12.2024 (EUR)]]&gt;0,"Täytetyt"),"")</f>
        <v/>
      </c>
      <c r="X662" s="61"/>
      <c r="Y662" s="5">
        <f>Hakulomake!$B$29</f>
        <v>0</v>
      </c>
    </row>
    <row r="663" spans="1:25" x14ac:dyDescent="0.3">
      <c r="A663" s="6" t="s">
        <v>1199</v>
      </c>
      <c r="B663" s="5">
        <f>Hakulomake!$B$17</f>
        <v>0</v>
      </c>
      <c r="C663" s="75">
        <v>5</v>
      </c>
      <c r="D663" s="5" t="s">
        <v>498</v>
      </c>
      <c r="E663" s="74" t="s">
        <v>2299</v>
      </c>
      <c r="F663" s="5" t="s">
        <v>499</v>
      </c>
      <c r="G663" s="5" t="s">
        <v>510</v>
      </c>
      <c r="H663" s="5" t="s">
        <v>346</v>
      </c>
      <c r="I663" s="5" t="s">
        <v>338</v>
      </c>
      <c r="J663" s="75">
        <v>98</v>
      </c>
      <c r="N663" s="14"/>
      <c r="O663" s="50">
        <f>MIN(Lääkkeet[[#This Row],[Velvoite 1.1.2024 (pakkauksia)]],Lääkkeet[[#This Row],[Suurimman alitusluvan mukainen velvoite 
1.1.-30.6.2024 (pakkauksia)]],Lääkkeet[[#This Row],[Alin saldo 
1.1.-30.6.2024 (pakkauksia)]])*Lääkkeet[[#This Row],[Kirjanpitoarvo / pakkaus 1.1.2024
(EUR  ALV 0 %)]]</f>
        <v>0</v>
      </c>
      <c r="P663" s="16"/>
      <c r="Q663" s="13"/>
      <c r="R663" s="13"/>
      <c r="S663" s="13"/>
      <c r="T663" s="14"/>
      <c r="U663" s="50">
        <f>MIN(Lääkkeet[[#This Row],[Velvoite 1.7.2024 (pakkauksia)]],Lääkkeet[[#This Row],[Suurimman alitusluvan mukainen velvoite
1.7.-31.12.2024 (pakkauksia)]],Lääkkeet[[#This Row],[Alin saldo 
1.7.-31.12.2024 (pakkauksia)]])*Lääkkeet[[#This Row],[Kirjanpitoarvo / pakkaus 1.7.2024
(EUR  ALV 0 %)]]</f>
        <v>0</v>
      </c>
      <c r="W663" s="61" t="str" cm="1">
        <f t="array" ref="W663">IFERROR(_xlfn.IFS(Lääkkeet[[#This Row],[Sitoutunut pääoma 
1.1.-30.6.2024 (EUR)]]&gt;0,"Täytetyt",Lääkkeet[[#This Row],[Sitoutunut pääoma 
1.7.-31.12.2024 (EUR)]]&gt;0,"Täytetyt"),"")</f>
        <v/>
      </c>
      <c r="X663" s="61"/>
      <c r="Y663" s="5">
        <f>Hakulomake!$B$29</f>
        <v>0</v>
      </c>
    </row>
    <row r="664" spans="1:25" x14ac:dyDescent="0.3">
      <c r="A664" s="6" t="s">
        <v>1199</v>
      </c>
      <c r="B664" s="5">
        <f>Hakulomake!$B$17</f>
        <v>0</v>
      </c>
      <c r="C664" s="75">
        <v>5</v>
      </c>
      <c r="D664" s="5" t="s">
        <v>528</v>
      </c>
      <c r="E664" s="74" t="s">
        <v>2300</v>
      </c>
      <c r="F664" s="5" t="s">
        <v>529</v>
      </c>
      <c r="G664" s="5" t="s">
        <v>534</v>
      </c>
      <c r="H664" s="5" t="s">
        <v>49</v>
      </c>
      <c r="I664" s="5" t="s">
        <v>50</v>
      </c>
      <c r="J664" s="75">
        <v>30</v>
      </c>
      <c r="N664" s="14"/>
      <c r="O664" s="50">
        <f>MIN(Lääkkeet[[#This Row],[Velvoite 1.1.2024 (pakkauksia)]],Lääkkeet[[#This Row],[Suurimman alitusluvan mukainen velvoite 
1.1.-30.6.2024 (pakkauksia)]],Lääkkeet[[#This Row],[Alin saldo 
1.1.-30.6.2024 (pakkauksia)]])*Lääkkeet[[#This Row],[Kirjanpitoarvo / pakkaus 1.1.2024
(EUR  ALV 0 %)]]</f>
        <v>0</v>
      </c>
      <c r="P664" s="16"/>
      <c r="Q664" s="13"/>
      <c r="R664" s="13"/>
      <c r="S664" s="13"/>
      <c r="T664" s="14"/>
      <c r="U664" s="50">
        <f>MIN(Lääkkeet[[#This Row],[Velvoite 1.7.2024 (pakkauksia)]],Lääkkeet[[#This Row],[Suurimman alitusluvan mukainen velvoite
1.7.-31.12.2024 (pakkauksia)]],Lääkkeet[[#This Row],[Alin saldo 
1.7.-31.12.2024 (pakkauksia)]])*Lääkkeet[[#This Row],[Kirjanpitoarvo / pakkaus 1.7.2024
(EUR  ALV 0 %)]]</f>
        <v>0</v>
      </c>
      <c r="W664" s="61" t="str" cm="1">
        <f t="array" ref="W664">IFERROR(_xlfn.IFS(Lääkkeet[[#This Row],[Sitoutunut pääoma 
1.1.-30.6.2024 (EUR)]]&gt;0,"Täytetyt",Lääkkeet[[#This Row],[Sitoutunut pääoma 
1.7.-31.12.2024 (EUR)]]&gt;0,"Täytetyt"),"")</f>
        <v/>
      </c>
      <c r="X664" s="61"/>
      <c r="Y664" s="5">
        <f>Hakulomake!$B$29</f>
        <v>0</v>
      </c>
    </row>
    <row r="665" spans="1:25" x14ac:dyDescent="0.3">
      <c r="A665" s="6" t="s">
        <v>1199</v>
      </c>
      <c r="B665" s="5">
        <f>Hakulomake!$B$17</f>
        <v>0</v>
      </c>
      <c r="C665" s="75">
        <v>5</v>
      </c>
      <c r="D665" s="5" t="s">
        <v>473</v>
      </c>
      <c r="E665" s="74" t="s">
        <v>2301</v>
      </c>
      <c r="F665" s="5" t="s">
        <v>474</v>
      </c>
      <c r="G665" s="5" t="s">
        <v>482</v>
      </c>
      <c r="H665" s="5" t="s">
        <v>199</v>
      </c>
      <c r="I665" s="5" t="s">
        <v>50</v>
      </c>
      <c r="J665" s="75">
        <v>30</v>
      </c>
      <c r="N665" s="14"/>
      <c r="O665" s="50">
        <f>MIN(Lääkkeet[[#This Row],[Velvoite 1.1.2024 (pakkauksia)]],Lääkkeet[[#This Row],[Suurimman alitusluvan mukainen velvoite 
1.1.-30.6.2024 (pakkauksia)]],Lääkkeet[[#This Row],[Alin saldo 
1.1.-30.6.2024 (pakkauksia)]])*Lääkkeet[[#This Row],[Kirjanpitoarvo / pakkaus 1.1.2024
(EUR  ALV 0 %)]]</f>
        <v>0</v>
      </c>
      <c r="P665" s="16"/>
      <c r="Q665" s="13"/>
      <c r="R665" s="13"/>
      <c r="S665" s="13"/>
      <c r="T665" s="14"/>
      <c r="U665" s="50">
        <f>MIN(Lääkkeet[[#This Row],[Velvoite 1.7.2024 (pakkauksia)]],Lääkkeet[[#This Row],[Suurimman alitusluvan mukainen velvoite
1.7.-31.12.2024 (pakkauksia)]],Lääkkeet[[#This Row],[Alin saldo 
1.7.-31.12.2024 (pakkauksia)]])*Lääkkeet[[#This Row],[Kirjanpitoarvo / pakkaus 1.7.2024
(EUR  ALV 0 %)]]</f>
        <v>0</v>
      </c>
      <c r="W665" s="61" t="str" cm="1">
        <f t="array" ref="W665">IFERROR(_xlfn.IFS(Lääkkeet[[#This Row],[Sitoutunut pääoma 
1.1.-30.6.2024 (EUR)]]&gt;0,"Täytetyt",Lääkkeet[[#This Row],[Sitoutunut pääoma 
1.7.-31.12.2024 (EUR)]]&gt;0,"Täytetyt"),"")</f>
        <v/>
      </c>
      <c r="X665" s="61"/>
      <c r="Y665" s="5">
        <f>Hakulomake!$B$29</f>
        <v>0</v>
      </c>
    </row>
    <row r="666" spans="1:25" x14ac:dyDescent="0.3">
      <c r="A666" s="6" t="s">
        <v>1199</v>
      </c>
      <c r="B666" s="5">
        <f>Hakulomake!$B$17</f>
        <v>0</v>
      </c>
      <c r="C666" s="75">
        <v>5</v>
      </c>
      <c r="D666" s="5" t="s">
        <v>473</v>
      </c>
      <c r="E666" s="74" t="s">
        <v>2302</v>
      </c>
      <c r="F666" s="5" t="s">
        <v>474</v>
      </c>
      <c r="G666" s="5" t="s">
        <v>482</v>
      </c>
      <c r="H666" s="5" t="s">
        <v>199</v>
      </c>
      <c r="I666" s="5" t="s">
        <v>50</v>
      </c>
      <c r="J666" s="75">
        <v>100</v>
      </c>
      <c r="N666" s="14"/>
      <c r="O666" s="50">
        <f>MIN(Lääkkeet[[#This Row],[Velvoite 1.1.2024 (pakkauksia)]],Lääkkeet[[#This Row],[Suurimman alitusluvan mukainen velvoite 
1.1.-30.6.2024 (pakkauksia)]],Lääkkeet[[#This Row],[Alin saldo 
1.1.-30.6.2024 (pakkauksia)]])*Lääkkeet[[#This Row],[Kirjanpitoarvo / pakkaus 1.1.2024
(EUR  ALV 0 %)]]</f>
        <v>0</v>
      </c>
      <c r="P666" s="16"/>
      <c r="Q666" s="13"/>
      <c r="R666" s="13"/>
      <c r="S666" s="13"/>
      <c r="T666" s="14"/>
      <c r="U666" s="50">
        <f>MIN(Lääkkeet[[#This Row],[Velvoite 1.7.2024 (pakkauksia)]],Lääkkeet[[#This Row],[Suurimman alitusluvan mukainen velvoite
1.7.-31.12.2024 (pakkauksia)]],Lääkkeet[[#This Row],[Alin saldo 
1.7.-31.12.2024 (pakkauksia)]])*Lääkkeet[[#This Row],[Kirjanpitoarvo / pakkaus 1.7.2024
(EUR  ALV 0 %)]]</f>
        <v>0</v>
      </c>
      <c r="W666" s="61" t="str" cm="1">
        <f t="array" ref="W666">IFERROR(_xlfn.IFS(Lääkkeet[[#This Row],[Sitoutunut pääoma 
1.1.-30.6.2024 (EUR)]]&gt;0,"Täytetyt",Lääkkeet[[#This Row],[Sitoutunut pääoma 
1.7.-31.12.2024 (EUR)]]&gt;0,"Täytetyt"),"")</f>
        <v/>
      </c>
      <c r="X666" s="61"/>
      <c r="Y666" s="5">
        <f>Hakulomake!$B$29</f>
        <v>0</v>
      </c>
    </row>
    <row r="667" spans="1:25" x14ac:dyDescent="0.3">
      <c r="A667" s="6" t="s">
        <v>1199</v>
      </c>
      <c r="B667" s="5">
        <f>Hakulomake!$B$17</f>
        <v>0</v>
      </c>
      <c r="C667" s="75">
        <v>5</v>
      </c>
      <c r="D667" s="5" t="s">
        <v>492</v>
      </c>
      <c r="E667" s="74" t="s">
        <v>2303</v>
      </c>
      <c r="F667" s="5" t="s">
        <v>493</v>
      </c>
      <c r="G667" s="5" t="s">
        <v>494</v>
      </c>
      <c r="H667" s="5" t="s">
        <v>476</v>
      </c>
      <c r="I667" s="5" t="s">
        <v>135</v>
      </c>
      <c r="J667" s="75" t="s">
        <v>1055</v>
      </c>
      <c r="N667" s="14"/>
      <c r="O667" s="50">
        <f>MIN(Lääkkeet[[#This Row],[Velvoite 1.1.2024 (pakkauksia)]],Lääkkeet[[#This Row],[Suurimman alitusluvan mukainen velvoite 
1.1.-30.6.2024 (pakkauksia)]],Lääkkeet[[#This Row],[Alin saldo 
1.1.-30.6.2024 (pakkauksia)]])*Lääkkeet[[#This Row],[Kirjanpitoarvo / pakkaus 1.1.2024
(EUR  ALV 0 %)]]</f>
        <v>0</v>
      </c>
      <c r="P667" s="16"/>
      <c r="Q667" s="13"/>
      <c r="R667" s="13"/>
      <c r="S667" s="13"/>
      <c r="T667" s="14"/>
      <c r="U667" s="50">
        <f>MIN(Lääkkeet[[#This Row],[Velvoite 1.7.2024 (pakkauksia)]],Lääkkeet[[#This Row],[Suurimman alitusluvan mukainen velvoite
1.7.-31.12.2024 (pakkauksia)]],Lääkkeet[[#This Row],[Alin saldo 
1.7.-31.12.2024 (pakkauksia)]])*Lääkkeet[[#This Row],[Kirjanpitoarvo / pakkaus 1.7.2024
(EUR  ALV 0 %)]]</f>
        <v>0</v>
      </c>
      <c r="W667" s="61" t="str" cm="1">
        <f t="array" ref="W667">IFERROR(_xlfn.IFS(Lääkkeet[[#This Row],[Sitoutunut pääoma 
1.1.-30.6.2024 (EUR)]]&gt;0,"Täytetyt",Lääkkeet[[#This Row],[Sitoutunut pääoma 
1.7.-31.12.2024 (EUR)]]&gt;0,"Täytetyt"),"")</f>
        <v/>
      </c>
      <c r="X667" s="61"/>
      <c r="Y667" s="5">
        <f>Hakulomake!$B$29</f>
        <v>0</v>
      </c>
    </row>
    <row r="668" spans="1:25" x14ac:dyDescent="0.3">
      <c r="A668" s="6" t="s">
        <v>1199</v>
      </c>
      <c r="B668" s="5">
        <f>Hakulomake!$B$17</f>
        <v>0</v>
      </c>
      <c r="C668" s="75">
        <v>5</v>
      </c>
      <c r="D668" s="5" t="s">
        <v>492</v>
      </c>
      <c r="E668" s="74" t="s">
        <v>2304</v>
      </c>
      <c r="F668" s="5" t="s">
        <v>493</v>
      </c>
      <c r="G668" s="5" t="s">
        <v>494</v>
      </c>
      <c r="H668" s="5" t="s">
        <v>476</v>
      </c>
      <c r="I668" s="5" t="s">
        <v>135</v>
      </c>
      <c r="J668" s="75" t="s">
        <v>1084</v>
      </c>
      <c r="N668" s="14"/>
      <c r="O668" s="50">
        <f>MIN(Lääkkeet[[#This Row],[Velvoite 1.1.2024 (pakkauksia)]],Lääkkeet[[#This Row],[Suurimman alitusluvan mukainen velvoite 
1.1.-30.6.2024 (pakkauksia)]],Lääkkeet[[#This Row],[Alin saldo 
1.1.-30.6.2024 (pakkauksia)]])*Lääkkeet[[#This Row],[Kirjanpitoarvo / pakkaus 1.1.2024
(EUR  ALV 0 %)]]</f>
        <v>0</v>
      </c>
      <c r="P668" s="16"/>
      <c r="Q668" s="13"/>
      <c r="R668" s="13"/>
      <c r="S668" s="13"/>
      <c r="T668" s="14"/>
      <c r="U668" s="50">
        <f>MIN(Lääkkeet[[#This Row],[Velvoite 1.7.2024 (pakkauksia)]],Lääkkeet[[#This Row],[Suurimman alitusluvan mukainen velvoite
1.7.-31.12.2024 (pakkauksia)]],Lääkkeet[[#This Row],[Alin saldo 
1.7.-31.12.2024 (pakkauksia)]])*Lääkkeet[[#This Row],[Kirjanpitoarvo / pakkaus 1.7.2024
(EUR  ALV 0 %)]]</f>
        <v>0</v>
      </c>
      <c r="W668" s="61" t="str" cm="1">
        <f t="array" ref="W668">IFERROR(_xlfn.IFS(Lääkkeet[[#This Row],[Sitoutunut pääoma 
1.1.-30.6.2024 (EUR)]]&gt;0,"Täytetyt",Lääkkeet[[#This Row],[Sitoutunut pääoma 
1.7.-31.12.2024 (EUR)]]&gt;0,"Täytetyt"),"")</f>
        <v/>
      </c>
      <c r="X668" s="61"/>
      <c r="Y668" s="5">
        <f>Hakulomake!$B$29</f>
        <v>0</v>
      </c>
    </row>
    <row r="669" spans="1:25" x14ac:dyDescent="0.3">
      <c r="A669" s="6" t="s">
        <v>1199</v>
      </c>
      <c r="B669" s="5">
        <f>Hakulomake!$B$17</f>
        <v>0</v>
      </c>
      <c r="C669" s="75">
        <v>5</v>
      </c>
      <c r="D669" s="5" t="s">
        <v>473</v>
      </c>
      <c r="E669" s="74" t="s">
        <v>2305</v>
      </c>
      <c r="F669" s="5" t="s">
        <v>474</v>
      </c>
      <c r="G669" s="5" t="s">
        <v>475</v>
      </c>
      <c r="H669" s="5" t="s">
        <v>198</v>
      </c>
      <c r="I669" s="5" t="s">
        <v>50</v>
      </c>
      <c r="J669" s="75">
        <v>30</v>
      </c>
      <c r="N669" s="14"/>
      <c r="O669" s="50">
        <f>MIN(Lääkkeet[[#This Row],[Velvoite 1.1.2024 (pakkauksia)]],Lääkkeet[[#This Row],[Suurimman alitusluvan mukainen velvoite 
1.1.-30.6.2024 (pakkauksia)]],Lääkkeet[[#This Row],[Alin saldo 
1.1.-30.6.2024 (pakkauksia)]])*Lääkkeet[[#This Row],[Kirjanpitoarvo / pakkaus 1.1.2024
(EUR  ALV 0 %)]]</f>
        <v>0</v>
      </c>
      <c r="P669" s="16"/>
      <c r="Q669" s="13"/>
      <c r="R669" s="13"/>
      <c r="S669" s="13"/>
      <c r="T669" s="14"/>
      <c r="U669" s="50">
        <f>MIN(Lääkkeet[[#This Row],[Velvoite 1.7.2024 (pakkauksia)]],Lääkkeet[[#This Row],[Suurimman alitusluvan mukainen velvoite
1.7.-31.12.2024 (pakkauksia)]],Lääkkeet[[#This Row],[Alin saldo 
1.7.-31.12.2024 (pakkauksia)]])*Lääkkeet[[#This Row],[Kirjanpitoarvo / pakkaus 1.7.2024
(EUR  ALV 0 %)]]</f>
        <v>0</v>
      </c>
      <c r="W669" s="61" t="str" cm="1">
        <f t="array" ref="W669">IFERROR(_xlfn.IFS(Lääkkeet[[#This Row],[Sitoutunut pääoma 
1.1.-30.6.2024 (EUR)]]&gt;0,"Täytetyt",Lääkkeet[[#This Row],[Sitoutunut pääoma 
1.7.-31.12.2024 (EUR)]]&gt;0,"Täytetyt"),"")</f>
        <v/>
      </c>
      <c r="X669" s="61"/>
      <c r="Y669" s="5">
        <f>Hakulomake!$B$29</f>
        <v>0</v>
      </c>
    </row>
    <row r="670" spans="1:25" x14ac:dyDescent="0.3">
      <c r="A670" s="6" t="s">
        <v>1199</v>
      </c>
      <c r="B670" s="5">
        <f>Hakulomake!$B$17</f>
        <v>0</v>
      </c>
      <c r="C670" s="75">
        <v>5</v>
      </c>
      <c r="D670" s="5" t="s">
        <v>498</v>
      </c>
      <c r="E670" s="74" t="s">
        <v>2306</v>
      </c>
      <c r="F670" s="5" t="s">
        <v>499</v>
      </c>
      <c r="G670" s="5" t="s">
        <v>509</v>
      </c>
      <c r="H670" s="5" t="s">
        <v>344</v>
      </c>
      <c r="I670" s="5" t="s">
        <v>32</v>
      </c>
      <c r="J670" s="75">
        <v>28</v>
      </c>
      <c r="N670" s="14"/>
      <c r="O670" s="50">
        <f>MIN(Lääkkeet[[#This Row],[Velvoite 1.1.2024 (pakkauksia)]],Lääkkeet[[#This Row],[Suurimman alitusluvan mukainen velvoite 
1.1.-30.6.2024 (pakkauksia)]],Lääkkeet[[#This Row],[Alin saldo 
1.1.-30.6.2024 (pakkauksia)]])*Lääkkeet[[#This Row],[Kirjanpitoarvo / pakkaus 1.1.2024
(EUR  ALV 0 %)]]</f>
        <v>0</v>
      </c>
      <c r="P670" s="16"/>
      <c r="Q670" s="13"/>
      <c r="R670" s="13"/>
      <c r="S670" s="13"/>
      <c r="T670" s="14"/>
      <c r="U670" s="50">
        <f>MIN(Lääkkeet[[#This Row],[Velvoite 1.7.2024 (pakkauksia)]],Lääkkeet[[#This Row],[Suurimman alitusluvan mukainen velvoite
1.7.-31.12.2024 (pakkauksia)]],Lääkkeet[[#This Row],[Alin saldo 
1.7.-31.12.2024 (pakkauksia)]])*Lääkkeet[[#This Row],[Kirjanpitoarvo / pakkaus 1.7.2024
(EUR  ALV 0 %)]]</f>
        <v>0</v>
      </c>
      <c r="W670" s="61" t="str" cm="1">
        <f t="array" ref="W670">IFERROR(_xlfn.IFS(Lääkkeet[[#This Row],[Sitoutunut pääoma 
1.1.-30.6.2024 (EUR)]]&gt;0,"Täytetyt",Lääkkeet[[#This Row],[Sitoutunut pääoma 
1.7.-31.12.2024 (EUR)]]&gt;0,"Täytetyt"),"")</f>
        <v/>
      </c>
      <c r="X670" s="61"/>
      <c r="Y670" s="5">
        <f>Hakulomake!$B$29</f>
        <v>0</v>
      </c>
    </row>
    <row r="671" spans="1:25" x14ac:dyDescent="0.3">
      <c r="A671" s="6" t="s">
        <v>1199</v>
      </c>
      <c r="B671" s="5">
        <f>Hakulomake!$B$17</f>
        <v>0</v>
      </c>
      <c r="C671" s="75">
        <v>5</v>
      </c>
      <c r="D671" s="5" t="s">
        <v>528</v>
      </c>
      <c r="E671" s="74" t="s">
        <v>2307</v>
      </c>
      <c r="F671" s="5" t="s">
        <v>529</v>
      </c>
      <c r="G671" s="5" t="s">
        <v>542</v>
      </c>
      <c r="H671" s="5" t="s">
        <v>49</v>
      </c>
      <c r="I671" s="5" t="s">
        <v>50</v>
      </c>
      <c r="J671" s="75">
        <v>30</v>
      </c>
      <c r="N671" s="14"/>
      <c r="O671" s="50">
        <f>MIN(Lääkkeet[[#This Row],[Velvoite 1.1.2024 (pakkauksia)]],Lääkkeet[[#This Row],[Suurimman alitusluvan mukainen velvoite 
1.1.-30.6.2024 (pakkauksia)]],Lääkkeet[[#This Row],[Alin saldo 
1.1.-30.6.2024 (pakkauksia)]])*Lääkkeet[[#This Row],[Kirjanpitoarvo / pakkaus 1.1.2024
(EUR  ALV 0 %)]]</f>
        <v>0</v>
      </c>
      <c r="P671" s="16"/>
      <c r="Q671" s="13"/>
      <c r="R671" s="13"/>
      <c r="S671" s="13"/>
      <c r="T671" s="14"/>
      <c r="U671" s="50">
        <f>MIN(Lääkkeet[[#This Row],[Velvoite 1.7.2024 (pakkauksia)]],Lääkkeet[[#This Row],[Suurimman alitusluvan mukainen velvoite
1.7.-31.12.2024 (pakkauksia)]],Lääkkeet[[#This Row],[Alin saldo 
1.7.-31.12.2024 (pakkauksia)]])*Lääkkeet[[#This Row],[Kirjanpitoarvo / pakkaus 1.7.2024
(EUR  ALV 0 %)]]</f>
        <v>0</v>
      </c>
      <c r="W671" s="61" t="str" cm="1">
        <f t="array" ref="W671">IFERROR(_xlfn.IFS(Lääkkeet[[#This Row],[Sitoutunut pääoma 
1.1.-30.6.2024 (EUR)]]&gt;0,"Täytetyt",Lääkkeet[[#This Row],[Sitoutunut pääoma 
1.7.-31.12.2024 (EUR)]]&gt;0,"Täytetyt"),"")</f>
        <v/>
      </c>
      <c r="X671" s="61"/>
      <c r="Y671" s="5">
        <f>Hakulomake!$B$29</f>
        <v>0</v>
      </c>
    </row>
    <row r="672" spans="1:25" x14ac:dyDescent="0.3">
      <c r="A672" s="6" t="s">
        <v>1199</v>
      </c>
      <c r="B672" s="5">
        <f>Hakulomake!$B$17</f>
        <v>0</v>
      </c>
      <c r="C672" s="75">
        <v>5</v>
      </c>
      <c r="D672" s="5" t="s">
        <v>528</v>
      </c>
      <c r="E672" s="74" t="s">
        <v>2308</v>
      </c>
      <c r="F672" s="5" t="s">
        <v>529</v>
      </c>
      <c r="G672" s="5" t="s">
        <v>543</v>
      </c>
      <c r="H672" s="5" t="s">
        <v>49</v>
      </c>
      <c r="I672" s="5" t="s">
        <v>39</v>
      </c>
      <c r="J672" s="75">
        <v>30</v>
      </c>
      <c r="N672" s="14"/>
      <c r="O672" s="50">
        <f>MIN(Lääkkeet[[#This Row],[Velvoite 1.1.2024 (pakkauksia)]],Lääkkeet[[#This Row],[Suurimman alitusluvan mukainen velvoite 
1.1.-30.6.2024 (pakkauksia)]],Lääkkeet[[#This Row],[Alin saldo 
1.1.-30.6.2024 (pakkauksia)]])*Lääkkeet[[#This Row],[Kirjanpitoarvo / pakkaus 1.1.2024
(EUR  ALV 0 %)]]</f>
        <v>0</v>
      </c>
      <c r="P672" s="16"/>
      <c r="Q672" s="13"/>
      <c r="R672" s="13"/>
      <c r="S672" s="13"/>
      <c r="T672" s="14"/>
      <c r="U672" s="50">
        <f>MIN(Lääkkeet[[#This Row],[Velvoite 1.7.2024 (pakkauksia)]],Lääkkeet[[#This Row],[Suurimman alitusluvan mukainen velvoite
1.7.-31.12.2024 (pakkauksia)]],Lääkkeet[[#This Row],[Alin saldo 
1.7.-31.12.2024 (pakkauksia)]])*Lääkkeet[[#This Row],[Kirjanpitoarvo / pakkaus 1.7.2024
(EUR  ALV 0 %)]]</f>
        <v>0</v>
      </c>
      <c r="W672" s="61" t="str" cm="1">
        <f t="array" ref="W672">IFERROR(_xlfn.IFS(Lääkkeet[[#This Row],[Sitoutunut pääoma 
1.1.-30.6.2024 (EUR)]]&gt;0,"Täytetyt",Lääkkeet[[#This Row],[Sitoutunut pääoma 
1.7.-31.12.2024 (EUR)]]&gt;0,"Täytetyt"),"")</f>
        <v/>
      </c>
      <c r="X672" s="61"/>
      <c r="Y672" s="5">
        <f>Hakulomake!$B$29</f>
        <v>0</v>
      </c>
    </row>
    <row r="673" spans="1:25" x14ac:dyDescent="0.3">
      <c r="A673" s="6" t="s">
        <v>1199</v>
      </c>
      <c r="B673" s="5">
        <f>Hakulomake!$B$17</f>
        <v>0</v>
      </c>
      <c r="C673" s="75">
        <v>5</v>
      </c>
      <c r="D673" s="5" t="s">
        <v>498</v>
      </c>
      <c r="E673" s="74" t="s">
        <v>2309</v>
      </c>
      <c r="F673" s="5" t="s">
        <v>499</v>
      </c>
      <c r="G673" s="5" t="s">
        <v>506</v>
      </c>
      <c r="H673" s="5" t="s">
        <v>344</v>
      </c>
      <c r="I673" s="5" t="s">
        <v>338</v>
      </c>
      <c r="J673" s="75">
        <v>28</v>
      </c>
      <c r="N673" s="14"/>
      <c r="O673" s="50">
        <f>MIN(Lääkkeet[[#This Row],[Velvoite 1.1.2024 (pakkauksia)]],Lääkkeet[[#This Row],[Suurimman alitusluvan mukainen velvoite 
1.1.-30.6.2024 (pakkauksia)]],Lääkkeet[[#This Row],[Alin saldo 
1.1.-30.6.2024 (pakkauksia)]])*Lääkkeet[[#This Row],[Kirjanpitoarvo / pakkaus 1.1.2024
(EUR  ALV 0 %)]]</f>
        <v>0</v>
      </c>
      <c r="P673" s="16"/>
      <c r="Q673" s="13"/>
      <c r="R673" s="13"/>
      <c r="S673" s="13"/>
      <c r="T673" s="14"/>
      <c r="U673" s="50">
        <f>MIN(Lääkkeet[[#This Row],[Velvoite 1.7.2024 (pakkauksia)]],Lääkkeet[[#This Row],[Suurimman alitusluvan mukainen velvoite
1.7.-31.12.2024 (pakkauksia)]],Lääkkeet[[#This Row],[Alin saldo 
1.7.-31.12.2024 (pakkauksia)]])*Lääkkeet[[#This Row],[Kirjanpitoarvo / pakkaus 1.7.2024
(EUR  ALV 0 %)]]</f>
        <v>0</v>
      </c>
      <c r="W673" s="61" t="str" cm="1">
        <f t="array" ref="W673">IFERROR(_xlfn.IFS(Lääkkeet[[#This Row],[Sitoutunut pääoma 
1.1.-30.6.2024 (EUR)]]&gt;0,"Täytetyt",Lääkkeet[[#This Row],[Sitoutunut pääoma 
1.7.-31.12.2024 (EUR)]]&gt;0,"Täytetyt"),"")</f>
        <v/>
      </c>
      <c r="X673" s="61"/>
      <c r="Y673" s="5">
        <f>Hakulomake!$B$29</f>
        <v>0</v>
      </c>
    </row>
    <row r="674" spans="1:25" x14ac:dyDescent="0.3">
      <c r="A674" s="6" t="s">
        <v>1199</v>
      </c>
      <c r="B674" s="5">
        <f>Hakulomake!$B$17</f>
        <v>0</v>
      </c>
      <c r="C674" s="75">
        <v>5</v>
      </c>
      <c r="D674" s="5" t="s">
        <v>498</v>
      </c>
      <c r="E674" s="74" t="s">
        <v>2310</v>
      </c>
      <c r="F674" s="5" t="s">
        <v>499</v>
      </c>
      <c r="G674" s="5" t="s">
        <v>502</v>
      </c>
      <c r="H674" s="5" t="s">
        <v>344</v>
      </c>
      <c r="I674" s="5" t="s">
        <v>32</v>
      </c>
      <c r="J674" s="75">
        <v>100</v>
      </c>
      <c r="N674" s="14"/>
      <c r="O674" s="50">
        <f>MIN(Lääkkeet[[#This Row],[Velvoite 1.1.2024 (pakkauksia)]],Lääkkeet[[#This Row],[Suurimman alitusluvan mukainen velvoite 
1.1.-30.6.2024 (pakkauksia)]],Lääkkeet[[#This Row],[Alin saldo 
1.1.-30.6.2024 (pakkauksia)]])*Lääkkeet[[#This Row],[Kirjanpitoarvo / pakkaus 1.1.2024
(EUR  ALV 0 %)]]</f>
        <v>0</v>
      </c>
      <c r="P674" s="16"/>
      <c r="Q674" s="13"/>
      <c r="R674" s="13"/>
      <c r="S674" s="13"/>
      <c r="T674" s="14"/>
      <c r="U674" s="50">
        <f>MIN(Lääkkeet[[#This Row],[Velvoite 1.7.2024 (pakkauksia)]],Lääkkeet[[#This Row],[Suurimman alitusluvan mukainen velvoite
1.7.-31.12.2024 (pakkauksia)]],Lääkkeet[[#This Row],[Alin saldo 
1.7.-31.12.2024 (pakkauksia)]])*Lääkkeet[[#This Row],[Kirjanpitoarvo / pakkaus 1.7.2024
(EUR  ALV 0 %)]]</f>
        <v>0</v>
      </c>
      <c r="W674" s="61" t="str" cm="1">
        <f t="array" ref="W674">IFERROR(_xlfn.IFS(Lääkkeet[[#This Row],[Sitoutunut pääoma 
1.1.-30.6.2024 (EUR)]]&gt;0,"Täytetyt",Lääkkeet[[#This Row],[Sitoutunut pääoma 
1.7.-31.12.2024 (EUR)]]&gt;0,"Täytetyt"),"")</f>
        <v/>
      </c>
      <c r="X674" s="61"/>
      <c r="Y674" s="5">
        <f>Hakulomake!$B$29</f>
        <v>0</v>
      </c>
    </row>
    <row r="675" spans="1:25" x14ac:dyDescent="0.3">
      <c r="A675" s="6" t="s">
        <v>1199</v>
      </c>
      <c r="B675" s="5">
        <f>Hakulomake!$B$17</f>
        <v>0</v>
      </c>
      <c r="C675" s="75">
        <v>5</v>
      </c>
      <c r="D675" s="5" t="s">
        <v>528</v>
      </c>
      <c r="E675" s="74" t="s">
        <v>2311</v>
      </c>
      <c r="F675" s="5" t="s">
        <v>529</v>
      </c>
      <c r="G675" s="5" t="s">
        <v>550</v>
      </c>
      <c r="H675" s="5" t="s">
        <v>49</v>
      </c>
      <c r="I675" s="5" t="s">
        <v>39</v>
      </c>
      <c r="J675" s="75">
        <v>30</v>
      </c>
      <c r="N675" s="14"/>
      <c r="O675" s="50">
        <f>MIN(Lääkkeet[[#This Row],[Velvoite 1.1.2024 (pakkauksia)]],Lääkkeet[[#This Row],[Suurimman alitusluvan mukainen velvoite 
1.1.-30.6.2024 (pakkauksia)]],Lääkkeet[[#This Row],[Alin saldo 
1.1.-30.6.2024 (pakkauksia)]])*Lääkkeet[[#This Row],[Kirjanpitoarvo / pakkaus 1.1.2024
(EUR  ALV 0 %)]]</f>
        <v>0</v>
      </c>
      <c r="P675" s="16"/>
      <c r="Q675" s="13"/>
      <c r="R675" s="13"/>
      <c r="S675" s="13"/>
      <c r="T675" s="14"/>
      <c r="U675" s="50">
        <f>MIN(Lääkkeet[[#This Row],[Velvoite 1.7.2024 (pakkauksia)]],Lääkkeet[[#This Row],[Suurimman alitusluvan mukainen velvoite
1.7.-31.12.2024 (pakkauksia)]],Lääkkeet[[#This Row],[Alin saldo 
1.7.-31.12.2024 (pakkauksia)]])*Lääkkeet[[#This Row],[Kirjanpitoarvo / pakkaus 1.7.2024
(EUR  ALV 0 %)]]</f>
        <v>0</v>
      </c>
      <c r="W675" s="61" t="str" cm="1">
        <f t="array" ref="W675">IFERROR(_xlfn.IFS(Lääkkeet[[#This Row],[Sitoutunut pääoma 
1.1.-30.6.2024 (EUR)]]&gt;0,"Täytetyt",Lääkkeet[[#This Row],[Sitoutunut pääoma 
1.7.-31.12.2024 (EUR)]]&gt;0,"Täytetyt"),"")</f>
        <v/>
      </c>
      <c r="X675" s="61"/>
      <c r="Y675" s="5">
        <f>Hakulomake!$B$29</f>
        <v>0</v>
      </c>
    </row>
    <row r="676" spans="1:25" x14ac:dyDescent="0.3">
      <c r="A676" s="6" t="s">
        <v>1199</v>
      </c>
      <c r="B676" s="5">
        <f>Hakulomake!$B$17</f>
        <v>0</v>
      </c>
      <c r="C676" s="75">
        <v>5</v>
      </c>
      <c r="D676" s="5" t="s">
        <v>473</v>
      </c>
      <c r="E676" s="74" t="s">
        <v>2312</v>
      </c>
      <c r="F676" s="5" t="s">
        <v>474</v>
      </c>
      <c r="G676" s="5" t="s">
        <v>478</v>
      </c>
      <c r="H676" s="5" t="s">
        <v>199</v>
      </c>
      <c r="I676" s="5" t="s">
        <v>338</v>
      </c>
      <c r="J676" s="75">
        <v>30</v>
      </c>
      <c r="N676" s="14"/>
      <c r="O676" s="50">
        <f>MIN(Lääkkeet[[#This Row],[Velvoite 1.1.2024 (pakkauksia)]],Lääkkeet[[#This Row],[Suurimman alitusluvan mukainen velvoite 
1.1.-30.6.2024 (pakkauksia)]],Lääkkeet[[#This Row],[Alin saldo 
1.1.-30.6.2024 (pakkauksia)]])*Lääkkeet[[#This Row],[Kirjanpitoarvo / pakkaus 1.1.2024
(EUR  ALV 0 %)]]</f>
        <v>0</v>
      </c>
      <c r="P676" s="16"/>
      <c r="Q676" s="13"/>
      <c r="R676" s="13"/>
      <c r="S676" s="13"/>
      <c r="T676" s="14"/>
      <c r="U676" s="50">
        <f>MIN(Lääkkeet[[#This Row],[Velvoite 1.7.2024 (pakkauksia)]],Lääkkeet[[#This Row],[Suurimman alitusluvan mukainen velvoite
1.7.-31.12.2024 (pakkauksia)]],Lääkkeet[[#This Row],[Alin saldo 
1.7.-31.12.2024 (pakkauksia)]])*Lääkkeet[[#This Row],[Kirjanpitoarvo / pakkaus 1.7.2024
(EUR  ALV 0 %)]]</f>
        <v>0</v>
      </c>
      <c r="W676" s="61" t="str" cm="1">
        <f t="array" ref="W676">IFERROR(_xlfn.IFS(Lääkkeet[[#This Row],[Sitoutunut pääoma 
1.1.-30.6.2024 (EUR)]]&gt;0,"Täytetyt",Lääkkeet[[#This Row],[Sitoutunut pääoma 
1.7.-31.12.2024 (EUR)]]&gt;0,"Täytetyt"),"")</f>
        <v/>
      </c>
      <c r="X676" s="61"/>
      <c r="Y676" s="5">
        <f>Hakulomake!$B$29</f>
        <v>0</v>
      </c>
    </row>
    <row r="677" spans="1:25" x14ac:dyDescent="0.3">
      <c r="A677" s="6" t="s">
        <v>1199</v>
      </c>
      <c r="B677" s="5">
        <f>Hakulomake!$B$17</f>
        <v>0</v>
      </c>
      <c r="C677" s="75">
        <v>5</v>
      </c>
      <c r="D677" s="5" t="s">
        <v>528</v>
      </c>
      <c r="E677" s="74" t="s">
        <v>2313</v>
      </c>
      <c r="F677" s="5" t="s">
        <v>529</v>
      </c>
      <c r="G677" s="5" t="s">
        <v>551</v>
      </c>
      <c r="H677" s="5" t="s">
        <v>52</v>
      </c>
      <c r="I677" s="5" t="s">
        <v>39</v>
      </c>
      <c r="J677" s="75">
        <v>5</v>
      </c>
      <c r="N677" s="14"/>
      <c r="O677" s="50">
        <f>MIN(Lääkkeet[[#This Row],[Velvoite 1.1.2024 (pakkauksia)]],Lääkkeet[[#This Row],[Suurimman alitusluvan mukainen velvoite 
1.1.-30.6.2024 (pakkauksia)]],Lääkkeet[[#This Row],[Alin saldo 
1.1.-30.6.2024 (pakkauksia)]])*Lääkkeet[[#This Row],[Kirjanpitoarvo / pakkaus 1.1.2024
(EUR  ALV 0 %)]]</f>
        <v>0</v>
      </c>
      <c r="P677" s="16"/>
      <c r="Q677" s="13"/>
      <c r="R677" s="13"/>
      <c r="S677" s="13"/>
      <c r="T677" s="14"/>
      <c r="U677" s="50">
        <f>MIN(Lääkkeet[[#This Row],[Velvoite 1.7.2024 (pakkauksia)]],Lääkkeet[[#This Row],[Suurimman alitusluvan mukainen velvoite
1.7.-31.12.2024 (pakkauksia)]],Lääkkeet[[#This Row],[Alin saldo 
1.7.-31.12.2024 (pakkauksia)]])*Lääkkeet[[#This Row],[Kirjanpitoarvo / pakkaus 1.7.2024
(EUR  ALV 0 %)]]</f>
        <v>0</v>
      </c>
      <c r="W677" s="61" t="str" cm="1">
        <f t="array" ref="W677">IFERROR(_xlfn.IFS(Lääkkeet[[#This Row],[Sitoutunut pääoma 
1.1.-30.6.2024 (EUR)]]&gt;0,"Täytetyt",Lääkkeet[[#This Row],[Sitoutunut pääoma 
1.7.-31.12.2024 (EUR)]]&gt;0,"Täytetyt"),"")</f>
        <v/>
      </c>
      <c r="X677" s="61"/>
      <c r="Y677" s="5">
        <f>Hakulomake!$B$29</f>
        <v>0</v>
      </c>
    </row>
    <row r="678" spans="1:25" x14ac:dyDescent="0.3">
      <c r="A678" s="6" t="s">
        <v>1199</v>
      </c>
      <c r="B678" s="5">
        <f>Hakulomake!$B$17</f>
        <v>0</v>
      </c>
      <c r="C678" s="75">
        <v>5</v>
      </c>
      <c r="D678" s="5" t="s">
        <v>528</v>
      </c>
      <c r="E678" s="74" t="s">
        <v>2314</v>
      </c>
      <c r="F678" s="5" t="s">
        <v>529</v>
      </c>
      <c r="G678" s="5" t="s">
        <v>551</v>
      </c>
      <c r="H678" s="5" t="s">
        <v>52</v>
      </c>
      <c r="I678" s="5" t="s">
        <v>39</v>
      </c>
      <c r="J678" s="75">
        <v>30</v>
      </c>
      <c r="N678" s="14"/>
      <c r="O678" s="50">
        <f>MIN(Lääkkeet[[#This Row],[Velvoite 1.1.2024 (pakkauksia)]],Lääkkeet[[#This Row],[Suurimman alitusluvan mukainen velvoite 
1.1.-30.6.2024 (pakkauksia)]],Lääkkeet[[#This Row],[Alin saldo 
1.1.-30.6.2024 (pakkauksia)]])*Lääkkeet[[#This Row],[Kirjanpitoarvo / pakkaus 1.1.2024
(EUR  ALV 0 %)]]</f>
        <v>0</v>
      </c>
      <c r="P678" s="16"/>
      <c r="Q678" s="13"/>
      <c r="R678" s="13"/>
      <c r="S678" s="13"/>
      <c r="T678" s="14"/>
      <c r="U678" s="50">
        <f>MIN(Lääkkeet[[#This Row],[Velvoite 1.7.2024 (pakkauksia)]],Lääkkeet[[#This Row],[Suurimman alitusluvan mukainen velvoite
1.7.-31.12.2024 (pakkauksia)]],Lääkkeet[[#This Row],[Alin saldo 
1.7.-31.12.2024 (pakkauksia)]])*Lääkkeet[[#This Row],[Kirjanpitoarvo / pakkaus 1.7.2024
(EUR  ALV 0 %)]]</f>
        <v>0</v>
      </c>
      <c r="W678" s="61" t="str" cm="1">
        <f t="array" ref="W678">IFERROR(_xlfn.IFS(Lääkkeet[[#This Row],[Sitoutunut pääoma 
1.1.-30.6.2024 (EUR)]]&gt;0,"Täytetyt",Lääkkeet[[#This Row],[Sitoutunut pääoma 
1.7.-31.12.2024 (EUR)]]&gt;0,"Täytetyt"),"")</f>
        <v/>
      </c>
      <c r="X678" s="61"/>
      <c r="Y678" s="5">
        <f>Hakulomake!$B$29</f>
        <v>0</v>
      </c>
    </row>
    <row r="679" spans="1:25" x14ac:dyDescent="0.3">
      <c r="A679" s="6" t="s">
        <v>1199</v>
      </c>
      <c r="B679" s="5">
        <f>Hakulomake!$B$17</f>
        <v>0</v>
      </c>
      <c r="C679" s="75">
        <v>5</v>
      </c>
      <c r="D679" s="5" t="s">
        <v>528</v>
      </c>
      <c r="E679" s="74" t="s">
        <v>2315</v>
      </c>
      <c r="F679" s="5" t="s">
        <v>529</v>
      </c>
      <c r="G679" s="5" t="s">
        <v>551</v>
      </c>
      <c r="H679" s="5" t="s">
        <v>52</v>
      </c>
      <c r="I679" s="5" t="s">
        <v>39</v>
      </c>
      <c r="J679" s="75">
        <v>100</v>
      </c>
      <c r="N679" s="14"/>
      <c r="O679" s="50">
        <f>MIN(Lääkkeet[[#This Row],[Velvoite 1.1.2024 (pakkauksia)]],Lääkkeet[[#This Row],[Suurimman alitusluvan mukainen velvoite 
1.1.-30.6.2024 (pakkauksia)]],Lääkkeet[[#This Row],[Alin saldo 
1.1.-30.6.2024 (pakkauksia)]])*Lääkkeet[[#This Row],[Kirjanpitoarvo / pakkaus 1.1.2024
(EUR  ALV 0 %)]]</f>
        <v>0</v>
      </c>
      <c r="P679" s="16"/>
      <c r="Q679" s="13"/>
      <c r="R679" s="13"/>
      <c r="S679" s="13"/>
      <c r="T679" s="14"/>
      <c r="U679" s="50">
        <f>MIN(Lääkkeet[[#This Row],[Velvoite 1.7.2024 (pakkauksia)]],Lääkkeet[[#This Row],[Suurimman alitusluvan mukainen velvoite
1.7.-31.12.2024 (pakkauksia)]],Lääkkeet[[#This Row],[Alin saldo 
1.7.-31.12.2024 (pakkauksia)]])*Lääkkeet[[#This Row],[Kirjanpitoarvo / pakkaus 1.7.2024
(EUR  ALV 0 %)]]</f>
        <v>0</v>
      </c>
      <c r="W679" s="61" t="str" cm="1">
        <f t="array" ref="W679">IFERROR(_xlfn.IFS(Lääkkeet[[#This Row],[Sitoutunut pääoma 
1.1.-30.6.2024 (EUR)]]&gt;0,"Täytetyt",Lääkkeet[[#This Row],[Sitoutunut pääoma 
1.7.-31.12.2024 (EUR)]]&gt;0,"Täytetyt"),"")</f>
        <v/>
      </c>
      <c r="X679" s="61"/>
      <c r="Y679" s="5">
        <f>Hakulomake!$B$29</f>
        <v>0</v>
      </c>
    </row>
    <row r="680" spans="1:25" x14ac:dyDescent="0.3">
      <c r="A680" s="6" t="s">
        <v>1199</v>
      </c>
      <c r="B680" s="5">
        <f>Hakulomake!$B$17</f>
        <v>0</v>
      </c>
      <c r="C680" s="75">
        <v>5</v>
      </c>
      <c r="D680" s="5" t="s">
        <v>528</v>
      </c>
      <c r="E680" s="74" t="s">
        <v>2316</v>
      </c>
      <c r="F680" s="5" t="s">
        <v>529</v>
      </c>
      <c r="G680" s="5" t="s">
        <v>549</v>
      </c>
      <c r="H680" s="5" t="s">
        <v>52</v>
      </c>
      <c r="I680" s="5" t="s">
        <v>39</v>
      </c>
      <c r="J680" s="75">
        <v>100</v>
      </c>
      <c r="N680" s="14"/>
      <c r="O680" s="50">
        <f>MIN(Lääkkeet[[#This Row],[Velvoite 1.1.2024 (pakkauksia)]],Lääkkeet[[#This Row],[Suurimman alitusluvan mukainen velvoite 
1.1.-30.6.2024 (pakkauksia)]],Lääkkeet[[#This Row],[Alin saldo 
1.1.-30.6.2024 (pakkauksia)]])*Lääkkeet[[#This Row],[Kirjanpitoarvo / pakkaus 1.1.2024
(EUR  ALV 0 %)]]</f>
        <v>0</v>
      </c>
      <c r="P680" s="16"/>
      <c r="Q680" s="13"/>
      <c r="R680" s="13"/>
      <c r="S680" s="13"/>
      <c r="T680" s="14"/>
      <c r="U680" s="50">
        <f>MIN(Lääkkeet[[#This Row],[Velvoite 1.7.2024 (pakkauksia)]],Lääkkeet[[#This Row],[Suurimman alitusluvan mukainen velvoite
1.7.-31.12.2024 (pakkauksia)]],Lääkkeet[[#This Row],[Alin saldo 
1.7.-31.12.2024 (pakkauksia)]])*Lääkkeet[[#This Row],[Kirjanpitoarvo / pakkaus 1.7.2024
(EUR  ALV 0 %)]]</f>
        <v>0</v>
      </c>
      <c r="W680" s="61" t="str" cm="1">
        <f t="array" ref="W680">IFERROR(_xlfn.IFS(Lääkkeet[[#This Row],[Sitoutunut pääoma 
1.1.-30.6.2024 (EUR)]]&gt;0,"Täytetyt",Lääkkeet[[#This Row],[Sitoutunut pääoma 
1.7.-31.12.2024 (EUR)]]&gt;0,"Täytetyt"),"")</f>
        <v/>
      </c>
      <c r="X680" s="61"/>
      <c r="Y680" s="5">
        <f>Hakulomake!$B$29</f>
        <v>0</v>
      </c>
    </row>
    <row r="681" spans="1:25" x14ac:dyDescent="0.3">
      <c r="A681" s="6" t="s">
        <v>1199</v>
      </c>
      <c r="B681" s="5">
        <f>Hakulomake!$B$17</f>
        <v>0</v>
      </c>
      <c r="C681" s="75">
        <v>5</v>
      </c>
      <c r="D681" s="5" t="s">
        <v>528</v>
      </c>
      <c r="E681" s="74" t="s">
        <v>2317</v>
      </c>
      <c r="F681" s="5" t="s">
        <v>529</v>
      </c>
      <c r="G681" s="5" t="s">
        <v>551</v>
      </c>
      <c r="H681" s="5" t="s">
        <v>52</v>
      </c>
      <c r="I681" s="5" t="s">
        <v>39</v>
      </c>
      <c r="J681" s="75">
        <v>10</v>
      </c>
      <c r="N681" s="14"/>
      <c r="O681" s="50">
        <f>MIN(Lääkkeet[[#This Row],[Velvoite 1.1.2024 (pakkauksia)]],Lääkkeet[[#This Row],[Suurimman alitusluvan mukainen velvoite 
1.1.-30.6.2024 (pakkauksia)]],Lääkkeet[[#This Row],[Alin saldo 
1.1.-30.6.2024 (pakkauksia)]])*Lääkkeet[[#This Row],[Kirjanpitoarvo / pakkaus 1.1.2024
(EUR  ALV 0 %)]]</f>
        <v>0</v>
      </c>
      <c r="P681" s="16"/>
      <c r="Q681" s="13"/>
      <c r="R681" s="13"/>
      <c r="S681" s="13"/>
      <c r="T681" s="14"/>
      <c r="U681" s="50">
        <f>MIN(Lääkkeet[[#This Row],[Velvoite 1.7.2024 (pakkauksia)]],Lääkkeet[[#This Row],[Suurimman alitusluvan mukainen velvoite
1.7.-31.12.2024 (pakkauksia)]],Lääkkeet[[#This Row],[Alin saldo 
1.7.-31.12.2024 (pakkauksia)]])*Lääkkeet[[#This Row],[Kirjanpitoarvo / pakkaus 1.7.2024
(EUR  ALV 0 %)]]</f>
        <v>0</v>
      </c>
      <c r="W681" s="61" t="str" cm="1">
        <f t="array" ref="W681">IFERROR(_xlfn.IFS(Lääkkeet[[#This Row],[Sitoutunut pääoma 
1.1.-30.6.2024 (EUR)]]&gt;0,"Täytetyt",Lääkkeet[[#This Row],[Sitoutunut pääoma 
1.7.-31.12.2024 (EUR)]]&gt;0,"Täytetyt"),"")</f>
        <v/>
      </c>
      <c r="X681" s="61"/>
      <c r="Y681" s="5">
        <f>Hakulomake!$B$29</f>
        <v>0</v>
      </c>
    </row>
    <row r="682" spans="1:25" x14ac:dyDescent="0.3">
      <c r="A682" s="6" t="s">
        <v>1199</v>
      </c>
      <c r="B682" s="5">
        <f>Hakulomake!$B$17</f>
        <v>0</v>
      </c>
      <c r="C682" s="75">
        <v>5</v>
      </c>
      <c r="D682" s="5" t="s">
        <v>528</v>
      </c>
      <c r="E682" s="74" t="s">
        <v>2318</v>
      </c>
      <c r="F682" s="5" t="s">
        <v>529</v>
      </c>
      <c r="G682" s="5" t="s">
        <v>546</v>
      </c>
      <c r="H682" s="5" t="s">
        <v>117</v>
      </c>
      <c r="I682" s="5" t="s">
        <v>137</v>
      </c>
      <c r="J682" s="75" t="s">
        <v>985</v>
      </c>
      <c r="N682" s="14"/>
      <c r="O682" s="50">
        <f>MIN(Lääkkeet[[#This Row],[Velvoite 1.1.2024 (pakkauksia)]],Lääkkeet[[#This Row],[Suurimman alitusluvan mukainen velvoite 
1.1.-30.6.2024 (pakkauksia)]],Lääkkeet[[#This Row],[Alin saldo 
1.1.-30.6.2024 (pakkauksia)]])*Lääkkeet[[#This Row],[Kirjanpitoarvo / pakkaus 1.1.2024
(EUR  ALV 0 %)]]</f>
        <v>0</v>
      </c>
      <c r="P682" s="16"/>
      <c r="Q682" s="13"/>
      <c r="R682" s="13"/>
      <c r="S682" s="13"/>
      <c r="T682" s="14"/>
      <c r="U682" s="50">
        <f>MIN(Lääkkeet[[#This Row],[Velvoite 1.7.2024 (pakkauksia)]],Lääkkeet[[#This Row],[Suurimman alitusluvan mukainen velvoite
1.7.-31.12.2024 (pakkauksia)]],Lääkkeet[[#This Row],[Alin saldo 
1.7.-31.12.2024 (pakkauksia)]])*Lääkkeet[[#This Row],[Kirjanpitoarvo / pakkaus 1.7.2024
(EUR  ALV 0 %)]]</f>
        <v>0</v>
      </c>
      <c r="W682" s="61" t="str" cm="1">
        <f t="array" ref="W682">IFERROR(_xlfn.IFS(Lääkkeet[[#This Row],[Sitoutunut pääoma 
1.1.-30.6.2024 (EUR)]]&gt;0,"Täytetyt",Lääkkeet[[#This Row],[Sitoutunut pääoma 
1.7.-31.12.2024 (EUR)]]&gt;0,"Täytetyt"),"")</f>
        <v/>
      </c>
      <c r="X682" s="61"/>
      <c r="Y682" s="5">
        <f>Hakulomake!$B$29</f>
        <v>0</v>
      </c>
    </row>
    <row r="683" spans="1:25" x14ac:dyDescent="0.3">
      <c r="A683" s="6" t="s">
        <v>1199</v>
      </c>
      <c r="B683" s="5">
        <f>Hakulomake!$B$17</f>
        <v>0</v>
      </c>
      <c r="C683" s="75">
        <v>5</v>
      </c>
      <c r="D683" s="5" t="s">
        <v>511</v>
      </c>
      <c r="E683" s="74" t="s">
        <v>2319</v>
      </c>
      <c r="F683" s="5" t="s">
        <v>512</v>
      </c>
      <c r="G683" s="5" t="s">
        <v>514</v>
      </c>
      <c r="I683" s="5" t="s">
        <v>515</v>
      </c>
      <c r="J683" s="75">
        <v>20</v>
      </c>
      <c r="N683" s="14"/>
      <c r="O683" s="50">
        <f>MIN(Lääkkeet[[#This Row],[Velvoite 1.1.2024 (pakkauksia)]],Lääkkeet[[#This Row],[Suurimman alitusluvan mukainen velvoite 
1.1.-30.6.2024 (pakkauksia)]],Lääkkeet[[#This Row],[Alin saldo 
1.1.-30.6.2024 (pakkauksia)]])*Lääkkeet[[#This Row],[Kirjanpitoarvo / pakkaus 1.1.2024
(EUR  ALV 0 %)]]</f>
        <v>0</v>
      </c>
      <c r="P683" s="16"/>
      <c r="Q683" s="13"/>
      <c r="R683" s="13"/>
      <c r="S683" s="13"/>
      <c r="T683" s="14"/>
      <c r="U683" s="50">
        <f>MIN(Lääkkeet[[#This Row],[Velvoite 1.7.2024 (pakkauksia)]],Lääkkeet[[#This Row],[Suurimman alitusluvan mukainen velvoite
1.7.-31.12.2024 (pakkauksia)]],Lääkkeet[[#This Row],[Alin saldo 
1.7.-31.12.2024 (pakkauksia)]])*Lääkkeet[[#This Row],[Kirjanpitoarvo / pakkaus 1.7.2024
(EUR  ALV 0 %)]]</f>
        <v>0</v>
      </c>
      <c r="W683" s="61" t="str" cm="1">
        <f t="array" ref="W683">IFERROR(_xlfn.IFS(Lääkkeet[[#This Row],[Sitoutunut pääoma 
1.1.-30.6.2024 (EUR)]]&gt;0,"Täytetyt",Lääkkeet[[#This Row],[Sitoutunut pääoma 
1.7.-31.12.2024 (EUR)]]&gt;0,"Täytetyt"),"")</f>
        <v/>
      </c>
      <c r="X683" s="61"/>
      <c r="Y683" s="5">
        <f>Hakulomake!$B$29</f>
        <v>0</v>
      </c>
    </row>
    <row r="684" spans="1:25" x14ac:dyDescent="0.3">
      <c r="A684" s="6" t="s">
        <v>1199</v>
      </c>
      <c r="B684" s="5">
        <f>Hakulomake!$B$17</f>
        <v>0</v>
      </c>
      <c r="C684" s="75">
        <v>5</v>
      </c>
      <c r="D684" s="5" t="s">
        <v>511</v>
      </c>
      <c r="E684" s="74" t="s">
        <v>2320</v>
      </c>
      <c r="F684" s="5" t="s">
        <v>512</v>
      </c>
      <c r="G684" s="5" t="s">
        <v>514</v>
      </c>
      <c r="I684" s="5" t="s">
        <v>515</v>
      </c>
      <c r="J684" s="75">
        <v>100</v>
      </c>
      <c r="N684" s="14"/>
      <c r="O684" s="50">
        <f>MIN(Lääkkeet[[#This Row],[Velvoite 1.1.2024 (pakkauksia)]],Lääkkeet[[#This Row],[Suurimman alitusluvan mukainen velvoite 
1.1.-30.6.2024 (pakkauksia)]],Lääkkeet[[#This Row],[Alin saldo 
1.1.-30.6.2024 (pakkauksia)]])*Lääkkeet[[#This Row],[Kirjanpitoarvo / pakkaus 1.1.2024
(EUR  ALV 0 %)]]</f>
        <v>0</v>
      </c>
      <c r="P684" s="16"/>
      <c r="Q684" s="13"/>
      <c r="R684" s="13"/>
      <c r="S684" s="13"/>
      <c r="T684" s="14"/>
      <c r="U684" s="50">
        <f>MIN(Lääkkeet[[#This Row],[Velvoite 1.7.2024 (pakkauksia)]],Lääkkeet[[#This Row],[Suurimman alitusluvan mukainen velvoite
1.7.-31.12.2024 (pakkauksia)]],Lääkkeet[[#This Row],[Alin saldo 
1.7.-31.12.2024 (pakkauksia)]])*Lääkkeet[[#This Row],[Kirjanpitoarvo / pakkaus 1.7.2024
(EUR  ALV 0 %)]]</f>
        <v>0</v>
      </c>
      <c r="W684" s="61" t="str" cm="1">
        <f t="array" ref="W684">IFERROR(_xlfn.IFS(Lääkkeet[[#This Row],[Sitoutunut pääoma 
1.1.-30.6.2024 (EUR)]]&gt;0,"Täytetyt",Lääkkeet[[#This Row],[Sitoutunut pääoma 
1.7.-31.12.2024 (EUR)]]&gt;0,"Täytetyt"),"")</f>
        <v/>
      </c>
      <c r="X684" s="61"/>
      <c r="Y684" s="5">
        <f>Hakulomake!$B$29</f>
        <v>0</v>
      </c>
    </row>
    <row r="685" spans="1:25" x14ac:dyDescent="0.3">
      <c r="A685" s="6" t="s">
        <v>1199</v>
      </c>
      <c r="B685" s="5">
        <f>Hakulomake!$B$17</f>
        <v>0</v>
      </c>
      <c r="C685" s="75">
        <v>5</v>
      </c>
      <c r="D685" s="5" t="s">
        <v>473</v>
      </c>
      <c r="E685" s="74" t="s">
        <v>2321</v>
      </c>
      <c r="F685" s="5" t="s">
        <v>474</v>
      </c>
      <c r="G685" s="5" t="s">
        <v>475</v>
      </c>
      <c r="H685" s="5" t="s">
        <v>180</v>
      </c>
      <c r="I685" s="5" t="s">
        <v>50</v>
      </c>
      <c r="J685" s="75">
        <v>20</v>
      </c>
      <c r="N685" s="14"/>
      <c r="O685" s="50">
        <f>MIN(Lääkkeet[[#This Row],[Velvoite 1.1.2024 (pakkauksia)]],Lääkkeet[[#This Row],[Suurimman alitusluvan mukainen velvoite 
1.1.-30.6.2024 (pakkauksia)]],Lääkkeet[[#This Row],[Alin saldo 
1.1.-30.6.2024 (pakkauksia)]])*Lääkkeet[[#This Row],[Kirjanpitoarvo / pakkaus 1.1.2024
(EUR  ALV 0 %)]]</f>
        <v>0</v>
      </c>
      <c r="P685" s="16"/>
      <c r="Q685" s="13"/>
      <c r="R685" s="13"/>
      <c r="S685" s="13"/>
      <c r="T685" s="14"/>
      <c r="U685" s="50">
        <f>MIN(Lääkkeet[[#This Row],[Velvoite 1.7.2024 (pakkauksia)]],Lääkkeet[[#This Row],[Suurimman alitusluvan mukainen velvoite
1.7.-31.12.2024 (pakkauksia)]],Lääkkeet[[#This Row],[Alin saldo 
1.7.-31.12.2024 (pakkauksia)]])*Lääkkeet[[#This Row],[Kirjanpitoarvo / pakkaus 1.7.2024
(EUR  ALV 0 %)]]</f>
        <v>0</v>
      </c>
      <c r="W685" s="61" t="str" cm="1">
        <f t="array" ref="W685">IFERROR(_xlfn.IFS(Lääkkeet[[#This Row],[Sitoutunut pääoma 
1.1.-30.6.2024 (EUR)]]&gt;0,"Täytetyt",Lääkkeet[[#This Row],[Sitoutunut pääoma 
1.7.-31.12.2024 (EUR)]]&gt;0,"Täytetyt"),"")</f>
        <v/>
      </c>
      <c r="X685" s="61"/>
      <c r="Y685" s="5">
        <f>Hakulomake!$B$29</f>
        <v>0</v>
      </c>
    </row>
    <row r="686" spans="1:25" x14ac:dyDescent="0.3">
      <c r="A686" s="6" t="s">
        <v>1199</v>
      </c>
      <c r="B686" s="5">
        <f>Hakulomake!$B$17</f>
        <v>0</v>
      </c>
      <c r="C686" s="75">
        <v>5</v>
      </c>
      <c r="D686" s="5" t="s">
        <v>528</v>
      </c>
      <c r="E686" s="74" t="s">
        <v>2322</v>
      </c>
      <c r="F686" s="5" t="s">
        <v>529</v>
      </c>
      <c r="G686" s="5" t="s">
        <v>530</v>
      </c>
      <c r="H686" s="5" t="s">
        <v>49</v>
      </c>
      <c r="I686" s="5" t="s">
        <v>50</v>
      </c>
      <c r="J686" s="75">
        <v>30</v>
      </c>
      <c r="N686" s="14"/>
      <c r="O686" s="50">
        <f>MIN(Lääkkeet[[#This Row],[Velvoite 1.1.2024 (pakkauksia)]],Lääkkeet[[#This Row],[Suurimman alitusluvan mukainen velvoite 
1.1.-30.6.2024 (pakkauksia)]],Lääkkeet[[#This Row],[Alin saldo 
1.1.-30.6.2024 (pakkauksia)]])*Lääkkeet[[#This Row],[Kirjanpitoarvo / pakkaus 1.1.2024
(EUR  ALV 0 %)]]</f>
        <v>0</v>
      </c>
      <c r="P686" s="16"/>
      <c r="Q686" s="13"/>
      <c r="R686" s="13"/>
      <c r="S686" s="13"/>
      <c r="T686" s="14"/>
      <c r="U686" s="50">
        <f>MIN(Lääkkeet[[#This Row],[Velvoite 1.7.2024 (pakkauksia)]],Lääkkeet[[#This Row],[Suurimman alitusluvan mukainen velvoite
1.7.-31.12.2024 (pakkauksia)]],Lääkkeet[[#This Row],[Alin saldo 
1.7.-31.12.2024 (pakkauksia)]])*Lääkkeet[[#This Row],[Kirjanpitoarvo / pakkaus 1.7.2024
(EUR  ALV 0 %)]]</f>
        <v>0</v>
      </c>
      <c r="W686" s="61" t="str" cm="1">
        <f t="array" ref="W686">IFERROR(_xlfn.IFS(Lääkkeet[[#This Row],[Sitoutunut pääoma 
1.1.-30.6.2024 (EUR)]]&gt;0,"Täytetyt",Lääkkeet[[#This Row],[Sitoutunut pääoma 
1.7.-31.12.2024 (EUR)]]&gt;0,"Täytetyt"),"")</f>
        <v/>
      </c>
      <c r="X686" s="61"/>
      <c r="Y686" s="5">
        <f>Hakulomake!$B$29</f>
        <v>0</v>
      </c>
    </row>
    <row r="687" spans="1:25" x14ac:dyDescent="0.3">
      <c r="A687" s="6" t="s">
        <v>1199</v>
      </c>
      <c r="B687" s="5">
        <f>Hakulomake!$B$17</f>
        <v>0</v>
      </c>
      <c r="C687" s="75">
        <v>5</v>
      </c>
      <c r="D687" s="5" t="s">
        <v>528</v>
      </c>
      <c r="E687" s="74" t="s">
        <v>2323</v>
      </c>
      <c r="F687" s="5" t="s">
        <v>529</v>
      </c>
      <c r="G687" s="5" t="s">
        <v>548</v>
      </c>
      <c r="H687" s="5" t="s">
        <v>49</v>
      </c>
      <c r="I687" s="5" t="s">
        <v>39</v>
      </c>
      <c r="J687" s="75">
        <v>100</v>
      </c>
      <c r="N687" s="14"/>
      <c r="O687" s="50">
        <f>MIN(Lääkkeet[[#This Row],[Velvoite 1.1.2024 (pakkauksia)]],Lääkkeet[[#This Row],[Suurimman alitusluvan mukainen velvoite 
1.1.-30.6.2024 (pakkauksia)]],Lääkkeet[[#This Row],[Alin saldo 
1.1.-30.6.2024 (pakkauksia)]])*Lääkkeet[[#This Row],[Kirjanpitoarvo / pakkaus 1.1.2024
(EUR  ALV 0 %)]]</f>
        <v>0</v>
      </c>
      <c r="P687" s="16"/>
      <c r="Q687" s="13"/>
      <c r="R687" s="13"/>
      <c r="S687" s="13"/>
      <c r="T687" s="14"/>
      <c r="U687" s="50">
        <f>MIN(Lääkkeet[[#This Row],[Velvoite 1.7.2024 (pakkauksia)]],Lääkkeet[[#This Row],[Suurimman alitusluvan mukainen velvoite
1.7.-31.12.2024 (pakkauksia)]],Lääkkeet[[#This Row],[Alin saldo 
1.7.-31.12.2024 (pakkauksia)]])*Lääkkeet[[#This Row],[Kirjanpitoarvo / pakkaus 1.7.2024
(EUR  ALV 0 %)]]</f>
        <v>0</v>
      </c>
      <c r="W687" s="61" t="str" cm="1">
        <f t="array" ref="W687">IFERROR(_xlfn.IFS(Lääkkeet[[#This Row],[Sitoutunut pääoma 
1.1.-30.6.2024 (EUR)]]&gt;0,"Täytetyt",Lääkkeet[[#This Row],[Sitoutunut pääoma 
1.7.-31.12.2024 (EUR)]]&gt;0,"Täytetyt"),"")</f>
        <v/>
      </c>
      <c r="X687" s="61"/>
      <c r="Y687" s="5">
        <f>Hakulomake!$B$29</f>
        <v>0</v>
      </c>
    </row>
    <row r="688" spans="1:25" x14ac:dyDescent="0.3">
      <c r="A688" s="6" t="s">
        <v>1199</v>
      </c>
      <c r="B688" s="5">
        <f>Hakulomake!$B$17</f>
        <v>0</v>
      </c>
      <c r="C688" s="75">
        <v>5</v>
      </c>
      <c r="D688" s="5" t="s">
        <v>511</v>
      </c>
      <c r="E688" s="74" t="s">
        <v>2324</v>
      </c>
      <c r="F688" s="5" t="s">
        <v>512</v>
      </c>
      <c r="G688" s="5" t="s">
        <v>514</v>
      </c>
      <c r="H688" s="5" t="s">
        <v>513</v>
      </c>
      <c r="I688" s="5" t="s">
        <v>515</v>
      </c>
      <c r="J688" s="75">
        <v>20</v>
      </c>
      <c r="N688" s="14"/>
      <c r="O688" s="50">
        <f>MIN(Lääkkeet[[#This Row],[Velvoite 1.1.2024 (pakkauksia)]],Lääkkeet[[#This Row],[Suurimman alitusluvan mukainen velvoite 
1.1.-30.6.2024 (pakkauksia)]],Lääkkeet[[#This Row],[Alin saldo 
1.1.-30.6.2024 (pakkauksia)]])*Lääkkeet[[#This Row],[Kirjanpitoarvo / pakkaus 1.1.2024
(EUR  ALV 0 %)]]</f>
        <v>0</v>
      </c>
      <c r="P688" s="16"/>
      <c r="Q688" s="13"/>
      <c r="R688" s="13"/>
      <c r="S688" s="13"/>
      <c r="T688" s="14"/>
      <c r="U688" s="50">
        <f>MIN(Lääkkeet[[#This Row],[Velvoite 1.7.2024 (pakkauksia)]],Lääkkeet[[#This Row],[Suurimman alitusluvan mukainen velvoite
1.7.-31.12.2024 (pakkauksia)]],Lääkkeet[[#This Row],[Alin saldo 
1.7.-31.12.2024 (pakkauksia)]])*Lääkkeet[[#This Row],[Kirjanpitoarvo / pakkaus 1.7.2024
(EUR  ALV 0 %)]]</f>
        <v>0</v>
      </c>
      <c r="W688" s="61" t="str" cm="1">
        <f t="array" ref="W688">IFERROR(_xlfn.IFS(Lääkkeet[[#This Row],[Sitoutunut pääoma 
1.1.-30.6.2024 (EUR)]]&gt;0,"Täytetyt",Lääkkeet[[#This Row],[Sitoutunut pääoma 
1.7.-31.12.2024 (EUR)]]&gt;0,"Täytetyt"),"")</f>
        <v/>
      </c>
      <c r="X688" s="61"/>
      <c r="Y688" s="5">
        <f>Hakulomake!$B$29</f>
        <v>0</v>
      </c>
    </row>
    <row r="689" spans="1:25" x14ac:dyDescent="0.3">
      <c r="A689" s="6" t="s">
        <v>1199</v>
      </c>
      <c r="B689" s="5">
        <f>Hakulomake!$B$17</f>
        <v>0</v>
      </c>
      <c r="C689" s="75">
        <v>5</v>
      </c>
      <c r="D689" s="5" t="s">
        <v>528</v>
      </c>
      <c r="E689" s="74" t="s">
        <v>2325</v>
      </c>
      <c r="F689" s="5" t="s">
        <v>529</v>
      </c>
      <c r="G689" s="5" t="s">
        <v>536</v>
      </c>
      <c r="H689" s="5" t="s">
        <v>537</v>
      </c>
      <c r="I689" s="5" t="s">
        <v>125</v>
      </c>
      <c r="J689" s="75">
        <v>48</v>
      </c>
      <c r="N689" s="14"/>
      <c r="O689" s="50">
        <f>MIN(Lääkkeet[[#This Row],[Velvoite 1.1.2024 (pakkauksia)]],Lääkkeet[[#This Row],[Suurimman alitusluvan mukainen velvoite 
1.1.-30.6.2024 (pakkauksia)]],Lääkkeet[[#This Row],[Alin saldo 
1.1.-30.6.2024 (pakkauksia)]])*Lääkkeet[[#This Row],[Kirjanpitoarvo / pakkaus 1.1.2024
(EUR  ALV 0 %)]]</f>
        <v>0</v>
      </c>
      <c r="P689" s="16"/>
      <c r="Q689" s="13"/>
      <c r="R689" s="13"/>
      <c r="S689" s="13"/>
      <c r="T689" s="14"/>
      <c r="U689" s="50">
        <f>MIN(Lääkkeet[[#This Row],[Velvoite 1.7.2024 (pakkauksia)]],Lääkkeet[[#This Row],[Suurimman alitusluvan mukainen velvoite
1.7.-31.12.2024 (pakkauksia)]],Lääkkeet[[#This Row],[Alin saldo 
1.7.-31.12.2024 (pakkauksia)]])*Lääkkeet[[#This Row],[Kirjanpitoarvo / pakkaus 1.7.2024
(EUR  ALV 0 %)]]</f>
        <v>0</v>
      </c>
      <c r="W689" s="61" t="str" cm="1">
        <f t="array" ref="W689">IFERROR(_xlfn.IFS(Lääkkeet[[#This Row],[Sitoutunut pääoma 
1.1.-30.6.2024 (EUR)]]&gt;0,"Täytetyt",Lääkkeet[[#This Row],[Sitoutunut pääoma 
1.7.-31.12.2024 (EUR)]]&gt;0,"Täytetyt"),"")</f>
        <v/>
      </c>
      <c r="X689" s="61"/>
      <c r="Y689" s="5">
        <f>Hakulomake!$B$29</f>
        <v>0</v>
      </c>
    </row>
    <row r="690" spans="1:25" x14ac:dyDescent="0.3">
      <c r="A690" s="6" t="s">
        <v>1199</v>
      </c>
      <c r="B690" s="5">
        <f>Hakulomake!$B$17</f>
        <v>0</v>
      </c>
      <c r="C690" s="75">
        <v>5</v>
      </c>
      <c r="D690" s="5" t="s">
        <v>528</v>
      </c>
      <c r="E690" s="74" t="s">
        <v>2326</v>
      </c>
      <c r="F690" s="5" t="s">
        <v>529</v>
      </c>
      <c r="G690" s="5" t="s">
        <v>552</v>
      </c>
      <c r="H690" s="5" t="s">
        <v>33</v>
      </c>
      <c r="I690" s="5" t="s">
        <v>39</v>
      </c>
      <c r="J690" s="75">
        <v>10</v>
      </c>
      <c r="N690" s="14"/>
      <c r="O690" s="50">
        <f>MIN(Lääkkeet[[#This Row],[Velvoite 1.1.2024 (pakkauksia)]],Lääkkeet[[#This Row],[Suurimman alitusluvan mukainen velvoite 
1.1.-30.6.2024 (pakkauksia)]],Lääkkeet[[#This Row],[Alin saldo 
1.1.-30.6.2024 (pakkauksia)]])*Lääkkeet[[#This Row],[Kirjanpitoarvo / pakkaus 1.1.2024
(EUR  ALV 0 %)]]</f>
        <v>0</v>
      </c>
      <c r="P690" s="16"/>
      <c r="Q690" s="13"/>
      <c r="R690" s="13"/>
      <c r="S690" s="13"/>
      <c r="T690" s="14"/>
      <c r="U690" s="50">
        <f>MIN(Lääkkeet[[#This Row],[Velvoite 1.7.2024 (pakkauksia)]],Lääkkeet[[#This Row],[Suurimman alitusluvan mukainen velvoite
1.7.-31.12.2024 (pakkauksia)]],Lääkkeet[[#This Row],[Alin saldo 
1.7.-31.12.2024 (pakkauksia)]])*Lääkkeet[[#This Row],[Kirjanpitoarvo / pakkaus 1.7.2024
(EUR  ALV 0 %)]]</f>
        <v>0</v>
      </c>
      <c r="W690" s="61" t="str" cm="1">
        <f t="array" ref="W690">IFERROR(_xlfn.IFS(Lääkkeet[[#This Row],[Sitoutunut pääoma 
1.1.-30.6.2024 (EUR)]]&gt;0,"Täytetyt",Lääkkeet[[#This Row],[Sitoutunut pääoma 
1.7.-31.12.2024 (EUR)]]&gt;0,"Täytetyt"),"")</f>
        <v/>
      </c>
      <c r="X690" s="61"/>
      <c r="Y690" s="5">
        <f>Hakulomake!$B$29</f>
        <v>0</v>
      </c>
    </row>
    <row r="691" spans="1:25" x14ac:dyDescent="0.3">
      <c r="A691" s="6" t="s">
        <v>1199</v>
      </c>
      <c r="B691" s="5">
        <f>Hakulomake!$B$17</f>
        <v>0</v>
      </c>
      <c r="C691" s="75">
        <v>5</v>
      </c>
      <c r="D691" s="5" t="s">
        <v>498</v>
      </c>
      <c r="E691" s="74" t="s">
        <v>2327</v>
      </c>
      <c r="F691" s="5" t="s">
        <v>499</v>
      </c>
      <c r="G691" s="5" t="s">
        <v>510</v>
      </c>
      <c r="H691" s="5" t="s">
        <v>344</v>
      </c>
      <c r="I691" s="5" t="s">
        <v>338</v>
      </c>
      <c r="J691" s="75">
        <v>98</v>
      </c>
      <c r="N691" s="14"/>
      <c r="O691" s="50">
        <f>MIN(Lääkkeet[[#This Row],[Velvoite 1.1.2024 (pakkauksia)]],Lääkkeet[[#This Row],[Suurimman alitusluvan mukainen velvoite 
1.1.-30.6.2024 (pakkauksia)]],Lääkkeet[[#This Row],[Alin saldo 
1.1.-30.6.2024 (pakkauksia)]])*Lääkkeet[[#This Row],[Kirjanpitoarvo / pakkaus 1.1.2024
(EUR  ALV 0 %)]]</f>
        <v>0</v>
      </c>
      <c r="P691" s="16"/>
      <c r="Q691" s="13"/>
      <c r="R691" s="13"/>
      <c r="S691" s="13"/>
      <c r="T691" s="14"/>
      <c r="U691" s="50">
        <f>MIN(Lääkkeet[[#This Row],[Velvoite 1.7.2024 (pakkauksia)]],Lääkkeet[[#This Row],[Suurimman alitusluvan mukainen velvoite
1.7.-31.12.2024 (pakkauksia)]],Lääkkeet[[#This Row],[Alin saldo 
1.7.-31.12.2024 (pakkauksia)]])*Lääkkeet[[#This Row],[Kirjanpitoarvo / pakkaus 1.7.2024
(EUR  ALV 0 %)]]</f>
        <v>0</v>
      </c>
      <c r="W691" s="61" t="str" cm="1">
        <f t="array" ref="W691">IFERROR(_xlfn.IFS(Lääkkeet[[#This Row],[Sitoutunut pääoma 
1.1.-30.6.2024 (EUR)]]&gt;0,"Täytetyt",Lääkkeet[[#This Row],[Sitoutunut pääoma 
1.7.-31.12.2024 (EUR)]]&gt;0,"Täytetyt"),"")</f>
        <v/>
      </c>
      <c r="X691" s="61"/>
      <c r="Y691" s="5">
        <f>Hakulomake!$B$29</f>
        <v>0</v>
      </c>
    </row>
    <row r="692" spans="1:25" x14ac:dyDescent="0.3">
      <c r="A692" s="6" t="s">
        <v>1199</v>
      </c>
      <c r="B692" s="5">
        <f>Hakulomake!$B$17</f>
        <v>0</v>
      </c>
      <c r="C692" s="75">
        <v>5</v>
      </c>
      <c r="D692" s="5" t="s">
        <v>528</v>
      </c>
      <c r="E692" s="74" t="s">
        <v>2328</v>
      </c>
      <c r="F692" s="5" t="s">
        <v>529</v>
      </c>
      <c r="G692" s="5" t="s">
        <v>548</v>
      </c>
      <c r="H692" s="5" t="s">
        <v>52</v>
      </c>
      <c r="I692" s="5" t="s">
        <v>39</v>
      </c>
      <c r="J692" s="75">
        <v>30</v>
      </c>
      <c r="N692" s="14"/>
      <c r="O692" s="50">
        <f>MIN(Lääkkeet[[#This Row],[Velvoite 1.1.2024 (pakkauksia)]],Lääkkeet[[#This Row],[Suurimman alitusluvan mukainen velvoite 
1.1.-30.6.2024 (pakkauksia)]],Lääkkeet[[#This Row],[Alin saldo 
1.1.-30.6.2024 (pakkauksia)]])*Lääkkeet[[#This Row],[Kirjanpitoarvo / pakkaus 1.1.2024
(EUR  ALV 0 %)]]</f>
        <v>0</v>
      </c>
      <c r="P692" s="16"/>
      <c r="Q692" s="13"/>
      <c r="R692" s="13"/>
      <c r="S692" s="13"/>
      <c r="T692" s="14"/>
      <c r="U692" s="50">
        <f>MIN(Lääkkeet[[#This Row],[Velvoite 1.7.2024 (pakkauksia)]],Lääkkeet[[#This Row],[Suurimman alitusluvan mukainen velvoite
1.7.-31.12.2024 (pakkauksia)]],Lääkkeet[[#This Row],[Alin saldo 
1.7.-31.12.2024 (pakkauksia)]])*Lääkkeet[[#This Row],[Kirjanpitoarvo / pakkaus 1.7.2024
(EUR  ALV 0 %)]]</f>
        <v>0</v>
      </c>
      <c r="W692" s="61" t="str" cm="1">
        <f t="array" ref="W692">IFERROR(_xlfn.IFS(Lääkkeet[[#This Row],[Sitoutunut pääoma 
1.1.-30.6.2024 (EUR)]]&gt;0,"Täytetyt",Lääkkeet[[#This Row],[Sitoutunut pääoma 
1.7.-31.12.2024 (EUR)]]&gt;0,"Täytetyt"),"")</f>
        <v/>
      </c>
      <c r="X692" s="61"/>
      <c r="Y692" s="5">
        <f>Hakulomake!$B$29</f>
        <v>0</v>
      </c>
    </row>
    <row r="693" spans="1:25" x14ac:dyDescent="0.3">
      <c r="A693" s="6" t="s">
        <v>1199</v>
      </c>
      <c r="B693" s="5">
        <f>Hakulomake!$B$17</f>
        <v>0</v>
      </c>
      <c r="C693" s="75">
        <v>5</v>
      </c>
      <c r="D693" s="5" t="s">
        <v>473</v>
      </c>
      <c r="E693" s="74" t="s">
        <v>2329</v>
      </c>
      <c r="F693" s="5" t="s">
        <v>474</v>
      </c>
      <c r="G693" s="5" t="s">
        <v>475</v>
      </c>
      <c r="H693" s="5" t="s">
        <v>180</v>
      </c>
      <c r="I693" s="5" t="s">
        <v>50</v>
      </c>
      <c r="J693" s="75">
        <v>30</v>
      </c>
      <c r="N693" s="14"/>
      <c r="O693" s="50">
        <f>MIN(Lääkkeet[[#This Row],[Velvoite 1.1.2024 (pakkauksia)]],Lääkkeet[[#This Row],[Suurimman alitusluvan mukainen velvoite 
1.1.-30.6.2024 (pakkauksia)]],Lääkkeet[[#This Row],[Alin saldo 
1.1.-30.6.2024 (pakkauksia)]])*Lääkkeet[[#This Row],[Kirjanpitoarvo / pakkaus 1.1.2024
(EUR  ALV 0 %)]]</f>
        <v>0</v>
      </c>
      <c r="P693" s="16"/>
      <c r="Q693" s="13"/>
      <c r="R693" s="13"/>
      <c r="S693" s="13"/>
      <c r="T693" s="14"/>
      <c r="U693" s="50">
        <f>MIN(Lääkkeet[[#This Row],[Velvoite 1.7.2024 (pakkauksia)]],Lääkkeet[[#This Row],[Suurimman alitusluvan mukainen velvoite
1.7.-31.12.2024 (pakkauksia)]],Lääkkeet[[#This Row],[Alin saldo 
1.7.-31.12.2024 (pakkauksia)]])*Lääkkeet[[#This Row],[Kirjanpitoarvo / pakkaus 1.7.2024
(EUR  ALV 0 %)]]</f>
        <v>0</v>
      </c>
      <c r="W693" s="61" t="str" cm="1">
        <f t="array" ref="W693">IFERROR(_xlfn.IFS(Lääkkeet[[#This Row],[Sitoutunut pääoma 
1.1.-30.6.2024 (EUR)]]&gt;0,"Täytetyt",Lääkkeet[[#This Row],[Sitoutunut pääoma 
1.7.-31.12.2024 (EUR)]]&gt;0,"Täytetyt"),"")</f>
        <v/>
      </c>
      <c r="X693" s="61"/>
      <c r="Y693" s="5">
        <f>Hakulomake!$B$29</f>
        <v>0</v>
      </c>
    </row>
    <row r="694" spans="1:25" x14ac:dyDescent="0.3">
      <c r="A694" s="6" t="s">
        <v>1199</v>
      </c>
      <c r="B694" s="5">
        <f>Hakulomake!$B$17</f>
        <v>0</v>
      </c>
      <c r="C694" s="75">
        <v>5</v>
      </c>
      <c r="D694" s="5" t="s">
        <v>473</v>
      </c>
      <c r="E694" s="74" t="s">
        <v>2330</v>
      </c>
      <c r="F694" s="5" t="s">
        <v>474</v>
      </c>
      <c r="G694" s="5" t="s">
        <v>475</v>
      </c>
      <c r="H694" s="5" t="s">
        <v>198</v>
      </c>
      <c r="I694" s="5" t="s">
        <v>50</v>
      </c>
      <c r="J694" s="75">
        <v>30</v>
      </c>
      <c r="N694" s="14"/>
      <c r="O694" s="50">
        <f>MIN(Lääkkeet[[#This Row],[Velvoite 1.1.2024 (pakkauksia)]],Lääkkeet[[#This Row],[Suurimman alitusluvan mukainen velvoite 
1.1.-30.6.2024 (pakkauksia)]],Lääkkeet[[#This Row],[Alin saldo 
1.1.-30.6.2024 (pakkauksia)]])*Lääkkeet[[#This Row],[Kirjanpitoarvo / pakkaus 1.1.2024
(EUR  ALV 0 %)]]</f>
        <v>0</v>
      </c>
      <c r="P694" s="16"/>
      <c r="Q694" s="13"/>
      <c r="R694" s="13"/>
      <c r="S694" s="13"/>
      <c r="T694" s="14"/>
      <c r="U694" s="50">
        <f>MIN(Lääkkeet[[#This Row],[Velvoite 1.7.2024 (pakkauksia)]],Lääkkeet[[#This Row],[Suurimman alitusluvan mukainen velvoite
1.7.-31.12.2024 (pakkauksia)]],Lääkkeet[[#This Row],[Alin saldo 
1.7.-31.12.2024 (pakkauksia)]])*Lääkkeet[[#This Row],[Kirjanpitoarvo / pakkaus 1.7.2024
(EUR  ALV 0 %)]]</f>
        <v>0</v>
      </c>
      <c r="W694" s="61" t="str" cm="1">
        <f t="array" ref="W694">IFERROR(_xlfn.IFS(Lääkkeet[[#This Row],[Sitoutunut pääoma 
1.1.-30.6.2024 (EUR)]]&gt;0,"Täytetyt",Lääkkeet[[#This Row],[Sitoutunut pääoma 
1.7.-31.12.2024 (EUR)]]&gt;0,"Täytetyt"),"")</f>
        <v/>
      </c>
      <c r="X694" s="61"/>
      <c r="Y694" s="5">
        <f>Hakulomake!$B$29</f>
        <v>0</v>
      </c>
    </row>
    <row r="695" spans="1:25" x14ac:dyDescent="0.3">
      <c r="A695" s="6" t="s">
        <v>1199</v>
      </c>
      <c r="B695" s="5">
        <f>Hakulomake!$B$17</f>
        <v>0</v>
      </c>
      <c r="C695" s="75">
        <v>5</v>
      </c>
      <c r="D695" s="5" t="s">
        <v>473</v>
      </c>
      <c r="E695" s="74" t="s">
        <v>2331</v>
      </c>
      <c r="F695" s="5" t="s">
        <v>474</v>
      </c>
      <c r="G695" s="5" t="s">
        <v>475</v>
      </c>
      <c r="H695" s="5" t="s">
        <v>198</v>
      </c>
      <c r="I695" s="5" t="s">
        <v>50</v>
      </c>
      <c r="J695" s="75">
        <v>100</v>
      </c>
      <c r="N695" s="14"/>
      <c r="O695" s="50">
        <f>MIN(Lääkkeet[[#This Row],[Velvoite 1.1.2024 (pakkauksia)]],Lääkkeet[[#This Row],[Suurimman alitusluvan mukainen velvoite 
1.1.-30.6.2024 (pakkauksia)]],Lääkkeet[[#This Row],[Alin saldo 
1.1.-30.6.2024 (pakkauksia)]])*Lääkkeet[[#This Row],[Kirjanpitoarvo / pakkaus 1.1.2024
(EUR  ALV 0 %)]]</f>
        <v>0</v>
      </c>
      <c r="P695" s="16"/>
      <c r="Q695" s="13"/>
      <c r="R695" s="13"/>
      <c r="S695" s="13"/>
      <c r="T695" s="14"/>
      <c r="U695" s="50">
        <f>MIN(Lääkkeet[[#This Row],[Velvoite 1.7.2024 (pakkauksia)]],Lääkkeet[[#This Row],[Suurimman alitusluvan mukainen velvoite
1.7.-31.12.2024 (pakkauksia)]],Lääkkeet[[#This Row],[Alin saldo 
1.7.-31.12.2024 (pakkauksia)]])*Lääkkeet[[#This Row],[Kirjanpitoarvo / pakkaus 1.7.2024
(EUR  ALV 0 %)]]</f>
        <v>0</v>
      </c>
      <c r="W695" s="61" t="str" cm="1">
        <f t="array" ref="W695">IFERROR(_xlfn.IFS(Lääkkeet[[#This Row],[Sitoutunut pääoma 
1.1.-30.6.2024 (EUR)]]&gt;0,"Täytetyt",Lääkkeet[[#This Row],[Sitoutunut pääoma 
1.7.-31.12.2024 (EUR)]]&gt;0,"Täytetyt"),"")</f>
        <v/>
      </c>
      <c r="X695" s="61"/>
      <c r="Y695" s="5">
        <f>Hakulomake!$B$29</f>
        <v>0</v>
      </c>
    </row>
    <row r="696" spans="1:25" x14ac:dyDescent="0.3">
      <c r="A696" s="6" t="s">
        <v>1199</v>
      </c>
      <c r="B696" s="5">
        <f>Hakulomake!$B$17</f>
        <v>0</v>
      </c>
      <c r="C696" s="75">
        <v>5</v>
      </c>
      <c r="D696" s="5" t="s">
        <v>528</v>
      </c>
      <c r="E696" s="74" t="s">
        <v>2332</v>
      </c>
      <c r="F696" s="5" t="s">
        <v>529</v>
      </c>
      <c r="G696" s="5" t="s">
        <v>546</v>
      </c>
      <c r="H696" s="5" t="s">
        <v>117</v>
      </c>
      <c r="I696" s="5" t="s">
        <v>137</v>
      </c>
      <c r="J696" s="75" t="s">
        <v>1028</v>
      </c>
      <c r="N696" s="14"/>
      <c r="O696" s="50">
        <f>MIN(Lääkkeet[[#This Row],[Velvoite 1.1.2024 (pakkauksia)]],Lääkkeet[[#This Row],[Suurimman alitusluvan mukainen velvoite 
1.1.-30.6.2024 (pakkauksia)]],Lääkkeet[[#This Row],[Alin saldo 
1.1.-30.6.2024 (pakkauksia)]])*Lääkkeet[[#This Row],[Kirjanpitoarvo / pakkaus 1.1.2024
(EUR  ALV 0 %)]]</f>
        <v>0</v>
      </c>
      <c r="P696" s="16"/>
      <c r="Q696" s="13"/>
      <c r="R696" s="13"/>
      <c r="S696" s="13"/>
      <c r="T696" s="14"/>
      <c r="U696" s="50">
        <f>MIN(Lääkkeet[[#This Row],[Velvoite 1.7.2024 (pakkauksia)]],Lääkkeet[[#This Row],[Suurimman alitusluvan mukainen velvoite
1.7.-31.12.2024 (pakkauksia)]],Lääkkeet[[#This Row],[Alin saldo 
1.7.-31.12.2024 (pakkauksia)]])*Lääkkeet[[#This Row],[Kirjanpitoarvo / pakkaus 1.7.2024
(EUR  ALV 0 %)]]</f>
        <v>0</v>
      </c>
      <c r="W696" s="61" t="str" cm="1">
        <f t="array" ref="W696">IFERROR(_xlfn.IFS(Lääkkeet[[#This Row],[Sitoutunut pääoma 
1.1.-30.6.2024 (EUR)]]&gt;0,"Täytetyt",Lääkkeet[[#This Row],[Sitoutunut pääoma 
1.7.-31.12.2024 (EUR)]]&gt;0,"Täytetyt"),"")</f>
        <v/>
      </c>
      <c r="X696" s="61"/>
      <c r="Y696" s="5">
        <f>Hakulomake!$B$29</f>
        <v>0</v>
      </c>
    </row>
    <row r="697" spans="1:25" x14ac:dyDescent="0.3">
      <c r="A697" s="6" t="s">
        <v>1199</v>
      </c>
      <c r="B697" s="5">
        <f>Hakulomake!$B$17</f>
        <v>0</v>
      </c>
      <c r="C697" s="75">
        <v>5</v>
      </c>
      <c r="D697" s="5" t="s">
        <v>473</v>
      </c>
      <c r="E697" s="74" t="s">
        <v>2333</v>
      </c>
      <c r="F697" s="5" t="s">
        <v>474</v>
      </c>
      <c r="G697" s="5" t="s">
        <v>488</v>
      </c>
      <c r="H697" s="5" t="s">
        <v>198</v>
      </c>
      <c r="I697" s="5" t="s">
        <v>50</v>
      </c>
      <c r="J697" s="75">
        <v>30</v>
      </c>
      <c r="N697" s="14"/>
      <c r="O697" s="50">
        <f>MIN(Lääkkeet[[#This Row],[Velvoite 1.1.2024 (pakkauksia)]],Lääkkeet[[#This Row],[Suurimman alitusluvan mukainen velvoite 
1.1.-30.6.2024 (pakkauksia)]],Lääkkeet[[#This Row],[Alin saldo 
1.1.-30.6.2024 (pakkauksia)]])*Lääkkeet[[#This Row],[Kirjanpitoarvo / pakkaus 1.1.2024
(EUR  ALV 0 %)]]</f>
        <v>0</v>
      </c>
      <c r="P697" s="16"/>
      <c r="Q697" s="13"/>
      <c r="R697" s="13"/>
      <c r="S697" s="13"/>
      <c r="T697" s="14"/>
      <c r="U697" s="50">
        <f>MIN(Lääkkeet[[#This Row],[Velvoite 1.7.2024 (pakkauksia)]],Lääkkeet[[#This Row],[Suurimman alitusluvan mukainen velvoite
1.7.-31.12.2024 (pakkauksia)]],Lääkkeet[[#This Row],[Alin saldo 
1.7.-31.12.2024 (pakkauksia)]])*Lääkkeet[[#This Row],[Kirjanpitoarvo / pakkaus 1.7.2024
(EUR  ALV 0 %)]]</f>
        <v>0</v>
      </c>
      <c r="W697" s="61" t="str" cm="1">
        <f t="array" ref="W697">IFERROR(_xlfn.IFS(Lääkkeet[[#This Row],[Sitoutunut pääoma 
1.1.-30.6.2024 (EUR)]]&gt;0,"Täytetyt",Lääkkeet[[#This Row],[Sitoutunut pääoma 
1.7.-31.12.2024 (EUR)]]&gt;0,"Täytetyt"),"")</f>
        <v/>
      </c>
      <c r="X697" s="61"/>
      <c r="Y697" s="5">
        <f>Hakulomake!$B$29</f>
        <v>0</v>
      </c>
    </row>
    <row r="698" spans="1:25" x14ac:dyDescent="0.3">
      <c r="A698" s="6" t="s">
        <v>1199</v>
      </c>
      <c r="B698" s="5">
        <f>Hakulomake!$B$17</f>
        <v>0</v>
      </c>
      <c r="C698" s="75">
        <v>5</v>
      </c>
      <c r="D698" s="5" t="s">
        <v>473</v>
      </c>
      <c r="E698" s="74" t="s">
        <v>2334</v>
      </c>
      <c r="F698" s="5" t="s">
        <v>474</v>
      </c>
      <c r="G698" s="5" t="s">
        <v>2335</v>
      </c>
      <c r="H698" s="5" t="s">
        <v>198</v>
      </c>
      <c r="I698" s="5" t="s">
        <v>481</v>
      </c>
      <c r="J698" s="75">
        <v>30</v>
      </c>
      <c r="N698" s="14"/>
      <c r="O698" s="50">
        <f>MIN(Lääkkeet[[#This Row],[Velvoite 1.1.2024 (pakkauksia)]],Lääkkeet[[#This Row],[Suurimman alitusluvan mukainen velvoite 
1.1.-30.6.2024 (pakkauksia)]],Lääkkeet[[#This Row],[Alin saldo 
1.1.-30.6.2024 (pakkauksia)]])*Lääkkeet[[#This Row],[Kirjanpitoarvo / pakkaus 1.1.2024
(EUR  ALV 0 %)]]</f>
        <v>0</v>
      </c>
      <c r="P698" s="16"/>
      <c r="Q698" s="13"/>
      <c r="R698" s="13"/>
      <c r="S698" s="13"/>
      <c r="T698" s="14"/>
      <c r="U698" s="50">
        <f>MIN(Lääkkeet[[#This Row],[Velvoite 1.7.2024 (pakkauksia)]],Lääkkeet[[#This Row],[Suurimman alitusluvan mukainen velvoite
1.7.-31.12.2024 (pakkauksia)]],Lääkkeet[[#This Row],[Alin saldo 
1.7.-31.12.2024 (pakkauksia)]])*Lääkkeet[[#This Row],[Kirjanpitoarvo / pakkaus 1.7.2024
(EUR  ALV 0 %)]]</f>
        <v>0</v>
      </c>
      <c r="W698" s="61" t="str" cm="1">
        <f t="array" ref="W698">IFERROR(_xlfn.IFS(Lääkkeet[[#This Row],[Sitoutunut pääoma 
1.1.-30.6.2024 (EUR)]]&gt;0,"Täytetyt",Lääkkeet[[#This Row],[Sitoutunut pääoma 
1.7.-31.12.2024 (EUR)]]&gt;0,"Täytetyt"),"")</f>
        <v/>
      </c>
      <c r="X698" s="61"/>
      <c r="Y698" s="5">
        <f>Hakulomake!$B$29</f>
        <v>0</v>
      </c>
    </row>
    <row r="699" spans="1:25" x14ac:dyDescent="0.3">
      <c r="A699" s="6" t="s">
        <v>1199</v>
      </c>
      <c r="B699" s="5">
        <f>Hakulomake!$B$17</f>
        <v>0</v>
      </c>
      <c r="C699" s="75">
        <v>5</v>
      </c>
      <c r="D699" s="5" t="s">
        <v>498</v>
      </c>
      <c r="E699" s="74" t="s">
        <v>2336</v>
      </c>
      <c r="F699" s="5" t="s">
        <v>499</v>
      </c>
      <c r="G699" s="5" t="s">
        <v>500</v>
      </c>
      <c r="H699" s="5" t="s">
        <v>117</v>
      </c>
      <c r="I699" s="5" t="s">
        <v>135</v>
      </c>
      <c r="J699" s="75" t="s">
        <v>1000</v>
      </c>
      <c r="N699" s="14"/>
      <c r="O699" s="50">
        <f>MIN(Lääkkeet[[#This Row],[Velvoite 1.1.2024 (pakkauksia)]],Lääkkeet[[#This Row],[Suurimman alitusluvan mukainen velvoite 
1.1.-30.6.2024 (pakkauksia)]],Lääkkeet[[#This Row],[Alin saldo 
1.1.-30.6.2024 (pakkauksia)]])*Lääkkeet[[#This Row],[Kirjanpitoarvo / pakkaus 1.1.2024
(EUR  ALV 0 %)]]</f>
        <v>0</v>
      </c>
      <c r="P699" s="16"/>
      <c r="Q699" s="13"/>
      <c r="R699" s="13"/>
      <c r="S699" s="13"/>
      <c r="T699" s="14"/>
      <c r="U699" s="50">
        <f>MIN(Lääkkeet[[#This Row],[Velvoite 1.7.2024 (pakkauksia)]],Lääkkeet[[#This Row],[Suurimman alitusluvan mukainen velvoite
1.7.-31.12.2024 (pakkauksia)]],Lääkkeet[[#This Row],[Alin saldo 
1.7.-31.12.2024 (pakkauksia)]])*Lääkkeet[[#This Row],[Kirjanpitoarvo / pakkaus 1.7.2024
(EUR  ALV 0 %)]]</f>
        <v>0</v>
      </c>
      <c r="W699" s="61" t="str" cm="1">
        <f t="array" ref="W699">IFERROR(_xlfn.IFS(Lääkkeet[[#This Row],[Sitoutunut pääoma 
1.1.-30.6.2024 (EUR)]]&gt;0,"Täytetyt",Lääkkeet[[#This Row],[Sitoutunut pääoma 
1.7.-31.12.2024 (EUR)]]&gt;0,"Täytetyt"),"")</f>
        <v/>
      </c>
      <c r="X699" s="61"/>
      <c r="Y699" s="5">
        <f>Hakulomake!$B$29</f>
        <v>0</v>
      </c>
    </row>
    <row r="700" spans="1:25" x14ac:dyDescent="0.3">
      <c r="A700" s="6" t="s">
        <v>1199</v>
      </c>
      <c r="B700" s="5">
        <f>Hakulomake!$B$17</f>
        <v>0</v>
      </c>
      <c r="C700" s="75">
        <v>5</v>
      </c>
      <c r="D700" s="5" t="s">
        <v>528</v>
      </c>
      <c r="E700" s="74" t="s">
        <v>2337</v>
      </c>
      <c r="F700" s="5" t="s">
        <v>529</v>
      </c>
      <c r="G700" s="5" t="s">
        <v>546</v>
      </c>
      <c r="H700" s="5" t="s">
        <v>117</v>
      </c>
      <c r="I700" s="5" t="s">
        <v>137</v>
      </c>
      <c r="J700" s="75" t="s">
        <v>994</v>
      </c>
      <c r="N700" s="14"/>
      <c r="O700" s="50">
        <f>MIN(Lääkkeet[[#This Row],[Velvoite 1.1.2024 (pakkauksia)]],Lääkkeet[[#This Row],[Suurimman alitusluvan mukainen velvoite 
1.1.-30.6.2024 (pakkauksia)]],Lääkkeet[[#This Row],[Alin saldo 
1.1.-30.6.2024 (pakkauksia)]])*Lääkkeet[[#This Row],[Kirjanpitoarvo / pakkaus 1.1.2024
(EUR  ALV 0 %)]]</f>
        <v>0</v>
      </c>
      <c r="P700" s="16"/>
      <c r="Q700" s="13"/>
      <c r="R700" s="13"/>
      <c r="S700" s="13"/>
      <c r="T700" s="14"/>
      <c r="U700" s="50">
        <f>MIN(Lääkkeet[[#This Row],[Velvoite 1.7.2024 (pakkauksia)]],Lääkkeet[[#This Row],[Suurimman alitusluvan mukainen velvoite
1.7.-31.12.2024 (pakkauksia)]],Lääkkeet[[#This Row],[Alin saldo 
1.7.-31.12.2024 (pakkauksia)]])*Lääkkeet[[#This Row],[Kirjanpitoarvo / pakkaus 1.7.2024
(EUR  ALV 0 %)]]</f>
        <v>0</v>
      </c>
      <c r="W700" s="61" t="str" cm="1">
        <f t="array" ref="W700">IFERROR(_xlfn.IFS(Lääkkeet[[#This Row],[Sitoutunut pääoma 
1.1.-30.6.2024 (EUR)]]&gt;0,"Täytetyt",Lääkkeet[[#This Row],[Sitoutunut pääoma 
1.7.-31.12.2024 (EUR)]]&gt;0,"Täytetyt"),"")</f>
        <v/>
      </c>
      <c r="X700" s="61"/>
      <c r="Y700" s="5">
        <f>Hakulomake!$B$29</f>
        <v>0</v>
      </c>
    </row>
    <row r="701" spans="1:25" x14ac:dyDescent="0.3">
      <c r="A701" s="6" t="s">
        <v>1199</v>
      </c>
      <c r="B701" s="5">
        <f>Hakulomake!$B$17</f>
        <v>0</v>
      </c>
      <c r="C701" s="75">
        <v>5</v>
      </c>
      <c r="D701" s="5" t="s">
        <v>473</v>
      </c>
      <c r="E701" s="74" t="s">
        <v>2338</v>
      </c>
      <c r="F701" s="5" t="s">
        <v>474</v>
      </c>
      <c r="G701" s="5" t="s">
        <v>482</v>
      </c>
      <c r="H701" s="5" t="s">
        <v>198</v>
      </c>
      <c r="I701" s="5" t="s">
        <v>50</v>
      </c>
      <c r="J701" s="75">
        <v>20</v>
      </c>
      <c r="N701" s="14"/>
      <c r="O701" s="50">
        <f>MIN(Lääkkeet[[#This Row],[Velvoite 1.1.2024 (pakkauksia)]],Lääkkeet[[#This Row],[Suurimman alitusluvan mukainen velvoite 
1.1.-30.6.2024 (pakkauksia)]],Lääkkeet[[#This Row],[Alin saldo 
1.1.-30.6.2024 (pakkauksia)]])*Lääkkeet[[#This Row],[Kirjanpitoarvo / pakkaus 1.1.2024
(EUR  ALV 0 %)]]</f>
        <v>0</v>
      </c>
      <c r="P701" s="16"/>
      <c r="Q701" s="13"/>
      <c r="R701" s="13"/>
      <c r="S701" s="13"/>
      <c r="T701" s="14"/>
      <c r="U701" s="50">
        <f>MIN(Lääkkeet[[#This Row],[Velvoite 1.7.2024 (pakkauksia)]],Lääkkeet[[#This Row],[Suurimman alitusluvan mukainen velvoite
1.7.-31.12.2024 (pakkauksia)]],Lääkkeet[[#This Row],[Alin saldo 
1.7.-31.12.2024 (pakkauksia)]])*Lääkkeet[[#This Row],[Kirjanpitoarvo / pakkaus 1.7.2024
(EUR  ALV 0 %)]]</f>
        <v>0</v>
      </c>
      <c r="W701" s="61" t="str" cm="1">
        <f t="array" ref="W701">IFERROR(_xlfn.IFS(Lääkkeet[[#This Row],[Sitoutunut pääoma 
1.1.-30.6.2024 (EUR)]]&gt;0,"Täytetyt",Lääkkeet[[#This Row],[Sitoutunut pääoma 
1.7.-31.12.2024 (EUR)]]&gt;0,"Täytetyt"),"")</f>
        <v/>
      </c>
      <c r="X701" s="61"/>
      <c r="Y701" s="5">
        <f>Hakulomake!$B$29</f>
        <v>0</v>
      </c>
    </row>
    <row r="702" spans="1:25" x14ac:dyDescent="0.3">
      <c r="A702" s="6" t="s">
        <v>1199</v>
      </c>
      <c r="B702" s="5">
        <f>Hakulomake!$B$17</f>
        <v>0</v>
      </c>
      <c r="C702" s="75">
        <v>5</v>
      </c>
      <c r="D702" s="5" t="s">
        <v>528</v>
      </c>
      <c r="E702" s="74" t="s">
        <v>2339</v>
      </c>
      <c r="F702" s="5" t="s">
        <v>529</v>
      </c>
      <c r="G702" s="5" t="s">
        <v>534</v>
      </c>
      <c r="H702" s="5" t="s">
        <v>337</v>
      </c>
      <c r="I702" s="5" t="s">
        <v>535</v>
      </c>
      <c r="J702" s="75">
        <v>10</v>
      </c>
      <c r="N702" s="14"/>
      <c r="O702" s="50">
        <f>MIN(Lääkkeet[[#This Row],[Velvoite 1.1.2024 (pakkauksia)]],Lääkkeet[[#This Row],[Suurimman alitusluvan mukainen velvoite 
1.1.-30.6.2024 (pakkauksia)]],Lääkkeet[[#This Row],[Alin saldo 
1.1.-30.6.2024 (pakkauksia)]])*Lääkkeet[[#This Row],[Kirjanpitoarvo / pakkaus 1.1.2024
(EUR  ALV 0 %)]]</f>
        <v>0</v>
      </c>
      <c r="P702" s="16"/>
      <c r="Q702" s="13"/>
      <c r="R702" s="13"/>
      <c r="S702" s="13"/>
      <c r="T702" s="14"/>
      <c r="U702" s="50">
        <f>MIN(Lääkkeet[[#This Row],[Velvoite 1.7.2024 (pakkauksia)]],Lääkkeet[[#This Row],[Suurimman alitusluvan mukainen velvoite
1.7.-31.12.2024 (pakkauksia)]],Lääkkeet[[#This Row],[Alin saldo 
1.7.-31.12.2024 (pakkauksia)]])*Lääkkeet[[#This Row],[Kirjanpitoarvo / pakkaus 1.7.2024
(EUR  ALV 0 %)]]</f>
        <v>0</v>
      </c>
      <c r="W702" s="61" t="str" cm="1">
        <f t="array" ref="W702">IFERROR(_xlfn.IFS(Lääkkeet[[#This Row],[Sitoutunut pääoma 
1.1.-30.6.2024 (EUR)]]&gt;0,"Täytetyt",Lääkkeet[[#This Row],[Sitoutunut pääoma 
1.7.-31.12.2024 (EUR)]]&gt;0,"Täytetyt"),"")</f>
        <v/>
      </c>
      <c r="X702" s="61"/>
      <c r="Y702" s="5">
        <f>Hakulomake!$B$29</f>
        <v>0</v>
      </c>
    </row>
    <row r="703" spans="1:25" x14ac:dyDescent="0.3">
      <c r="A703" s="6" t="s">
        <v>1199</v>
      </c>
      <c r="B703" s="5">
        <f>Hakulomake!$B$17</f>
        <v>0</v>
      </c>
      <c r="C703" s="75">
        <v>5</v>
      </c>
      <c r="D703" s="5" t="s">
        <v>473</v>
      </c>
      <c r="E703" s="74" t="s">
        <v>2340</v>
      </c>
      <c r="F703" s="5" t="s">
        <v>474</v>
      </c>
      <c r="G703" s="5" t="s">
        <v>475</v>
      </c>
      <c r="H703" s="5" t="s">
        <v>198</v>
      </c>
      <c r="I703" s="5" t="s">
        <v>50</v>
      </c>
      <c r="J703" s="75">
        <v>20</v>
      </c>
      <c r="N703" s="14"/>
      <c r="O703" s="50">
        <f>MIN(Lääkkeet[[#This Row],[Velvoite 1.1.2024 (pakkauksia)]],Lääkkeet[[#This Row],[Suurimman alitusluvan mukainen velvoite 
1.1.-30.6.2024 (pakkauksia)]],Lääkkeet[[#This Row],[Alin saldo 
1.1.-30.6.2024 (pakkauksia)]])*Lääkkeet[[#This Row],[Kirjanpitoarvo / pakkaus 1.1.2024
(EUR  ALV 0 %)]]</f>
        <v>0</v>
      </c>
      <c r="P703" s="16"/>
      <c r="Q703" s="13"/>
      <c r="R703" s="13"/>
      <c r="S703" s="13"/>
      <c r="T703" s="14"/>
      <c r="U703" s="50">
        <f>MIN(Lääkkeet[[#This Row],[Velvoite 1.7.2024 (pakkauksia)]],Lääkkeet[[#This Row],[Suurimman alitusluvan mukainen velvoite
1.7.-31.12.2024 (pakkauksia)]],Lääkkeet[[#This Row],[Alin saldo 
1.7.-31.12.2024 (pakkauksia)]])*Lääkkeet[[#This Row],[Kirjanpitoarvo / pakkaus 1.7.2024
(EUR  ALV 0 %)]]</f>
        <v>0</v>
      </c>
      <c r="W703" s="61" t="str" cm="1">
        <f t="array" ref="W703">IFERROR(_xlfn.IFS(Lääkkeet[[#This Row],[Sitoutunut pääoma 
1.1.-30.6.2024 (EUR)]]&gt;0,"Täytetyt",Lääkkeet[[#This Row],[Sitoutunut pääoma 
1.7.-31.12.2024 (EUR)]]&gt;0,"Täytetyt"),"")</f>
        <v/>
      </c>
      <c r="X703" s="61"/>
      <c r="Y703" s="5">
        <f>Hakulomake!$B$29</f>
        <v>0</v>
      </c>
    </row>
    <row r="704" spans="1:25" x14ac:dyDescent="0.3">
      <c r="A704" s="6" t="s">
        <v>1199</v>
      </c>
      <c r="B704" s="5">
        <f>Hakulomake!$B$17</f>
        <v>0</v>
      </c>
      <c r="C704" s="75">
        <v>5</v>
      </c>
      <c r="D704" s="5" t="s">
        <v>528</v>
      </c>
      <c r="E704" s="74" t="s">
        <v>2341</v>
      </c>
      <c r="F704" s="5" t="s">
        <v>529</v>
      </c>
      <c r="G704" s="5" t="s">
        <v>551</v>
      </c>
      <c r="H704" s="5" t="s">
        <v>52</v>
      </c>
      <c r="I704" s="5" t="s">
        <v>39</v>
      </c>
      <c r="J704" s="75">
        <v>15</v>
      </c>
      <c r="N704" s="14"/>
      <c r="O704" s="50">
        <f>MIN(Lääkkeet[[#This Row],[Velvoite 1.1.2024 (pakkauksia)]],Lääkkeet[[#This Row],[Suurimman alitusluvan mukainen velvoite 
1.1.-30.6.2024 (pakkauksia)]],Lääkkeet[[#This Row],[Alin saldo 
1.1.-30.6.2024 (pakkauksia)]])*Lääkkeet[[#This Row],[Kirjanpitoarvo / pakkaus 1.1.2024
(EUR  ALV 0 %)]]</f>
        <v>0</v>
      </c>
      <c r="P704" s="16"/>
      <c r="Q704" s="13"/>
      <c r="R704" s="13"/>
      <c r="S704" s="13"/>
      <c r="T704" s="14"/>
      <c r="U704" s="50">
        <f>MIN(Lääkkeet[[#This Row],[Velvoite 1.7.2024 (pakkauksia)]],Lääkkeet[[#This Row],[Suurimman alitusluvan mukainen velvoite
1.7.-31.12.2024 (pakkauksia)]],Lääkkeet[[#This Row],[Alin saldo 
1.7.-31.12.2024 (pakkauksia)]])*Lääkkeet[[#This Row],[Kirjanpitoarvo / pakkaus 1.7.2024
(EUR  ALV 0 %)]]</f>
        <v>0</v>
      </c>
      <c r="W704" s="61" t="str" cm="1">
        <f t="array" ref="W704">IFERROR(_xlfn.IFS(Lääkkeet[[#This Row],[Sitoutunut pääoma 
1.1.-30.6.2024 (EUR)]]&gt;0,"Täytetyt",Lääkkeet[[#This Row],[Sitoutunut pääoma 
1.7.-31.12.2024 (EUR)]]&gt;0,"Täytetyt"),"")</f>
        <v/>
      </c>
      <c r="X704" s="61"/>
      <c r="Y704" s="5">
        <f>Hakulomake!$B$29</f>
        <v>0</v>
      </c>
    </row>
    <row r="705" spans="1:25" x14ac:dyDescent="0.3">
      <c r="A705" s="6" t="s">
        <v>1199</v>
      </c>
      <c r="B705" s="5">
        <f>Hakulomake!$B$17</f>
        <v>0</v>
      </c>
      <c r="C705" s="75">
        <v>5</v>
      </c>
      <c r="D705" s="5" t="s">
        <v>517</v>
      </c>
      <c r="E705" s="74" t="s">
        <v>2342</v>
      </c>
      <c r="F705" s="5" t="s">
        <v>518</v>
      </c>
      <c r="G705" s="5" t="s">
        <v>519</v>
      </c>
      <c r="H705" s="5" t="s">
        <v>520</v>
      </c>
      <c r="I705" s="5" t="s">
        <v>50</v>
      </c>
      <c r="J705" s="75">
        <v>20</v>
      </c>
      <c r="N705" s="14"/>
      <c r="O705" s="50">
        <f>MIN(Lääkkeet[[#This Row],[Velvoite 1.1.2024 (pakkauksia)]],Lääkkeet[[#This Row],[Suurimman alitusluvan mukainen velvoite 
1.1.-30.6.2024 (pakkauksia)]],Lääkkeet[[#This Row],[Alin saldo 
1.1.-30.6.2024 (pakkauksia)]])*Lääkkeet[[#This Row],[Kirjanpitoarvo / pakkaus 1.1.2024
(EUR  ALV 0 %)]]</f>
        <v>0</v>
      </c>
      <c r="P705" s="16"/>
      <c r="Q705" s="13"/>
      <c r="R705" s="13"/>
      <c r="S705" s="13"/>
      <c r="T705" s="14"/>
      <c r="U705" s="50">
        <f>MIN(Lääkkeet[[#This Row],[Velvoite 1.7.2024 (pakkauksia)]],Lääkkeet[[#This Row],[Suurimman alitusluvan mukainen velvoite
1.7.-31.12.2024 (pakkauksia)]],Lääkkeet[[#This Row],[Alin saldo 
1.7.-31.12.2024 (pakkauksia)]])*Lääkkeet[[#This Row],[Kirjanpitoarvo / pakkaus 1.7.2024
(EUR  ALV 0 %)]]</f>
        <v>0</v>
      </c>
      <c r="W705" s="61" t="str" cm="1">
        <f t="array" ref="W705">IFERROR(_xlfn.IFS(Lääkkeet[[#This Row],[Sitoutunut pääoma 
1.1.-30.6.2024 (EUR)]]&gt;0,"Täytetyt",Lääkkeet[[#This Row],[Sitoutunut pääoma 
1.7.-31.12.2024 (EUR)]]&gt;0,"Täytetyt"),"")</f>
        <v/>
      </c>
      <c r="X705" s="61"/>
      <c r="Y705" s="5">
        <f>Hakulomake!$B$29</f>
        <v>0</v>
      </c>
    </row>
    <row r="706" spans="1:25" x14ac:dyDescent="0.3">
      <c r="A706" s="6" t="s">
        <v>1199</v>
      </c>
      <c r="B706" s="5">
        <f>Hakulomake!$B$17</f>
        <v>0</v>
      </c>
      <c r="C706" s="75">
        <v>5</v>
      </c>
      <c r="D706" s="5" t="s">
        <v>517</v>
      </c>
      <c r="E706" s="74" t="s">
        <v>2343</v>
      </c>
      <c r="F706" s="5" t="s">
        <v>518</v>
      </c>
      <c r="G706" s="5" t="s">
        <v>519</v>
      </c>
      <c r="H706" s="5" t="s">
        <v>520</v>
      </c>
      <c r="I706" s="5" t="s">
        <v>50</v>
      </c>
      <c r="J706" s="75">
        <v>100</v>
      </c>
      <c r="N706" s="14"/>
      <c r="O706" s="50">
        <f>MIN(Lääkkeet[[#This Row],[Velvoite 1.1.2024 (pakkauksia)]],Lääkkeet[[#This Row],[Suurimman alitusluvan mukainen velvoite 
1.1.-30.6.2024 (pakkauksia)]],Lääkkeet[[#This Row],[Alin saldo 
1.1.-30.6.2024 (pakkauksia)]])*Lääkkeet[[#This Row],[Kirjanpitoarvo / pakkaus 1.1.2024
(EUR  ALV 0 %)]]</f>
        <v>0</v>
      </c>
      <c r="P706" s="16"/>
      <c r="Q706" s="13"/>
      <c r="R706" s="13"/>
      <c r="S706" s="13"/>
      <c r="T706" s="14"/>
      <c r="U706" s="50">
        <f>MIN(Lääkkeet[[#This Row],[Velvoite 1.7.2024 (pakkauksia)]],Lääkkeet[[#This Row],[Suurimman alitusluvan mukainen velvoite
1.7.-31.12.2024 (pakkauksia)]],Lääkkeet[[#This Row],[Alin saldo 
1.7.-31.12.2024 (pakkauksia)]])*Lääkkeet[[#This Row],[Kirjanpitoarvo / pakkaus 1.7.2024
(EUR  ALV 0 %)]]</f>
        <v>0</v>
      </c>
      <c r="W706" s="61" t="str" cm="1">
        <f t="array" ref="W706">IFERROR(_xlfn.IFS(Lääkkeet[[#This Row],[Sitoutunut pääoma 
1.1.-30.6.2024 (EUR)]]&gt;0,"Täytetyt",Lääkkeet[[#This Row],[Sitoutunut pääoma 
1.7.-31.12.2024 (EUR)]]&gt;0,"Täytetyt"),"")</f>
        <v/>
      </c>
      <c r="X706" s="61"/>
      <c r="Y706" s="5">
        <f>Hakulomake!$B$29</f>
        <v>0</v>
      </c>
    </row>
    <row r="707" spans="1:25" x14ac:dyDescent="0.3">
      <c r="A707" s="6" t="s">
        <v>1199</v>
      </c>
      <c r="B707" s="5">
        <f>Hakulomake!$B$17</f>
        <v>0</v>
      </c>
      <c r="C707" s="75">
        <v>5</v>
      </c>
      <c r="D707" s="5" t="s">
        <v>473</v>
      </c>
      <c r="E707" s="74" t="s">
        <v>2344</v>
      </c>
      <c r="F707" s="5" t="s">
        <v>474</v>
      </c>
      <c r="G707" s="5" t="s">
        <v>475</v>
      </c>
      <c r="H707" s="5" t="s">
        <v>176</v>
      </c>
      <c r="I707" s="5" t="s">
        <v>118</v>
      </c>
      <c r="J707" s="75" t="s">
        <v>1083</v>
      </c>
      <c r="N707" s="14"/>
      <c r="O707" s="50">
        <f>MIN(Lääkkeet[[#This Row],[Velvoite 1.1.2024 (pakkauksia)]],Lääkkeet[[#This Row],[Suurimman alitusluvan mukainen velvoite 
1.1.-30.6.2024 (pakkauksia)]],Lääkkeet[[#This Row],[Alin saldo 
1.1.-30.6.2024 (pakkauksia)]])*Lääkkeet[[#This Row],[Kirjanpitoarvo / pakkaus 1.1.2024
(EUR  ALV 0 %)]]</f>
        <v>0</v>
      </c>
      <c r="P707" s="16"/>
      <c r="Q707" s="13"/>
      <c r="R707" s="13"/>
      <c r="S707" s="13"/>
      <c r="T707" s="14"/>
      <c r="U707" s="50">
        <f>MIN(Lääkkeet[[#This Row],[Velvoite 1.7.2024 (pakkauksia)]],Lääkkeet[[#This Row],[Suurimman alitusluvan mukainen velvoite
1.7.-31.12.2024 (pakkauksia)]],Lääkkeet[[#This Row],[Alin saldo 
1.7.-31.12.2024 (pakkauksia)]])*Lääkkeet[[#This Row],[Kirjanpitoarvo / pakkaus 1.7.2024
(EUR  ALV 0 %)]]</f>
        <v>0</v>
      </c>
      <c r="W707" s="61" t="str" cm="1">
        <f t="array" ref="W707">IFERROR(_xlfn.IFS(Lääkkeet[[#This Row],[Sitoutunut pääoma 
1.1.-30.6.2024 (EUR)]]&gt;0,"Täytetyt",Lääkkeet[[#This Row],[Sitoutunut pääoma 
1.7.-31.12.2024 (EUR)]]&gt;0,"Täytetyt"),"")</f>
        <v/>
      </c>
      <c r="X707" s="61"/>
      <c r="Y707" s="5">
        <f>Hakulomake!$B$29</f>
        <v>0</v>
      </c>
    </row>
    <row r="708" spans="1:25" x14ac:dyDescent="0.3">
      <c r="A708" s="6" t="s">
        <v>1199</v>
      </c>
      <c r="B708" s="5">
        <f>Hakulomake!$B$17</f>
        <v>0</v>
      </c>
      <c r="C708" s="75">
        <v>5</v>
      </c>
      <c r="D708" s="5" t="s">
        <v>473</v>
      </c>
      <c r="E708" s="74" t="s">
        <v>2345</v>
      </c>
      <c r="F708" s="5" t="s">
        <v>474</v>
      </c>
      <c r="G708" s="5" t="s">
        <v>484</v>
      </c>
      <c r="H708" s="5" t="s">
        <v>136</v>
      </c>
      <c r="I708" s="5" t="s">
        <v>137</v>
      </c>
      <c r="J708" s="75" t="s">
        <v>985</v>
      </c>
      <c r="N708" s="14"/>
      <c r="O708" s="50">
        <f>MIN(Lääkkeet[[#This Row],[Velvoite 1.1.2024 (pakkauksia)]],Lääkkeet[[#This Row],[Suurimman alitusluvan mukainen velvoite 
1.1.-30.6.2024 (pakkauksia)]],Lääkkeet[[#This Row],[Alin saldo 
1.1.-30.6.2024 (pakkauksia)]])*Lääkkeet[[#This Row],[Kirjanpitoarvo / pakkaus 1.1.2024
(EUR  ALV 0 %)]]</f>
        <v>0</v>
      </c>
      <c r="P708" s="16"/>
      <c r="Q708" s="13"/>
      <c r="R708" s="13"/>
      <c r="S708" s="13"/>
      <c r="T708" s="14"/>
      <c r="U708" s="50">
        <f>MIN(Lääkkeet[[#This Row],[Velvoite 1.7.2024 (pakkauksia)]],Lääkkeet[[#This Row],[Suurimman alitusluvan mukainen velvoite
1.7.-31.12.2024 (pakkauksia)]],Lääkkeet[[#This Row],[Alin saldo 
1.7.-31.12.2024 (pakkauksia)]])*Lääkkeet[[#This Row],[Kirjanpitoarvo / pakkaus 1.7.2024
(EUR  ALV 0 %)]]</f>
        <v>0</v>
      </c>
      <c r="W708" s="61" t="str" cm="1">
        <f t="array" ref="W708">IFERROR(_xlfn.IFS(Lääkkeet[[#This Row],[Sitoutunut pääoma 
1.1.-30.6.2024 (EUR)]]&gt;0,"Täytetyt",Lääkkeet[[#This Row],[Sitoutunut pääoma 
1.7.-31.12.2024 (EUR)]]&gt;0,"Täytetyt"),"")</f>
        <v/>
      </c>
      <c r="X708" s="61"/>
      <c r="Y708" s="5">
        <f>Hakulomake!$B$29</f>
        <v>0</v>
      </c>
    </row>
    <row r="709" spans="1:25" x14ac:dyDescent="0.3">
      <c r="A709" s="6" t="s">
        <v>1199</v>
      </c>
      <c r="B709" s="5">
        <f>Hakulomake!$B$17</f>
        <v>0</v>
      </c>
      <c r="C709" s="75">
        <v>5</v>
      </c>
      <c r="D709" s="5" t="s">
        <v>473</v>
      </c>
      <c r="E709" s="74" t="s">
        <v>2346</v>
      </c>
      <c r="F709" s="5" t="s">
        <v>474</v>
      </c>
      <c r="G709" s="5" t="s">
        <v>480</v>
      </c>
      <c r="H709" s="5" t="s">
        <v>198</v>
      </c>
      <c r="I709" s="5" t="s">
        <v>481</v>
      </c>
      <c r="J709" s="75">
        <v>20</v>
      </c>
      <c r="N709" s="14"/>
      <c r="O709" s="50">
        <f>MIN(Lääkkeet[[#This Row],[Velvoite 1.1.2024 (pakkauksia)]],Lääkkeet[[#This Row],[Suurimman alitusluvan mukainen velvoite 
1.1.-30.6.2024 (pakkauksia)]],Lääkkeet[[#This Row],[Alin saldo 
1.1.-30.6.2024 (pakkauksia)]])*Lääkkeet[[#This Row],[Kirjanpitoarvo / pakkaus 1.1.2024
(EUR  ALV 0 %)]]</f>
        <v>0</v>
      </c>
      <c r="P709" s="16"/>
      <c r="Q709" s="13"/>
      <c r="R709" s="13"/>
      <c r="S709" s="13"/>
      <c r="T709" s="14"/>
      <c r="U709" s="50">
        <f>MIN(Lääkkeet[[#This Row],[Velvoite 1.7.2024 (pakkauksia)]],Lääkkeet[[#This Row],[Suurimman alitusluvan mukainen velvoite
1.7.-31.12.2024 (pakkauksia)]],Lääkkeet[[#This Row],[Alin saldo 
1.7.-31.12.2024 (pakkauksia)]])*Lääkkeet[[#This Row],[Kirjanpitoarvo / pakkaus 1.7.2024
(EUR  ALV 0 %)]]</f>
        <v>0</v>
      </c>
      <c r="W709" s="61" t="str" cm="1">
        <f t="array" ref="W709">IFERROR(_xlfn.IFS(Lääkkeet[[#This Row],[Sitoutunut pääoma 
1.1.-30.6.2024 (EUR)]]&gt;0,"Täytetyt",Lääkkeet[[#This Row],[Sitoutunut pääoma 
1.7.-31.12.2024 (EUR)]]&gt;0,"Täytetyt"),"")</f>
        <v/>
      </c>
      <c r="X709" s="61"/>
      <c r="Y709" s="5">
        <f>Hakulomake!$B$29</f>
        <v>0</v>
      </c>
    </row>
    <row r="710" spans="1:25" x14ac:dyDescent="0.3">
      <c r="A710" s="6" t="s">
        <v>1199</v>
      </c>
      <c r="B710" s="5">
        <f>Hakulomake!$B$17</f>
        <v>0</v>
      </c>
      <c r="C710" s="75">
        <v>5</v>
      </c>
      <c r="D710" s="5" t="s">
        <v>528</v>
      </c>
      <c r="E710" s="74" t="s">
        <v>2347</v>
      </c>
      <c r="F710" s="5" t="s">
        <v>529</v>
      </c>
      <c r="G710" s="5" t="s">
        <v>553</v>
      </c>
      <c r="H710" s="5" t="s">
        <v>49</v>
      </c>
      <c r="I710" s="5" t="s">
        <v>39</v>
      </c>
      <c r="J710" s="75">
        <v>20</v>
      </c>
      <c r="N710" s="14"/>
      <c r="O710" s="50">
        <f>MIN(Lääkkeet[[#This Row],[Velvoite 1.1.2024 (pakkauksia)]],Lääkkeet[[#This Row],[Suurimman alitusluvan mukainen velvoite 
1.1.-30.6.2024 (pakkauksia)]],Lääkkeet[[#This Row],[Alin saldo 
1.1.-30.6.2024 (pakkauksia)]])*Lääkkeet[[#This Row],[Kirjanpitoarvo / pakkaus 1.1.2024
(EUR  ALV 0 %)]]</f>
        <v>0</v>
      </c>
      <c r="P710" s="16"/>
      <c r="Q710" s="13"/>
      <c r="R710" s="13"/>
      <c r="S710" s="13"/>
      <c r="T710" s="14"/>
      <c r="U710" s="50">
        <f>MIN(Lääkkeet[[#This Row],[Velvoite 1.7.2024 (pakkauksia)]],Lääkkeet[[#This Row],[Suurimman alitusluvan mukainen velvoite
1.7.-31.12.2024 (pakkauksia)]],Lääkkeet[[#This Row],[Alin saldo 
1.7.-31.12.2024 (pakkauksia)]])*Lääkkeet[[#This Row],[Kirjanpitoarvo / pakkaus 1.7.2024
(EUR  ALV 0 %)]]</f>
        <v>0</v>
      </c>
      <c r="W710" s="61" t="str" cm="1">
        <f t="array" ref="W710">IFERROR(_xlfn.IFS(Lääkkeet[[#This Row],[Sitoutunut pääoma 
1.1.-30.6.2024 (EUR)]]&gt;0,"Täytetyt",Lääkkeet[[#This Row],[Sitoutunut pääoma 
1.7.-31.12.2024 (EUR)]]&gt;0,"Täytetyt"),"")</f>
        <v/>
      </c>
      <c r="X710" s="61"/>
      <c r="Y710" s="5">
        <f>Hakulomake!$B$29</f>
        <v>0</v>
      </c>
    </row>
    <row r="711" spans="1:25" x14ac:dyDescent="0.3">
      <c r="A711" s="6" t="s">
        <v>1199</v>
      </c>
      <c r="B711" s="5">
        <f>Hakulomake!$B$17</f>
        <v>0</v>
      </c>
      <c r="C711" s="75">
        <v>5</v>
      </c>
      <c r="D711" s="5" t="s">
        <v>473</v>
      </c>
      <c r="E711" s="74" t="s">
        <v>2348</v>
      </c>
      <c r="F711" s="5" t="s">
        <v>474</v>
      </c>
      <c r="G711" s="5" t="s">
        <v>475</v>
      </c>
      <c r="H711" s="5" t="s">
        <v>180</v>
      </c>
      <c r="I711" s="5" t="s">
        <v>50</v>
      </c>
      <c r="J711" s="75">
        <v>50</v>
      </c>
      <c r="N711" s="14"/>
      <c r="O711" s="50">
        <f>MIN(Lääkkeet[[#This Row],[Velvoite 1.1.2024 (pakkauksia)]],Lääkkeet[[#This Row],[Suurimman alitusluvan mukainen velvoite 
1.1.-30.6.2024 (pakkauksia)]],Lääkkeet[[#This Row],[Alin saldo 
1.1.-30.6.2024 (pakkauksia)]])*Lääkkeet[[#This Row],[Kirjanpitoarvo / pakkaus 1.1.2024
(EUR  ALV 0 %)]]</f>
        <v>0</v>
      </c>
      <c r="P711" s="16"/>
      <c r="Q711" s="13"/>
      <c r="R711" s="13"/>
      <c r="S711" s="13"/>
      <c r="T711" s="14"/>
      <c r="U711" s="50">
        <f>MIN(Lääkkeet[[#This Row],[Velvoite 1.7.2024 (pakkauksia)]],Lääkkeet[[#This Row],[Suurimman alitusluvan mukainen velvoite
1.7.-31.12.2024 (pakkauksia)]],Lääkkeet[[#This Row],[Alin saldo 
1.7.-31.12.2024 (pakkauksia)]])*Lääkkeet[[#This Row],[Kirjanpitoarvo / pakkaus 1.7.2024
(EUR  ALV 0 %)]]</f>
        <v>0</v>
      </c>
      <c r="W711" s="61" t="str" cm="1">
        <f t="array" ref="W711">IFERROR(_xlfn.IFS(Lääkkeet[[#This Row],[Sitoutunut pääoma 
1.1.-30.6.2024 (EUR)]]&gt;0,"Täytetyt",Lääkkeet[[#This Row],[Sitoutunut pääoma 
1.7.-31.12.2024 (EUR)]]&gt;0,"Täytetyt"),"")</f>
        <v/>
      </c>
      <c r="X711" s="61"/>
      <c r="Y711" s="5">
        <f>Hakulomake!$B$29</f>
        <v>0</v>
      </c>
    </row>
    <row r="712" spans="1:25" x14ac:dyDescent="0.3">
      <c r="A712" s="6" t="s">
        <v>1199</v>
      </c>
      <c r="B712" s="5">
        <f>Hakulomake!$B$17</f>
        <v>0</v>
      </c>
      <c r="C712" s="75">
        <v>5</v>
      </c>
      <c r="D712" s="5" t="s">
        <v>473</v>
      </c>
      <c r="E712" s="74" t="s">
        <v>2349</v>
      </c>
      <c r="F712" s="5" t="s">
        <v>474</v>
      </c>
      <c r="G712" s="5" t="s">
        <v>487</v>
      </c>
      <c r="H712" s="5" t="s">
        <v>198</v>
      </c>
      <c r="I712" s="5" t="s">
        <v>50</v>
      </c>
      <c r="J712" s="75">
        <v>30</v>
      </c>
      <c r="N712" s="14"/>
      <c r="O712" s="50">
        <f>MIN(Lääkkeet[[#This Row],[Velvoite 1.1.2024 (pakkauksia)]],Lääkkeet[[#This Row],[Suurimman alitusluvan mukainen velvoite 
1.1.-30.6.2024 (pakkauksia)]],Lääkkeet[[#This Row],[Alin saldo 
1.1.-30.6.2024 (pakkauksia)]])*Lääkkeet[[#This Row],[Kirjanpitoarvo / pakkaus 1.1.2024
(EUR  ALV 0 %)]]</f>
        <v>0</v>
      </c>
      <c r="P712" s="16"/>
      <c r="Q712" s="13"/>
      <c r="R712" s="13"/>
      <c r="S712" s="13"/>
      <c r="T712" s="14"/>
      <c r="U712" s="50">
        <f>MIN(Lääkkeet[[#This Row],[Velvoite 1.7.2024 (pakkauksia)]],Lääkkeet[[#This Row],[Suurimman alitusluvan mukainen velvoite
1.7.-31.12.2024 (pakkauksia)]],Lääkkeet[[#This Row],[Alin saldo 
1.7.-31.12.2024 (pakkauksia)]])*Lääkkeet[[#This Row],[Kirjanpitoarvo / pakkaus 1.7.2024
(EUR  ALV 0 %)]]</f>
        <v>0</v>
      </c>
      <c r="W712" s="61" t="str" cm="1">
        <f t="array" ref="W712">IFERROR(_xlfn.IFS(Lääkkeet[[#This Row],[Sitoutunut pääoma 
1.1.-30.6.2024 (EUR)]]&gt;0,"Täytetyt",Lääkkeet[[#This Row],[Sitoutunut pääoma 
1.7.-31.12.2024 (EUR)]]&gt;0,"Täytetyt"),"")</f>
        <v/>
      </c>
      <c r="X712" s="61"/>
      <c r="Y712" s="5">
        <f>Hakulomake!$B$29</f>
        <v>0</v>
      </c>
    </row>
    <row r="713" spans="1:25" x14ac:dyDescent="0.3">
      <c r="A713" s="6" t="s">
        <v>1199</v>
      </c>
      <c r="B713" s="5">
        <f>Hakulomake!$B$17</f>
        <v>0</v>
      </c>
      <c r="C713" s="75">
        <v>5</v>
      </c>
      <c r="D713" s="5" t="s">
        <v>473</v>
      </c>
      <c r="E713" s="74" t="s">
        <v>2350</v>
      </c>
      <c r="F713" s="5" t="s">
        <v>474</v>
      </c>
      <c r="G713" s="5" t="s">
        <v>486</v>
      </c>
      <c r="H713" s="5" t="s">
        <v>198</v>
      </c>
      <c r="I713" s="5" t="s">
        <v>50</v>
      </c>
      <c r="J713" s="75">
        <v>20</v>
      </c>
      <c r="N713" s="14"/>
      <c r="O713" s="50">
        <f>MIN(Lääkkeet[[#This Row],[Velvoite 1.1.2024 (pakkauksia)]],Lääkkeet[[#This Row],[Suurimman alitusluvan mukainen velvoite 
1.1.-30.6.2024 (pakkauksia)]],Lääkkeet[[#This Row],[Alin saldo 
1.1.-30.6.2024 (pakkauksia)]])*Lääkkeet[[#This Row],[Kirjanpitoarvo / pakkaus 1.1.2024
(EUR  ALV 0 %)]]</f>
        <v>0</v>
      </c>
      <c r="P713" s="16"/>
      <c r="Q713" s="13"/>
      <c r="R713" s="13"/>
      <c r="S713" s="13"/>
      <c r="T713" s="14"/>
      <c r="U713" s="50">
        <f>MIN(Lääkkeet[[#This Row],[Velvoite 1.7.2024 (pakkauksia)]],Lääkkeet[[#This Row],[Suurimman alitusluvan mukainen velvoite
1.7.-31.12.2024 (pakkauksia)]],Lääkkeet[[#This Row],[Alin saldo 
1.7.-31.12.2024 (pakkauksia)]])*Lääkkeet[[#This Row],[Kirjanpitoarvo / pakkaus 1.7.2024
(EUR  ALV 0 %)]]</f>
        <v>0</v>
      </c>
      <c r="W713" s="61" t="str" cm="1">
        <f t="array" ref="W713">IFERROR(_xlfn.IFS(Lääkkeet[[#This Row],[Sitoutunut pääoma 
1.1.-30.6.2024 (EUR)]]&gt;0,"Täytetyt",Lääkkeet[[#This Row],[Sitoutunut pääoma 
1.7.-31.12.2024 (EUR)]]&gt;0,"Täytetyt"),"")</f>
        <v/>
      </c>
      <c r="X713" s="61"/>
      <c r="Y713" s="5">
        <f>Hakulomake!$B$29</f>
        <v>0</v>
      </c>
    </row>
    <row r="714" spans="1:25" x14ac:dyDescent="0.3">
      <c r="A714" s="6" t="s">
        <v>1199</v>
      </c>
      <c r="B714" s="5">
        <f>Hakulomake!$B$17</f>
        <v>0</v>
      </c>
      <c r="C714" s="75">
        <v>5</v>
      </c>
      <c r="D714" s="5" t="s">
        <v>473</v>
      </c>
      <c r="E714" s="74" t="s">
        <v>2351</v>
      </c>
      <c r="F714" s="5" t="s">
        <v>474</v>
      </c>
      <c r="G714" s="5" t="s">
        <v>480</v>
      </c>
      <c r="H714" s="5" t="s">
        <v>198</v>
      </c>
      <c r="I714" s="5" t="s">
        <v>481</v>
      </c>
      <c r="J714" s="75">
        <v>30</v>
      </c>
      <c r="N714" s="14"/>
      <c r="O714" s="50">
        <f>MIN(Lääkkeet[[#This Row],[Velvoite 1.1.2024 (pakkauksia)]],Lääkkeet[[#This Row],[Suurimman alitusluvan mukainen velvoite 
1.1.-30.6.2024 (pakkauksia)]],Lääkkeet[[#This Row],[Alin saldo 
1.1.-30.6.2024 (pakkauksia)]])*Lääkkeet[[#This Row],[Kirjanpitoarvo / pakkaus 1.1.2024
(EUR  ALV 0 %)]]</f>
        <v>0</v>
      </c>
      <c r="P714" s="16"/>
      <c r="Q714" s="13"/>
      <c r="R714" s="13"/>
      <c r="S714" s="13"/>
      <c r="T714" s="14"/>
      <c r="U714" s="50">
        <f>MIN(Lääkkeet[[#This Row],[Velvoite 1.7.2024 (pakkauksia)]],Lääkkeet[[#This Row],[Suurimman alitusluvan mukainen velvoite
1.7.-31.12.2024 (pakkauksia)]],Lääkkeet[[#This Row],[Alin saldo 
1.7.-31.12.2024 (pakkauksia)]])*Lääkkeet[[#This Row],[Kirjanpitoarvo / pakkaus 1.7.2024
(EUR  ALV 0 %)]]</f>
        <v>0</v>
      </c>
      <c r="W714" s="61" t="str" cm="1">
        <f t="array" ref="W714">IFERROR(_xlfn.IFS(Lääkkeet[[#This Row],[Sitoutunut pääoma 
1.1.-30.6.2024 (EUR)]]&gt;0,"Täytetyt",Lääkkeet[[#This Row],[Sitoutunut pääoma 
1.7.-31.12.2024 (EUR)]]&gt;0,"Täytetyt"),"")</f>
        <v/>
      </c>
      <c r="X714" s="61"/>
      <c r="Y714" s="5">
        <f>Hakulomake!$B$29</f>
        <v>0</v>
      </c>
    </row>
    <row r="715" spans="1:25" x14ac:dyDescent="0.3">
      <c r="A715" s="6" t="s">
        <v>1199</v>
      </c>
      <c r="B715" s="5">
        <f>Hakulomake!$B$17</f>
        <v>0</v>
      </c>
      <c r="C715" s="75">
        <v>5</v>
      </c>
      <c r="D715" s="5" t="s">
        <v>522</v>
      </c>
      <c r="E715" s="74" t="s">
        <v>2352</v>
      </c>
      <c r="F715" s="5" t="s">
        <v>523</v>
      </c>
      <c r="G715" s="5" t="s">
        <v>525</v>
      </c>
      <c r="H715" s="5" t="s">
        <v>49</v>
      </c>
      <c r="I715" s="5" t="s">
        <v>526</v>
      </c>
      <c r="J715" s="75">
        <v>20</v>
      </c>
      <c r="N715" s="14"/>
      <c r="O715" s="50">
        <f>MIN(Lääkkeet[[#This Row],[Velvoite 1.1.2024 (pakkauksia)]],Lääkkeet[[#This Row],[Suurimman alitusluvan mukainen velvoite 
1.1.-30.6.2024 (pakkauksia)]],Lääkkeet[[#This Row],[Alin saldo 
1.1.-30.6.2024 (pakkauksia)]])*Lääkkeet[[#This Row],[Kirjanpitoarvo / pakkaus 1.1.2024
(EUR  ALV 0 %)]]</f>
        <v>0</v>
      </c>
      <c r="P715" s="16"/>
      <c r="Q715" s="13"/>
      <c r="R715" s="13"/>
      <c r="S715" s="13"/>
      <c r="T715" s="14"/>
      <c r="U715" s="50">
        <f>MIN(Lääkkeet[[#This Row],[Velvoite 1.7.2024 (pakkauksia)]],Lääkkeet[[#This Row],[Suurimman alitusluvan mukainen velvoite
1.7.-31.12.2024 (pakkauksia)]],Lääkkeet[[#This Row],[Alin saldo 
1.7.-31.12.2024 (pakkauksia)]])*Lääkkeet[[#This Row],[Kirjanpitoarvo / pakkaus 1.7.2024
(EUR  ALV 0 %)]]</f>
        <v>0</v>
      </c>
      <c r="W715" s="61" t="str" cm="1">
        <f t="array" ref="W715">IFERROR(_xlfn.IFS(Lääkkeet[[#This Row],[Sitoutunut pääoma 
1.1.-30.6.2024 (EUR)]]&gt;0,"Täytetyt",Lääkkeet[[#This Row],[Sitoutunut pääoma 
1.7.-31.12.2024 (EUR)]]&gt;0,"Täytetyt"),"")</f>
        <v/>
      </c>
      <c r="X715" s="61"/>
      <c r="Y715" s="5">
        <f>Hakulomake!$B$29</f>
        <v>0</v>
      </c>
    </row>
    <row r="716" spans="1:25" x14ac:dyDescent="0.3">
      <c r="A716" s="6" t="s">
        <v>1199</v>
      </c>
      <c r="B716" s="5">
        <f>Hakulomake!$B$17</f>
        <v>0</v>
      </c>
      <c r="C716" s="75">
        <v>5</v>
      </c>
      <c r="D716" s="5" t="s">
        <v>498</v>
      </c>
      <c r="E716" s="74" t="s">
        <v>2353</v>
      </c>
      <c r="F716" s="5" t="s">
        <v>499</v>
      </c>
      <c r="G716" s="5" t="s">
        <v>503</v>
      </c>
      <c r="H716" s="5" t="s">
        <v>385</v>
      </c>
      <c r="I716" s="5" t="s">
        <v>50</v>
      </c>
      <c r="J716" s="75">
        <v>100</v>
      </c>
      <c r="N716" s="14"/>
      <c r="O716" s="50">
        <f>MIN(Lääkkeet[[#This Row],[Velvoite 1.1.2024 (pakkauksia)]],Lääkkeet[[#This Row],[Suurimman alitusluvan mukainen velvoite 
1.1.-30.6.2024 (pakkauksia)]],Lääkkeet[[#This Row],[Alin saldo 
1.1.-30.6.2024 (pakkauksia)]])*Lääkkeet[[#This Row],[Kirjanpitoarvo / pakkaus 1.1.2024
(EUR  ALV 0 %)]]</f>
        <v>0</v>
      </c>
      <c r="P716" s="16"/>
      <c r="Q716" s="13"/>
      <c r="R716" s="13"/>
      <c r="S716" s="13"/>
      <c r="T716" s="14"/>
      <c r="U716" s="50">
        <f>MIN(Lääkkeet[[#This Row],[Velvoite 1.7.2024 (pakkauksia)]],Lääkkeet[[#This Row],[Suurimman alitusluvan mukainen velvoite
1.7.-31.12.2024 (pakkauksia)]],Lääkkeet[[#This Row],[Alin saldo 
1.7.-31.12.2024 (pakkauksia)]])*Lääkkeet[[#This Row],[Kirjanpitoarvo / pakkaus 1.7.2024
(EUR  ALV 0 %)]]</f>
        <v>0</v>
      </c>
      <c r="W716" s="61" t="str" cm="1">
        <f t="array" ref="W716">IFERROR(_xlfn.IFS(Lääkkeet[[#This Row],[Sitoutunut pääoma 
1.1.-30.6.2024 (EUR)]]&gt;0,"Täytetyt",Lääkkeet[[#This Row],[Sitoutunut pääoma 
1.7.-31.12.2024 (EUR)]]&gt;0,"Täytetyt"),"")</f>
        <v/>
      </c>
      <c r="X716" s="61"/>
      <c r="Y716" s="5">
        <f>Hakulomake!$B$29</f>
        <v>0</v>
      </c>
    </row>
    <row r="717" spans="1:25" x14ac:dyDescent="0.3">
      <c r="A717" s="6" t="s">
        <v>1199</v>
      </c>
      <c r="B717" s="5">
        <f>Hakulomake!$B$17</f>
        <v>0</v>
      </c>
      <c r="C717" s="75">
        <v>5</v>
      </c>
      <c r="D717" s="5" t="s">
        <v>498</v>
      </c>
      <c r="E717" s="74" t="s">
        <v>2354</v>
      </c>
      <c r="F717" s="5" t="s">
        <v>499</v>
      </c>
      <c r="G717" s="5" t="s">
        <v>509</v>
      </c>
      <c r="H717" s="5" t="s">
        <v>344</v>
      </c>
      <c r="I717" s="5" t="s">
        <v>32</v>
      </c>
      <c r="J717" s="75">
        <v>98</v>
      </c>
      <c r="N717" s="14"/>
      <c r="O717" s="50">
        <f>MIN(Lääkkeet[[#This Row],[Velvoite 1.1.2024 (pakkauksia)]],Lääkkeet[[#This Row],[Suurimman alitusluvan mukainen velvoite 
1.1.-30.6.2024 (pakkauksia)]],Lääkkeet[[#This Row],[Alin saldo 
1.1.-30.6.2024 (pakkauksia)]])*Lääkkeet[[#This Row],[Kirjanpitoarvo / pakkaus 1.1.2024
(EUR  ALV 0 %)]]</f>
        <v>0</v>
      </c>
      <c r="P717" s="16"/>
      <c r="Q717" s="13"/>
      <c r="R717" s="13"/>
      <c r="S717" s="13"/>
      <c r="T717" s="14"/>
      <c r="U717" s="50">
        <f>MIN(Lääkkeet[[#This Row],[Velvoite 1.7.2024 (pakkauksia)]],Lääkkeet[[#This Row],[Suurimman alitusluvan mukainen velvoite
1.7.-31.12.2024 (pakkauksia)]],Lääkkeet[[#This Row],[Alin saldo 
1.7.-31.12.2024 (pakkauksia)]])*Lääkkeet[[#This Row],[Kirjanpitoarvo / pakkaus 1.7.2024
(EUR  ALV 0 %)]]</f>
        <v>0</v>
      </c>
      <c r="W717" s="61" t="str" cm="1">
        <f t="array" ref="W717">IFERROR(_xlfn.IFS(Lääkkeet[[#This Row],[Sitoutunut pääoma 
1.1.-30.6.2024 (EUR)]]&gt;0,"Täytetyt",Lääkkeet[[#This Row],[Sitoutunut pääoma 
1.7.-31.12.2024 (EUR)]]&gt;0,"Täytetyt"),"")</f>
        <v/>
      </c>
      <c r="X717" s="61"/>
      <c r="Y717" s="5">
        <f>Hakulomake!$B$29</f>
        <v>0</v>
      </c>
    </row>
    <row r="718" spans="1:25" x14ac:dyDescent="0.3">
      <c r="A718" s="6" t="s">
        <v>1199</v>
      </c>
      <c r="B718" s="5">
        <f>Hakulomake!$B$17</f>
        <v>0</v>
      </c>
      <c r="C718" s="75">
        <v>5</v>
      </c>
      <c r="D718" s="5" t="s">
        <v>473</v>
      </c>
      <c r="E718" s="74" t="s">
        <v>2355</v>
      </c>
      <c r="F718" s="5" t="s">
        <v>474</v>
      </c>
      <c r="G718" s="5" t="s">
        <v>489</v>
      </c>
      <c r="H718" s="5" t="s">
        <v>198</v>
      </c>
      <c r="I718" s="5" t="s">
        <v>50</v>
      </c>
      <c r="J718" s="75">
        <v>30</v>
      </c>
      <c r="N718" s="14"/>
      <c r="O718" s="50">
        <f>MIN(Lääkkeet[[#This Row],[Velvoite 1.1.2024 (pakkauksia)]],Lääkkeet[[#This Row],[Suurimman alitusluvan mukainen velvoite 
1.1.-30.6.2024 (pakkauksia)]],Lääkkeet[[#This Row],[Alin saldo 
1.1.-30.6.2024 (pakkauksia)]])*Lääkkeet[[#This Row],[Kirjanpitoarvo / pakkaus 1.1.2024
(EUR  ALV 0 %)]]</f>
        <v>0</v>
      </c>
      <c r="P718" s="16"/>
      <c r="Q718" s="13"/>
      <c r="R718" s="13"/>
      <c r="S718" s="13"/>
      <c r="T718" s="14"/>
      <c r="U718" s="50">
        <f>MIN(Lääkkeet[[#This Row],[Velvoite 1.7.2024 (pakkauksia)]],Lääkkeet[[#This Row],[Suurimman alitusluvan mukainen velvoite
1.7.-31.12.2024 (pakkauksia)]],Lääkkeet[[#This Row],[Alin saldo 
1.7.-31.12.2024 (pakkauksia)]])*Lääkkeet[[#This Row],[Kirjanpitoarvo / pakkaus 1.7.2024
(EUR  ALV 0 %)]]</f>
        <v>0</v>
      </c>
      <c r="W718" s="61" t="str" cm="1">
        <f t="array" ref="W718">IFERROR(_xlfn.IFS(Lääkkeet[[#This Row],[Sitoutunut pääoma 
1.1.-30.6.2024 (EUR)]]&gt;0,"Täytetyt",Lääkkeet[[#This Row],[Sitoutunut pääoma 
1.7.-31.12.2024 (EUR)]]&gt;0,"Täytetyt"),"")</f>
        <v/>
      </c>
      <c r="X718" s="61"/>
      <c r="Y718" s="5">
        <f>Hakulomake!$B$29</f>
        <v>0</v>
      </c>
    </row>
    <row r="719" spans="1:25" x14ac:dyDescent="0.3">
      <c r="A719" s="6" t="s">
        <v>1199</v>
      </c>
      <c r="B719" s="5">
        <f>Hakulomake!$B$17</f>
        <v>0</v>
      </c>
      <c r="C719" s="75">
        <v>5</v>
      </c>
      <c r="D719" s="5" t="s">
        <v>528</v>
      </c>
      <c r="E719" s="74" t="s">
        <v>2356</v>
      </c>
      <c r="F719" s="5" t="s">
        <v>529</v>
      </c>
      <c r="G719" s="5" t="s">
        <v>543</v>
      </c>
      <c r="H719" s="5" t="s">
        <v>52</v>
      </c>
      <c r="I719" s="5" t="s">
        <v>50</v>
      </c>
      <c r="J719" s="75">
        <v>15</v>
      </c>
      <c r="N719" s="14"/>
      <c r="O719" s="50">
        <f>MIN(Lääkkeet[[#This Row],[Velvoite 1.1.2024 (pakkauksia)]],Lääkkeet[[#This Row],[Suurimman alitusluvan mukainen velvoite 
1.1.-30.6.2024 (pakkauksia)]],Lääkkeet[[#This Row],[Alin saldo 
1.1.-30.6.2024 (pakkauksia)]])*Lääkkeet[[#This Row],[Kirjanpitoarvo / pakkaus 1.1.2024
(EUR  ALV 0 %)]]</f>
        <v>0</v>
      </c>
      <c r="P719" s="16"/>
      <c r="Q719" s="13"/>
      <c r="R719" s="13"/>
      <c r="S719" s="13"/>
      <c r="T719" s="14"/>
      <c r="U719" s="50">
        <f>MIN(Lääkkeet[[#This Row],[Velvoite 1.7.2024 (pakkauksia)]],Lääkkeet[[#This Row],[Suurimman alitusluvan mukainen velvoite
1.7.-31.12.2024 (pakkauksia)]],Lääkkeet[[#This Row],[Alin saldo 
1.7.-31.12.2024 (pakkauksia)]])*Lääkkeet[[#This Row],[Kirjanpitoarvo / pakkaus 1.7.2024
(EUR  ALV 0 %)]]</f>
        <v>0</v>
      </c>
      <c r="W719" s="61" t="str" cm="1">
        <f t="array" ref="W719">IFERROR(_xlfn.IFS(Lääkkeet[[#This Row],[Sitoutunut pääoma 
1.1.-30.6.2024 (EUR)]]&gt;0,"Täytetyt",Lääkkeet[[#This Row],[Sitoutunut pääoma 
1.7.-31.12.2024 (EUR)]]&gt;0,"Täytetyt"),"")</f>
        <v/>
      </c>
      <c r="X719" s="61"/>
      <c r="Y719" s="5">
        <f>Hakulomake!$B$29</f>
        <v>0</v>
      </c>
    </row>
    <row r="720" spans="1:25" x14ac:dyDescent="0.3">
      <c r="A720" s="6" t="s">
        <v>1199</v>
      </c>
      <c r="B720" s="5">
        <f>Hakulomake!$B$17</f>
        <v>0</v>
      </c>
      <c r="C720" s="75">
        <v>5</v>
      </c>
      <c r="D720" s="5" t="s">
        <v>473</v>
      </c>
      <c r="E720" s="74" t="s">
        <v>2357</v>
      </c>
      <c r="F720" s="5" t="s">
        <v>474</v>
      </c>
      <c r="G720" s="5" t="s">
        <v>489</v>
      </c>
      <c r="H720" s="5" t="s">
        <v>199</v>
      </c>
      <c r="I720" s="5" t="s">
        <v>50</v>
      </c>
      <c r="J720" s="75">
        <v>30</v>
      </c>
      <c r="N720" s="14"/>
      <c r="O720" s="50">
        <f>MIN(Lääkkeet[[#This Row],[Velvoite 1.1.2024 (pakkauksia)]],Lääkkeet[[#This Row],[Suurimman alitusluvan mukainen velvoite 
1.1.-30.6.2024 (pakkauksia)]],Lääkkeet[[#This Row],[Alin saldo 
1.1.-30.6.2024 (pakkauksia)]])*Lääkkeet[[#This Row],[Kirjanpitoarvo / pakkaus 1.1.2024
(EUR  ALV 0 %)]]</f>
        <v>0</v>
      </c>
      <c r="P720" s="16"/>
      <c r="Q720" s="13"/>
      <c r="R720" s="13"/>
      <c r="S720" s="13"/>
      <c r="T720" s="14"/>
      <c r="U720" s="50">
        <f>MIN(Lääkkeet[[#This Row],[Velvoite 1.7.2024 (pakkauksia)]],Lääkkeet[[#This Row],[Suurimman alitusluvan mukainen velvoite
1.7.-31.12.2024 (pakkauksia)]],Lääkkeet[[#This Row],[Alin saldo 
1.7.-31.12.2024 (pakkauksia)]])*Lääkkeet[[#This Row],[Kirjanpitoarvo / pakkaus 1.7.2024
(EUR  ALV 0 %)]]</f>
        <v>0</v>
      </c>
      <c r="W720" s="61" t="str" cm="1">
        <f t="array" ref="W720">IFERROR(_xlfn.IFS(Lääkkeet[[#This Row],[Sitoutunut pääoma 
1.1.-30.6.2024 (EUR)]]&gt;0,"Täytetyt",Lääkkeet[[#This Row],[Sitoutunut pääoma 
1.7.-31.12.2024 (EUR)]]&gt;0,"Täytetyt"),"")</f>
        <v/>
      </c>
      <c r="X720" s="61"/>
      <c r="Y720" s="5">
        <f>Hakulomake!$B$29</f>
        <v>0</v>
      </c>
    </row>
    <row r="721" spans="1:25" x14ac:dyDescent="0.3">
      <c r="A721" s="6" t="s">
        <v>1199</v>
      </c>
      <c r="B721" s="5">
        <f>Hakulomake!$B$17</f>
        <v>0</v>
      </c>
      <c r="C721" s="75">
        <v>5</v>
      </c>
      <c r="D721" s="5" t="s">
        <v>473</v>
      </c>
      <c r="E721" s="74" t="s">
        <v>2358</v>
      </c>
      <c r="F721" s="5" t="s">
        <v>474</v>
      </c>
      <c r="G721" s="5" t="s">
        <v>489</v>
      </c>
      <c r="H721" s="5" t="s">
        <v>199</v>
      </c>
      <c r="I721" s="5" t="s">
        <v>50</v>
      </c>
      <c r="J721" s="75">
        <v>100</v>
      </c>
      <c r="N721" s="14"/>
      <c r="O721" s="50">
        <f>MIN(Lääkkeet[[#This Row],[Velvoite 1.1.2024 (pakkauksia)]],Lääkkeet[[#This Row],[Suurimman alitusluvan mukainen velvoite 
1.1.-30.6.2024 (pakkauksia)]],Lääkkeet[[#This Row],[Alin saldo 
1.1.-30.6.2024 (pakkauksia)]])*Lääkkeet[[#This Row],[Kirjanpitoarvo / pakkaus 1.1.2024
(EUR  ALV 0 %)]]</f>
        <v>0</v>
      </c>
      <c r="P721" s="16"/>
      <c r="Q721" s="13"/>
      <c r="R721" s="13"/>
      <c r="S721" s="13"/>
      <c r="T721" s="14"/>
      <c r="U721" s="50">
        <f>MIN(Lääkkeet[[#This Row],[Velvoite 1.7.2024 (pakkauksia)]],Lääkkeet[[#This Row],[Suurimman alitusluvan mukainen velvoite
1.7.-31.12.2024 (pakkauksia)]],Lääkkeet[[#This Row],[Alin saldo 
1.7.-31.12.2024 (pakkauksia)]])*Lääkkeet[[#This Row],[Kirjanpitoarvo / pakkaus 1.7.2024
(EUR  ALV 0 %)]]</f>
        <v>0</v>
      </c>
      <c r="W721" s="61" t="str" cm="1">
        <f t="array" ref="W721">IFERROR(_xlfn.IFS(Lääkkeet[[#This Row],[Sitoutunut pääoma 
1.1.-30.6.2024 (EUR)]]&gt;0,"Täytetyt",Lääkkeet[[#This Row],[Sitoutunut pääoma 
1.7.-31.12.2024 (EUR)]]&gt;0,"Täytetyt"),"")</f>
        <v/>
      </c>
      <c r="X721" s="61"/>
      <c r="Y721" s="5">
        <f>Hakulomake!$B$29</f>
        <v>0</v>
      </c>
    </row>
    <row r="722" spans="1:25" x14ac:dyDescent="0.3">
      <c r="A722" s="6" t="s">
        <v>1199</v>
      </c>
      <c r="B722" s="5">
        <f>Hakulomake!$B$17</f>
        <v>0</v>
      </c>
      <c r="C722" s="75">
        <v>5</v>
      </c>
      <c r="D722" s="5" t="s">
        <v>528</v>
      </c>
      <c r="E722" s="74" t="s">
        <v>2359</v>
      </c>
      <c r="F722" s="5" t="s">
        <v>529</v>
      </c>
      <c r="G722" s="5" t="s">
        <v>547</v>
      </c>
      <c r="H722" s="5" t="s">
        <v>117</v>
      </c>
      <c r="I722" s="5" t="s">
        <v>137</v>
      </c>
      <c r="J722" s="75" t="s">
        <v>994</v>
      </c>
      <c r="N722" s="14"/>
      <c r="O722" s="50">
        <f>MIN(Lääkkeet[[#This Row],[Velvoite 1.1.2024 (pakkauksia)]],Lääkkeet[[#This Row],[Suurimman alitusluvan mukainen velvoite 
1.1.-30.6.2024 (pakkauksia)]],Lääkkeet[[#This Row],[Alin saldo 
1.1.-30.6.2024 (pakkauksia)]])*Lääkkeet[[#This Row],[Kirjanpitoarvo / pakkaus 1.1.2024
(EUR  ALV 0 %)]]</f>
        <v>0</v>
      </c>
      <c r="P722" s="16"/>
      <c r="Q722" s="13"/>
      <c r="R722" s="13"/>
      <c r="S722" s="13"/>
      <c r="T722" s="14"/>
      <c r="U722" s="50">
        <f>MIN(Lääkkeet[[#This Row],[Velvoite 1.7.2024 (pakkauksia)]],Lääkkeet[[#This Row],[Suurimman alitusluvan mukainen velvoite
1.7.-31.12.2024 (pakkauksia)]],Lääkkeet[[#This Row],[Alin saldo 
1.7.-31.12.2024 (pakkauksia)]])*Lääkkeet[[#This Row],[Kirjanpitoarvo / pakkaus 1.7.2024
(EUR  ALV 0 %)]]</f>
        <v>0</v>
      </c>
      <c r="W722" s="61" t="str" cm="1">
        <f t="array" ref="W722">IFERROR(_xlfn.IFS(Lääkkeet[[#This Row],[Sitoutunut pääoma 
1.1.-30.6.2024 (EUR)]]&gt;0,"Täytetyt",Lääkkeet[[#This Row],[Sitoutunut pääoma 
1.7.-31.12.2024 (EUR)]]&gt;0,"Täytetyt"),"")</f>
        <v/>
      </c>
      <c r="X722" s="61"/>
      <c r="Y722" s="5">
        <f>Hakulomake!$B$29</f>
        <v>0</v>
      </c>
    </row>
    <row r="723" spans="1:25" x14ac:dyDescent="0.3">
      <c r="A723" s="6" t="s">
        <v>1199</v>
      </c>
      <c r="B723" s="5">
        <f>Hakulomake!$B$17</f>
        <v>0</v>
      </c>
      <c r="C723" s="75">
        <v>5</v>
      </c>
      <c r="D723" s="5" t="s">
        <v>498</v>
      </c>
      <c r="E723" s="74" t="s">
        <v>2360</v>
      </c>
      <c r="F723" s="5" t="s">
        <v>499</v>
      </c>
      <c r="G723" s="5" t="s">
        <v>504</v>
      </c>
      <c r="H723" s="5" t="s">
        <v>346</v>
      </c>
      <c r="I723" s="5" t="s">
        <v>338</v>
      </c>
      <c r="J723" s="75">
        <v>98</v>
      </c>
      <c r="N723" s="14"/>
      <c r="O723" s="50">
        <f>MIN(Lääkkeet[[#This Row],[Velvoite 1.1.2024 (pakkauksia)]],Lääkkeet[[#This Row],[Suurimman alitusluvan mukainen velvoite 
1.1.-30.6.2024 (pakkauksia)]],Lääkkeet[[#This Row],[Alin saldo 
1.1.-30.6.2024 (pakkauksia)]])*Lääkkeet[[#This Row],[Kirjanpitoarvo / pakkaus 1.1.2024
(EUR  ALV 0 %)]]</f>
        <v>0</v>
      </c>
      <c r="P723" s="16"/>
      <c r="Q723" s="13"/>
      <c r="R723" s="13"/>
      <c r="S723" s="13"/>
      <c r="T723" s="14"/>
      <c r="U723" s="50">
        <f>MIN(Lääkkeet[[#This Row],[Velvoite 1.7.2024 (pakkauksia)]],Lääkkeet[[#This Row],[Suurimman alitusluvan mukainen velvoite
1.7.-31.12.2024 (pakkauksia)]],Lääkkeet[[#This Row],[Alin saldo 
1.7.-31.12.2024 (pakkauksia)]])*Lääkkeet[[#This Row],[Kirjanpitoarvo / pakkaus 1.7.2024
(EUR  ALV 0 %)]]</f>
        <v>0</v>
      </c>
      <c r="W723" s="61" t="str" cm="1">
        <f t="array" ref="W723">IFERROR(_xlfn.IFS(Lääkkeet[[#This Row],[Sitoutunut pääoma 
1.1.-30.6.2024 (EUR)]]&gt;0,"Täytetyt",Lääkkeet[[#This Row],[Sitoutunut pääoma 
1.7.-31.12.2024 (EUR)]]&gt;0,"Täytetyt"),"")</f>
        <v/>
      </c>
      <c r="X723" s="61"/>
      <c r="Y723" s="5">
        <f>Hakulomake!$B$29</f>
        <v>0</v>
      </c>
    </row>
    <row r="724" spans="1:25" x14ac:dyDescent="0.3">
      <c r="A724" s="6" t="s">
        <v>1199</v>
      </c>
      <c r="B724" s="5">
        <f>Hakulomake!$B$17</f>
        <v>0</v>
      </c>
      <c r="C724" s="75">
        <v>5</v>
      </c>
      <c r="D724" s="5" t="s">
        <v>528</v>
      </c>
      <c r="E724" s="74" t="s">
        <v>2361</v>
      </c>
      <c r="F724" s="5" t="s">
        <v>529</v>
      </c>
      <c r="G724" s="5" t="s">
        <v>543</v>
      </c>
      <c r="H724" s="5" t="s">
        <v>52</v>
      </c>
      <c r="I724" s="5" t="s">
        <v>50</v>
      </c>
      <c r="J724" s="75">
        <v>30</v>
      </c>
      <c r="N724" s="14"/>
      <c r="O724" s="50">
        <f>MIN(Lääkkeet[[#This Row],[Velvoite 1.1.2024 (pakkauksia)]],Lääkkeet[[#This Row],[Suurimman alitusluvan mukainen velvoite 
1.1.-30.6.2024 (pakkauksia)]],Lääkkeet[[#This Row],[Alin saldo 
1.1.-30.6.2024 (pakkauksia)]])*Lääkkeet[[#This Row],[Kirjanpitoarvo / pakkaus 1.1.2024
(EUR  ALV 0 %)]]</f>
        <v>0</v>
      </c>
      <c r="P724" s="16"/>
      <c r="Q724" s="13"/>
      <c r="R724" s="13"/>
      <c r="S724" s="13"/>
      <c r="T724" s="14"/>
      <c r="U724" s="50">
        <f>MIN(Lääkkeet[[#This Row],[Velvoite 1.7.2024 (pakkauksia)]],Lääkkeet[[#This Row],[Suurimman alitusluvan mukainen velvoite
1.7.-31.12.2024 (pakkauksia)]],Lääkkeet[[#This Row],[Alin saldo 
1.7.-31.12.2024 (pakkauksia)]])*Lääkkeet[[#This Row],[Kirjanpitoarvo / pakkaus 1.7.2024
(EUR  ALV 0 %)]]</f>
        <v>0</v>
      </c>
      <c r="W724" s="61" t="str" cm="1">
        <f t="array" ref="W724">IFERROR(_xlfn.IFS(Lääkkeet[[#This Row],[Sitoutunut pääoma 
1.1.-30.6.2024 (EUR)]]&gt;0,"Täytetyt",Lääkkeet[[#This Row],[Sitoutunut pääoma 
1.7.-31.12.2024 (EUR)]]&gt;0,"Täytetyt"),"")</f>
        <v/>
      </c>
      <c r="X724" s="61"/>
      <c r="Y724" s="5">
        <f>Hakulomake!$B$29</f>
        <v>0</v>
      </c>
    </row>
    <row r="725" spans="1:25" x14ac:dyDescent="0.3">
      <c r="A725" s="6" t="s">
        <v>1199</v>
      </c>
      <c r="B725" s="5">
        <f>Hakulomake!$B$17</f>
        <v>0</v>
      </c>
      <c r="C725" s="75">
        <v>5</v>
      </c>
      <c r="D725" s="5" t="s">
        <v>528</v>
      </c>
      <c r="E725" s="74" t="s">
        <v>2362</v>
      </c>
      <c r="F725" s="5" t="s">
        <v>529</v>
      </c>
      <c r="G725" s="5" t="s">
        <v>543</v>
      </c>
      <c r="H725" s="5" t="s">
        <v>52</v>
      </c>
      <c r="I725" s="5" t="s">
        <v>50</v>
      </c>
      <c r="J725" s="75">
        <v>100</v>
      </c>
      <c r="N725" s="14"/>
      <c r="O725" s="50">
        <f>MIN(Lääkkeet[[#This Row],[Velvoite 1.1.2024 (pakkauksia)]],Lääkkeet[[#This Row],[Suurimman alitusluvan mukainen velvoite 
1.1.-30.6.2024 (pakkauksia)]],Lääkkeet[[#This Row],[Alin saldo 
1.1.-30.6.2024 (pakkauksia)]])*Lääkkeet[[#This Row],[Kirjanpitoarvo / pakkaus 1.1.2024
(EUR  ALV 0 %)]]</f>
        <v>0</v>
      </c>
      <c r="P725" s="16"/>
      <c r="Q725" s="13"/>
      <c r="R725" s="13"/>
      <c r="S725" s="13"/>
      <c r="T725" s="14"/>
      <c r="U725" s="50">
        <f>MIN(Lääkkeet[[#This Row],[Velvoite 1.7.2024 (pakkauksia)]],Lääkkeet[[#This Row],[Suurimman alitusluvan mukainen velvoite
1.7.-31.12.2024 (pakkauksia)]],Lääkkeet[[#This Row],[Alin saldo 
1.7.-31.12.2024 (pakkauksia)]])*Lääkkeet[[#This Row],[Kirjanpitoarvo / pakkaus 1.7.2024
(EUR  ALV 0 %)]]</f>
        <v>0</v>
      </c>
      <c r="W725" s="61" t="str" cm="1">
        <f t="array" ref="W725">IFERROR(_xlfn.IFS(Lääkkeet[[#This Row],[Sitoutunut pääoma 
1.1.-30.6.2024 (EUR)]]&gt;0,"Täytetyt",Lääkkeet[[#This Row],[Sitoutunut pääoma 
1.7.-31.12.2024 (EUR)]]&gt;0,"Täytetyt"),"")</f>
        <v/>
      </c>
      <c r="X725" s="61"/>
      <c r="Y725" s="5">
        <f>Hakulomake!$B$29</f>
        <v>0</v>
      </c>
    </row>
    <row r="726" spans="1:25" x14ac:dyDescent="0.3">
      <c r="A726" s="6" t="s">
        <v>1199</v>
      </c>
      <c r="B726" s="5">
        <f>Hakulomake!$B$17</f>
        <v>0</v>
      </c>
      <c r="C726" s="75">
        <v>5</v>
      </c>
      <c r="D726" s="5" t="s">
        <v>473</v>
      </c>
      <c r="E726" s="74" t="s">
        <v>2363</v>
      </c>
      <c r="F726" s="5" t="s">
        <v>474</v>
      </c>
      <c r="G726" s="5" t="s">
        <v>482</v>
      </c>
      <c r="H726" s="5" t="s">
        <v>198</v>
      </c>
      <c r="I726" s="5" t="s">
        <v>50</v>
      </c>
      <c r="J726" s="75">
        <v>10</v>
      </c>
      <c r="N726" s="14"/>
      <c r="O726" s="50">
        <f>MIN(Lääkkeet[[#This Row],[Velvoite 1.1.2024 (pakkauksia)]],Lääkkeet[[#This Row],[Suurimman alitusluvan mukainen velvoite 
1.1.-30.6.2024 (pakkauksia)]],Lääkkeet[[#This Row],[Alin saldo 
1.1.-30.6.2024 (pakkauksia)]])*Lääkkeet[[#This Row],[Kirjanpitoarvo / pakkaus 1.1.2024
(EUR  ALV 0 %)]]</f>
        <v>0</v>
      </c>
      <c r="P726" s="16"/>
      <c r="Q726" s="13"/>
      <c r="R726" s="13"/>
      <c r="S726" s="13"/>
      <c r="T726" s="14"/>
      <c r="U726" s="50">
        <f>MIN(Lääkkeet[[#This Row],[Velvoite 1.7.2024 (pakkauksia)]],Lääkkeet[[#This Row],[Suurimman alitusluvan mukainen velvoite
1.7.-31.12.2024 (pakkauksia)]],Lääkkeet[[#This Row],[Alin saldo 
1.7.-31.12.2024 (pakkauksia)]])*Lääkkeet[[#This Row],[Kirjanpitoarvo / pakkaus 1.7.2024
(EUR  ALV 0 %)]]</f>
        <v>0</v>
      </c>
      <c r="W726" s="61" t="str" cm="1">
        <f t="array" ref="W726">IFERROR(_xlfn.IFS(Lääkkeet[[#This Row],[Sitoutunut pääoma 
1.1.-30.6.2024 (EUR)]]&gt;0,"Täytetyt",Lääkkeet[[#This Row],[Sitoutunut pääoma 
1.7.-31.12.2024 (EUR)]]&gt;0,"Täytetyt"),"")</f>
        <v/>
      </c>
      <c r="X726" s="61"/>
      <c r="Y726" s="5">
        <f>Hakulomake!$B$29</f>
        <v>0</v>
      </c>
    </row>
    <row r="727" spans="1:25" x14ac:dyDescent="0.3">
      <c r="A727" s="6" t="s">
        <v>1199</v>
      </c>
      <c r="B727" s="5">
        <f>Hakulomake!$B$17</f>
        <v>0</v>
      </c>
      <c r="C727" s="75">
        <v>5</v>
      </c>
      <c r="D727" s="5" t="s">
        <v>473</v>
      </c>
      <c r="E727" s="74" t="s">
        <v>2364</v>
      </c>
      <c r="F727" s="5" t="s">
        <v>474</v>
      </c>
      <c r="G727" s="5" t="s">
        <v>482</v>
      </c>
      <c r="H727" s="5" t="s">
        <v>198</v>
      </c>
      <c r="I727" s="5" t="s">
        <v>50</v>
      </c>
      <c r="J727" s="75">
        <v>30</v>
      </c>
      <c r="N727" s="14"/>
      <c r="O727" s="50">
        <f>MIN(Lääkkeet[[#This Row],[Velvoite 1.1.2024 (pakkauksia)]],Lääkkeet[[#This Row],[Suurimman alitusluvan mukainen velvoite 
1.1.-30.6.2024 (pakkauksia)]],Lääkkeet[[#This Row],[Alin saldo 
1.1.-30.6.2024 (pakkauksia)]])*Lääkkeet[[#This Row],[Kirjanpitoarvo / pakkaus 1.1.2024
(EUR  ALV 0 %)]]</f>
        <v>0</v>
      </c>
      <c r="P727" s="16"/>
      <c r="Q727" s="13"/>
      <c r="R727" s="13"/>
      <c r="S727" s="13"/>
      <c r="T727" s="14"/>
      <c r="U727" s="50">
        <f>MIN(Lääkkeet[[#This Row],[Velvoite 1.7.2024 (pakkauksia)]],Lääkkeet[[#This Row],[Suurimman alitusluvan mukainen velvoite
1.7.-31.12.2024 (pakkauksia)]],Lääkkeet[[#This Row],[Alin saldo 
1.7.-31.12.2024 (pakkauksia)]])*Lääkkeet[[#This Row],[Kirjanpitoarvo / pakkaus 1.7.2024
(EUR  ALV 0 %)]]</f>
        <v>0</v>
      </c>
      <c r="W727" s="61" t="str" cm="1">
        <f t="array" ref="W727">IFERROR(_xlfn.IFS(Lääkkeet[[#This Row],[Sitoutunut pääoma 
1.1.-30.6.2024 (EUR)]]&gt;0,"Täytetyt",Lääkkeet[[#This Row],[Sitoutunut pääoma 
1.7.-31.12.2024 (EUR)]]&gt;0,"Täytetyt"),"")</f>
        <v/>
      </c>
      <c r="X727" s="61"/>
      <c r="Y727" s="5">
        <f>Hakulomake!$B$29</f>
        <v>0</v>
      </c>
    </row>
    <row r="728" spans="1:25" x14ac:dyDescent="0.3">
      <c r="A728" s="6" t="s">
        <v>1199</v>
      </c>
      <c r="B728" s="5">
        <f>Hakulomake!$B$17</f>
        <v>0</v>
      </c>
      <c r="C728" s="75">
        <v>5</v>
      </c>
      <c r="D728" s="5" t="s">
        <v>473</v>
      </c>
      <c r="E728" s="74" t="s">
        <v>2365</v>
      </c>
      <c r="F728" s="5" t="s">
        <v>474</v>
      </c>
      <c r="G728" s="5" t="s">
        <v>482</v>
      </c>
      <c r="H728" s="5" t="s">
        <v>198</v>
      </c>
      <c r="I728" s="5" t="s">
        <v>50</v>
      </c>
      <c r="J728" s="75">
        <v>100</v>
      </c>
      <c r="N728" s="14"/>
      <c r="O728" s="50">
        <f>MIN(Lääkkeet[[#This Row],[Velvoite 1.1.2024 (pakkauksia)]],Lääkkeet[[#This Row],[Suurimman alitusluvan mukainen velvoite 
1.1.-30.6.2024 (pakkauksia)]],Lääkkeet[[#This Row],[Alin saldo 
1.1.-30.6.2024 (pakkauksia)]])*Lääkkeet[[#This Row],[Kirjanpitoarvo / pakkaus 1.1.2024
(EUR  ALV 0 %)]]</f>
        <v>0</v>
      </c>
      <c r="P728" s="16"/>
      <c r="Q728" s="13"/>
      <c r="R728" s="13"/>
      <c r="S728" s="13"/>
      <c r="T728" s="14"/>
      <c r="U728" s="50">
        <f>MIN(Lääkkeet[[#This Row],[Velvoite 1.7.2024 (pakkauksia)]],Lääkkeet[[#This Row],[Suurimman alitusluvan mukainen velvoite
1.7.-31.12.2024 (pakkauksia)]],Lääkkeet[[#This Row],[Alin saldo 
1.7.-31.12.2024 (pakkauksia)]])*Lääkkeet[[#This Row],[Kirjanpitoarvo / pakkaus 1.7.2024
(EUR  ALV 0 %)]]</f>
        <v>0</v>
      </c>
      <c r="W728" s="61" t="str" cm="1">
        <f t="array" ref="W728">IFERROR(_xlfn.IFS(Lääkkeet[[#This Row],[Sitoutunut pääoma 
1.1.-30.6.2024 (EUR)]]&gt;0,"Täytetyt",Lääkkeet[[#This Row],[Sitoutunut pääoma 
1.7.-31.12.2024 (EUR)]]&gt;0,"Täytetyt"),"")</f>
        <v/>
      </c>
      <c r="X728" s="61"/>
      <c r="Y728" s="5">
        <f>Hakulomake!$B$29</f>
        <v>0</v>
      </c>
    </row>
    <row r="729" spans="1:25" x14ac:dyDescent="0.3">
      <c r="A729" s="6" t="s">
        <v>1199</v>
      </c>
      <c r="B729" s="5">
        <f>Hakulomake!$B$17</f>
        <v>0</v>
      </c>
      <c r="C729" s="75">
        <v>5</v>
      </c>
      <c r="D729" s="5" t="s">
        <v>498</v>
      </c>
      <c r="E729" s="74" t="s">
        <v>2366</v>
      </c>
      <c r="F729" s="5" t="s">
        <v>499</v>
      </c>
      <c r="G729" s="5" t="s">
        <v>2289</v>
      </c>
      <c r="H729" s="5" t="s">
        <v>150</v>
      </c>
      <c r="I729" s="5" t="s">
        <v>496</v>
      </c>
      <c r="J729" s="75" t="s">
        <v>1014</v>
      </c>
      <c r="N729" s="14"/>
      <c r="O729" s="50">
        <f>MIN(Lääkkeet[[#This Row],[Velvoite 1.1.2024 (pakkauksia)]],Lääkkeet[[#This Row],[Suurimman alitusluvan mukainen velvoite 
1.1.-30.6.2024 (pakkauksia)]],Lääkkeet[[#This Row],[Alin saldo 
1.1.-30.6.2024 (pakkauksia)]])*Lääkkeet[[#This Row],[Kirjanpitoarvo / pakkaus 1.1.2024
(EUR  ALV 0 %)]]</f>
        <v>0</v>
      </c>
      <c r="P729" s="16"/>
      <c r="Q729" s="13"/>
      <c r="R729" s="13"/>
      <c r="S729" s="13"/>
      <c r="T729" s="14"/>
      <c r="U729" s="50">
        <f>MIN(Lääkkeet[[#This Row],[Velvoite 1.7.2024 (pakkauksia)]],Lääkkeet[[#This Row],[Suurimman alitusluvan mukainen velvoite
1.7.-31.12.2024 (pakkauksia)]],Lääkkeet[[#This Row],[Alin saldo 
1.7.-31.12.2024 (pakkauksia)]])*Lääkkeet[[#This Row],[Kirjanpitoarvo / pakkaus 1.7.2024
(EUR  ALV 0 %)]]</f>
        <v>0</v>
      </c>
      <c r="W729" s="61" t="str" cm="1">
        <f t="array" ref="W729">IFERROR(_xlfn.IFS(Lääkkeet[[#This Row],[Sitoutunut pääoma 
1.1.-30.6.2024 (EUR)]]&gt;0,"Täytetyt",Lääkkeet[[#This Row],[Sitoutunut pääoma 
1.7.-31.12.2024 (EUR)]]&gt;0,"Täytetyt"),"")</f>
        <v/>
      </c>
      <c r="X729" s="61"/>
      <c r="Y729" s="5">
        <f>Hakulomake!$B$29</f>
        <v>0</v>
      </c>
    </row>
    <row r="730" spans="1:25" x14ac:dyDescent="0.3">
      <c r="A730" s="6" t="s">
        <v>1199</v>
      </c>
      <c r="B730" s="5">
        <f>Hakulomake!$B$17</f>
        <v>0</v>
      </c>
      <c r="C730" s="75">
        <v>5</v>
      </c>
      <c r="D730" s="5" t="s">
        <v>528</v>
      </c>
      <c r="E730" s="74" t="s">
        <v>2367</v>
      </c>
      <c r="F730" s="5" t="s">
        <v>529</v>
      </c>
      <c r="G730" s="5" t="s">
        <v>545</v>
      </c>
      <c r="H730" s="5" t="s">
        <v>49</v>
      </c>
      <c r="I730" s="5" t="s">
        <v>515</v>
      </c>
      <c r="J730" s="75">
        <v>24</v>
      </c>
      <c r="N730" s="14"/>
      <c r="O730" s="50">
        <f>MIN(Lääkkeet[[#This Row],[Velvoite 1.1.2024 (pakkauksia)]],Lääkkeet[[#This Row],[Suurimman alitusluvan mukainen velvoite 
1.1.-30.6.2024 (pakkauksia)]],Lääkkeet[[#This Row],[Alin saldo 
1.1.-30.6.2024 (pakkauksia)]])*Lääkkeet[[#This Row],[Kirjanpitoarvo / pakkaus 1.1.2024
(EUR  ALV 0 %)]]</f>
        <v>0</v>
      </c>
      <c r="P730" s="16"/>
      <c r="Q730" s="13"/>
      <c r="R730" s="13"/>
      <c r="S730" s="13"/>
      <c r="T730" s="14"/>
      <c r="U730" s="50">
        <f>MIN(Lääkkeet[[#This Row],[Velvoite 1.7.2024 (pakkauksia)]],Lääkkeet[[#This Row],[Suurimman alitusluvan mukainen velvoite
1.7.-31.12.2024 (pakkauksia)]],Lääkkeet[[#This Row],[Alin saldo 
1.7.-31.12.2024 (pakkauksia)]])*Lääkkeet[[#This Row],[Kirjanpitoarvo / pakkaus 1.7.2024
(EUR  ALV 0 %)]]</f>
        <v>0</v>
      </c>
      <c r="W730" s="61" t="str" cm="1">
        <f t="array" ref="W730">IFERROR(_xlfn.IFS(Lääkkeet[[#This Row],[Sitoutunut pääoma 
1.1.-30.6.2024 (EUR)]]&gt;0,"Täytetyt",Lääkkeet[[#This Row],[Sitoutunut pääoma 
1.7.-31.12.2024 (EUR)]]&gt;0,"Täytetyt"),"")</f>
        <v/>
      </c>
      <c r="X730" s="61"/>
      <c r="Y730" s="5">
        <f>Hakulomake!$B$29</f>
        <v>0</v>
      </c>
    </row>
    <row r="731" spans="1:25" x14ac:dyDescent="0.3">
      <c r="A731" s="6" t="s">
        <v>1199</v>
      </c>
      <c r="B731" s="5">
        <f>Hakulomake!$B$17</f>
        <v>0</v>
      </c>
      <c r="C731" s="75">
        <v>5</v>
      </c>
      <c r="D731" s="5" t="s">
        <v>528</v>
      </c>
      <c r="E731" s="74" t="s">
        <v>2368</v>
      </c>
      <c r="F731" s="5" t="s">
        <v>529</v>
      </c>
      <c r="G731" s="5" t="s">
        <v>544</v>
      </c>
      <c r="H731" s="5" t="s">
        <v>69</v>
      </c>
      <c r="I731" s="5" t="s">
        <v>535</v>
      </c>
      <c r="J731" s="75">
        <v>10</v>
      </c>
      <c r="N731" s="14"/>
      <c r="O731" s="50">
        <f>MIN(Lääkkeet[[#This Row],[Velvoite 1.1.2024 (pakkauksia)]],Lääkkeet[[#This Row],[Suurimman alitusluvan mukainen velvoite 
1.1.-30.6.2024 (pakkauksia)]],Lääkkeet[[#This Row],[Alin saldo 
1.1.-30.6.2024 (pakkauksia)]])*Lääkkeet[[#This Row],[Kirjanpitoarvo / pakkaus 1.1.2024
(EUR  ALV 0 %)]]</f>
        <v>0</v>
      </c>
      <c r="P731" s="16"/>
      <c r="Q731" s="13"/>
      <c r="R731" s="13"/>
      <c r="S731" s="13"/>
      <c r="T731" s="14"/>
      <c r="U731" s="50">
        <f>MIN(Lääkkeet[[#This Row],[Velvoite 1.7.2024 (pakkauksia)]],Lääkkeet[[#This Row],[Suurimman alitusluvan mukainen velvoite
1.7.-31.12.2024 (pakkauksia)]],Lääkkeet[[#This Row],[Alin saldo 
1.7.-31.12.2024 (pakkauksia)]])*Lääkkeet[[#This Row],[Kirjanpitoarvo / pakkaus 1.7.2024
(EUR  ALV 0 %)]]</f>
        <v>0</v>
      </c>
      <c r="W731" s="61" t="str" cm="1">
        <f t="array" ref="W731">IFERROR(_xlfn.IFS(Lääkkeet[[#This Row],[Sitoutunut pääoma 
1.1.-30.6.2024 (EUR)]]&gt;0,"Täytetyt",Lääkkeet[[#This Row],[Sitoutunut pääoma 
1.7.-31.12.2024 (EUR)]]&gt;0,"Täytetyt"),"")</f>
        <v/>
      </c>
      <c r="X731" s="61"/>
      <c r="Y731" s="5">
        <f>Hakulomake!$B$29</f>
        <v>0</v>
      </c>
    </row>
    <row r="732" spans="1:25" x14ac:dyDescent="0.3">
      <c r="A732" s="6" t="s">
        <v>1199</v>
      </c>
      <c r="B732" s="5">
        <f>Hakulomake!$B$17</f>
        <v>0</v>
      </c>
      <c r="C732" s="75">
        <v>5</v>
      </c>
      <c r="D732" s="5" t="s">
        <v>498</v>
      </c>
      <c r="E732" s="74" t="s">
        <v>2369</v>
      </c>
      <c r="F732" s="5" t="s">
        <v>499</v>
      </c>
      <c r="G732" s="5" t="s">
        <v>509</v>
      </c>
      <c r="H732" s="5" t="s">
        <v>342</v>
      </c>
      <c r="I732" s="5" t="s">
        <v>32</v>
      </c>
      <c r="J732" s="75">
        <v>28</v>
      </c>
      <c r="N732" s="14"/>
      <c r="O732" s="50">
        <f>MIN(Lääkkeet[[#This Row],[Velvoite 1.1.2024 (pakkauksia)]],Lääkkeet[[#This Row],[Suurimman alitusluvan mukainen velvoite 
1.1.-30.6.2024 (pakkauksia)]],Lääkkeet[[#This Row],[Alin saldo 
1.1.-30.6.2024 (pakkauksia)]])*Lääkkeet[[#This Row],[Kirjanpitoarvo / pakkaus 1.1.2024
(EUR  ALV 0 %)]]</f>
        <v>0</v>
      </c>
      <c r="P732" s="16"/>
      <c r="Q732" s="13"/>
      <c r="R732" s="13"/>
      <c r="S732" s="13"/>
      <c r="T732" s="14"/>
      <c r="U732" s="50">
        <f>MIN(Lääkkeet[[#This Row],[Velvoite 1.7.2024 (pakkauksia)]],Lääkkeet[[#This Row],[Suurimman alitusluvan mukainen velvoite
1.7.-31.12.2024 (pakkauksia)]],Lääkkeet[[#This Row],[Alin saldo 
1.7.-31.12.2024 (pakkauksia)]])*Lääkkeet[[#This Row],[Kirjanpitoarvo / pakkaus 1.7.2024
(EUR  ALV 0 %)]]</f>
        <v>0</v>
      </c>
      <c r="W732" s="61" t="str" cm="1">
        <f t="array" ref="W732">IFERROR(_xlfn.IFS(Lääkkeet[[#This Row],[Sitoutunut pääoma 
1.1.-30.6.2024 (EUR)]]&gt;0,"Täytetyt",Lääkkeet[[#This Row],[Sitoutunut pääoma 
1.7.-31.12.2024 (EUR)]]&gt;0,"Täytetyt"),"")</f>
        <v/>
      </c>
      <c r="X732" s="61"/>
      <c r="Y732" s="5">
        <f>Hakulomake!$B$29</f>
        <v>0</v>
      </c>
    </row>
    <row r="733" spans="1:25" x14ac:dyDescent="0.3">
      <c r="A733" s="6" t="s">
        <v>1199</v>
      </c>
      <c r="B733" s="5">
        <f>Hakulomake!$B$17</f>
        <v>0</v>
      </c>
      <c r="C733" s="75">
        <v>5</v>
      </c>
      <c r="D733" s="5" t="s">
        <v>522</v>
      </c>
      <c r="E733" s="74" t="s">
        <v>2370</v>
      </c>
      <c r="F733" s="5" t="s">
        <v>523</v>
      </c>
      <c r="G733" s="5" t="s">
        <v>524</v>
      </c>
      <c r="H733" s="5" t="s">
        <v>49</v>
      </c>
      <c r="I733" s="5" t="s">
        <v>39</v>
      </c>
      <c r="J733" s="75">
        <v>50</v>
      </c>
      <c r="N733" s="14"/>
      <c r="O733" s="50">
        <f>MIN(Lääkkeet[[#This Row],[Velvoite 1.1.2024 (pakkauksia)]],Lääkkeet[[#This Row],[Suurimman alitusluvan mukainen velvoite 
1.1.-30.6.2024 (pakkauksia)]],Lääkkeet[[#This Row],[Alin saldo 
1.1.-30.6.2024 (pakkauksia)]])*Lääkkeet[[#This Row],[Kirjanpitoarvo / pakkaus 1.1.2024
(EUR  ALV 0 %)]]</f>
        <v>0</v>
      </c>
      <c r="P733" s="16"/>
      <c r="Q733" s="13"/>
      <c r="R733" s="13"/>
      <c r="S733" s="13"/>
      <c r="T733" s="14"/>
      <c r="U733" s="50">
        <f>MIN(Lääkkeet[[#This Row],[Velvoite 1.7.2024 (pakkauksia)]],Lääkkeet[[#This Row],[Suurimman alitusluvan mukainen velvoite
1.7.-31.12.2024 (pakkauksia)]],Lääkkeet[[#This Row],[Alin saldo 
1.7.-31.12.2024 (pakkauksia)]])*Lääkkeet[[#This Row],[Kirjanpitoarvo / pakkaus 1.7.2024
(EUR  ALV 0 %)]]</f>
        <v>0</v>
      </c>
      <c r="W733" s="61" t="str" cm="1">
        <f t="array" ref="W733">IFERROR(_xlfn.IFS(Lääkkeet[[#This Row],[Sitoutunut pääoma 
1.1.-30.6.2024 (EUR)]]&gt;0,"Täytetyt",Lääkkeet[[#This Row],[Sitoutunut pääoma 
1.7.-31.12.2024 (EUR)]]&gt;0,"Täytetyt"),"")</f>
        <v/>
      </c>
      <c r="X733" s="61"/>
      <c r="Y733" s="5">
        <f>Hakulomake!$B$29</f>
        <v>0</v>
      </c>
    </row>
    <row r="734" spans="1:25" x14ac:dyDescent="0.3">
      <c r="A734" s="6" t="s">
        <v>1199</v>
      </c>
      <c r="B734" s="5">
        <f>Hakulomake!$B$17</f>
        <v>0</v>
      </c>
      <c r="C734" s="75">
        <v>5</v>
      </c>
      <c r="D734" s="5" t="s">
        <v>522</v>
      </c>
      <c r="E734" s="74" t="s">
        <v>2371</v>
      </c>
      <c r="F734" s="5" t="s">
        <v>523</v>
      </c>
      <c r="G734" s="5" t="s">
        <v>524</v>
      </c>
      <c r="H734" s="5" t="s">
        <v>49</v>
      </c>
      <c r="I734" s="5" t="s">
        <v>39</v>
      </c>
      <c r="J734" s="75">
        <v>20</v>
      </c>
      <c r="N734" s="14"/>
      <c r="O734" s="50">
        <f>MIN(Lääkkeet[[#This Row],[Velvoite 1.1.2024 (pakkauksia)]],Lääkkeet[[#This Row],[Suurimman alitusluvan mukainen velvoite 
1.1.-30.6.2024 (pakkauksia)]],Lääkkeet[[#This Row],[Alin saldo 
1.1.-30.6.2024 (pakkauksia)]])*Lääkkeet[[#This Row],[Kirjanpitoarvo / pakkaus 1.1.2024
(EUR  ALV 0 %)]]</f>
        <v>0</v>
      </c>
      <c r="P734" s="16"/>
      <c r="Q734" s="13"/>
      <c r="R734" s="13"/>
      <c r="S734" s="13"/>
      <c r="T734" s="14"/>
      <c r="U734" s="50">
        <f>MIN(Lääkkeet[[#This Row],[Velvoite 1.7.2024 (pakkauksia)]],Lääkkeet[[#This Row],[Suurimman alitusluvan mukainen velvoite
1.7.-31.12.2024 (pakkauksia)]],Lääkkeet[[#This Row],[Alin saldo 
1.7.-31.12.2024 (pakkauksia)]])*Lääkkeet[[#This Row],[Kirjanpitoarvo / pakkaus 1.7.2024
(EUR  ALV 0 %)]]</f>
        <v>0</v>
      </c>
      <c r="W734" s="61" t="str" cm="1">
        <f t="array" ref="W734">IFERROR(_xlfn.IFS(Lääkkeet[[#This Row],[Sitoutunut pääoma 
1.1.-30.6.2024 (EUR)]]&gt;0,"Täytetyt",Lääkkeet[[#This Row],[Sitoutunut pääoma 
1.7.-31.12.2024 (EUR)]]&gt;0,"Täytetyt"),"")</f>
        <v/>
      </c>
      <c r="X734" s="61"/>
      <c r="Y734" s="5">
        <f>Hakulomake!$B$29</f>
        <v>0</v>
      </c>
    </row>
    <row r="735" spans="1:25" x14ac:dyDescent="0.3">
      <c r="A735" s="6" t="s">
        <v>1199</v>
      </c>
      <c r="B735" s="5">
        <f>Hakulomake!$B$17</f>
        <v>0</v>
      </c>
      <c r="C735" s="75">
        <v>5</v>
      </c>
      <c r="D735" s="5" t="s">
        <v>473</v>
      </c>
      <c r="E735" s="74" t="s">
        <v>2372</v>
      </c>
      <c r="F735" s="5" t="s">
        <v>474</v>
      </c>
      <c r="G735" s="5" t="s">
        <v>475</v>
      </c>
      <c r="H735" s="5" t="s">
        <v>198</v>
      </c>
      <c r="I735" s="5" t="s">
        <v>50</v>
      </c>
      <c r="J735" s="75">
        <v>10</v>
      </c>
      <c r="N735" s="14"/>
      <c r="O735" s="50">
        <f>MIN(Lääkkeet[[#This Row],[Velvoite 1.1.2024 (pakkauksia)]],Lääkkeet[[#This Row],[Suurimman alitusluvan mukainen velvoite 
1.1.-30.6.2024 (pakkauksia)]],Lääkkeet[[#This Row],[Alin saldo 
1.1.-30.6.2024 (pakkauksia)]])*Lääkkeet[[#This Row],[Kirjanpitoarvo / pakkaus 1.1.2024
(EUR  ALV 0 %)]]</f>
        <v>0</v>
      </c>
      <c r="P735" s="16"/>
      <c r="Q735" s="13"/>
      <c r="R735" s="13"/>
      <c r="S735" s="13"/>
      <c r="T735" s="14"/>
      <c r="U735" s="50">
        <f>MIN(Lääkkeet[[#This Row],[Velvoite 1.7.2024 (pakkauksia)]],Lääkkeet[[#This Row],[Suurimman alitusluvan mukainen velvoite
1.7.-31.12.2024 (pakkauksia)]],Lääkkeet[[#This Row],[Alin saldo 
1.7.-31.12.2024 (pakkauksia)]])*Lääkkeet[[#This Row],[Kirjanpitoarvo / pakkaus 1.7.2024
(EUR  ALV 0 %)]]</f>
        <v>0</v>
      </c>
      <c r="W735" s="61" t="str" cm="1">
        <f t="array" ref="W735">IFERROR(_xlfn.IFS(Lääkkeet[[#This Row],[Sitoutunut pääoma 
1.1.-30.6.2024 (EUR)]]&gt;0,"Täytetyt",Lääkkeet[[#This Row],[Sitoutunut pääoma 
1.7.-31.12.2024 (EUR)]]&gt;0,"Täytetyt"),"")</f>
        <v/>
      </c>
      <c r="X735" s="61"/>
      <c r="Y735" s="5">
        <f>Hakulomake!$B$29</f>
        <v>0</v>
      </c>
    </row>
    <row r="736" spans="1:25" x14ac:dyDescent="0.3">
      <c r="A736" s="6" t="s">
        <v>1199</v>
      </c>
      <c r="B736" s="5">
        <f>Hakulomake!$B$17</f>
        <v>0</v>
      </c>
      <c r="C736" s="75">
        <v>5</v>
      </c>
      <c r="D736" s="5" t="s">
        <v>528</v>
      </c>
      <c r="E736" s="74" t="s">
        <v>2373</v>
      </c>
      <c r="F736" s="5" t="s">
        <v>529</v>
      </c>
      <c r="G736" s="5" t="s">
        <v>538</v>
      </c>
      <c r="H736" s="5" t="s">
        <v>52</v>
      </c>
      <c r="I736" s="5" t="s">
        <v>50</v>
      </c>
      <c r="J736" s="75">
        <v>100</v>
      </c>
      <c r="N736" s="14"/>
      <c r="O736" s="50">
        <f>MIN(Lääkkeet[[#This Row],[Velvoite 1.1.2024 (pakkauksia)]],Lääkkeet[[#This Row],[Suurimman alitusluvan mukainen velvoite 
1.1.-30.6.2024 (pakkauksia)]],Lääkkeet[[#This Row],[Alin saldo 
1.1.-30.6.2024 (pakkauksia)]])*Lääkkeet[[#This Row],[Kirjanpitoarvo / pakkaus 1.1.2024
(EUR  ALV 0 %)]]</f>
        <v>0</v>
      </c>
      <c r="P736" s="16"/>
      <c r="Q736" s="13"/>
      <c r="R736" s="13"/>
      <c r="S736" s="13"/>
      <c r="T736" s="14"/>
      <c r="U736" s="50">
        <f>MIN(Lääkkeet[[#This Row],[Velvoite 1.7.2024 (pakkauksia)]],Lääkkeet[[#This Row],[Suurimman alitusluvan mukainen velvoite
1.7.-31.12.2024 (pakkauksia)]],Lääkkeet[[#This Row],[Alin saldo 
1.7.-31.12.2024 (pakkauksia)]])*Lääkkeet[[#This Row],[Kirjanpitoarvo / pakkaus 1.7.2024
(EUR  ALV 0 %)]]</f>
        <v>0</v>
      </c>
      <c r="W736" s="61" t="str" cm="1">
        <f t="array" ref="W736">IFERROR(_xlfn.IFS(Lääkkeet[[#This Row],[Sitoutunut pääoma 
1.1.-30.6.2024 (EUR)]]&gt;0,"Täytetyt",Lääkkeet[[#This Row],[Sitoutunut pääoma 
1.7.-31.12.2024 (EUR)]]&gt;0,"Täytetyt"),"")</f>
        <v/>
      </c>
      <c r="X736" s="61"/>
      <c r="Y736" s="5">
        <f>Hakulomake!$B$29</f>
        <v>0</v>
      </c>
    </row>
    <row r="737" spans="1:25" x14ac:dyDescent="0.3">
      <c r="A737" s="6" t="s">
        <v>1199</v>
      </c>
      <c r="B737" s="5">
        <f>Hakulomake!$B$17</f>
        <v>0</v>
      </c>
      <c r="C737" s="75">
        <v>5</v>
      </c>
      <c r="D737" s="5" t="s">
        <v>492</v>
      </c>
      <c r="E737" s="74" t="s">
        <v>2374</v>
      </c>
      <c r="F737" s="5" t="s">
        <v>493</v>
      </c>
      <c r="G737" s="5" t="s">
        <v>2375</v>
      </c>
      <c r="H737" s="5" t="s">
        <v>476</v>
      </c>
      <c r="I737" s="5" t="s">
        <v>135</v>
      </c>
      <c r="J737" s="75" t="s">
        <v>1064</v>
      </c>
      <c r="N737" s="14"/>
      <c r="O737" s="50">
        <f>MIN(Lääkkeet[[#This Row],[Velvoite 1.1.2024 (pakkauksia)]],Lääkkeet[[#This Row],[Suurimman alitusluvan mukainen velvoite 
1.1.-30.6.2024 (pakkauksia)]],Lääkkeet[[#This Row],[Alin saldo 
1.1.-30.6.2024 (pakkauksia)]])*Lääkkeet[[#This Row],[Kirjanpitoarvo / pakkaus 1.1.2024
(EUR  ALV 0 %)]]</f>
        <v>0</v>
      </c>
      <c r="P737" s="16"/>
      <c r="Q737" s="13"/>
      <c r="R737" s="13"/>
      <c r="S737" s="13"/>
      <c r="T737" s="14"/>
      <c r="U737" s="50">
        <f>MIN(Lääkkeet[[#This Row],[Velvoite 1.7.2024 (pakkauksia)]],Lääkkeet[[#This Row],[Suurimman alitusluvan mukainen velvoite
1.7.-31.12.2024 (pakkauksia)]],Lääkkeet[[#This Row],[Alin saldo 
1.7.-31.12.2024 (pakkauksia)]])*Lääkkeet[[#This Row],[Kirjanpitoarvo / pakkaus 1.7.2024
(EUR  ALV 0 %)]]</f>
        <v>0</v>
      </c>
      <c r="W737" s="61" t="str" cm="1">
        <f t="array" ref="W737">IFERROR(_xlfn.IFS(Lääkkeet[[#This Row],[Sitoutunut pääoma 
1.1.-30.6.2024 (EUR)]]&gt;0,"Täytetyt",Lääkkeet[[#This Row],[Sitoutunut pääoma 
1.7.-31.12.2024 (EUR)]]&gt;0,"Täytetyt"),"")</f>
        <v/>
      </c>
      <c r="X737" s="61"/>
      <c r="Y737" s="5">
        <f>Hakulomake!$B$29</f>
        <v>0</v>
      </c>
    </row>
    <row r="738" spans="1:25" x14ac:dyDescent="0.3">
      <c r="A738" s="6" t="s">
        <v>1199</v>
      </c>
      <c r="B738" s="5">
        <f>Hakulomake!$B$17</f>
        <v>0</v>
      </c>
      <c r="C738" s="75">
        <v>5</v>
      </c>
      <c r="D738" s="5" t="s">
        <v>498</v>
      </c>
      <c r="E738" s="74" t="s">
        <v>2376</v>
      </c>
      <c r="F738" s="5" t="s">
        <v>499</v>
      </c>
      <c r="G738" s="5" t="s">
        <v>506</v>
      </c>
      <c r="H738" s="5" t="s">
        <v>344</v>
      </c>
      <c r="I738" s="5" t="s">
        <v>338</v>
      </c>
      <c r="J738" s="75">
        <v>98</v>
      </c>
      <c r="N738" s="14"/>
      <c r="O738" s="50">
        <f>MIN(Lääkkeet[[#This Row],[Velvoite 1.1.2024 (pakkauksia)]],Lääkkeet[[#This Row],[Suurimman alitusluvan mukainen velvoite 
1.1.-30.6.2024 (pakkauksia)]],Lääkkeet[[#This Row],[Alin saldo 
1.1.-30.6.2024 (pakkauksia)]])*Lääkkeet[[#This Row],[Kirjanpitoarvo / pakkaus 1.1.2024
(EUR  ALV 0 %)]]</f>
        <v>0</v>
      </c>
      <c r="P738" s="16"/>
      <c r="Q738" s="13"/>
      <c r="R738" s="13"/>
      <c r="S738" s="13"/>
      <c r="T738" s="14"/>
      <c r="U738" s="50">
        <f>MIN(Lääkkeet[[#This Row],[Velvoite 1.7.2024 (pakkauksia)]],Lääkkeet[[#This Row],[Suurimman alitusluvan mukainen velvoite
1.7.-31.12.2024 (pakkauksia)]],Lääkkeet[[#This Row],[Alin saldo 
1.7.-31.12.2024 (pakkauksia)]])*Lääkkeet[[#This Row],[Kirjanpitoarvo / pakkaus 1.7.2024
(EUR  ALV 0 %)]]</f>
        <v>0</v>
      </c>
      <c r="W738" s="61" t="str" cm="1">
        <f t="array" ref="W738">IFERROR(_xlfn.IFS(Lääkkeet[[#This Row],[Sitoutunut pääoma 
1.1.-30.6.2024 (EUR)]]&gt;0,"Täytetyt",Lääkkeet[[#This Row],[Sitoutunut pääoma 
1.7.-31.12.2024 (EUR)]]&gt;0,"Täytetyt"),"")</f>
        <v/>
      </c>
      <c r="X738" s="61"/>
      <c r="Y738" s="5">
        <f>Hakulomake!$B$29</f>
        <v>0</v>
      </c>
    </row>
    <row r="739" spans="1:25" x14ac:dyDescent="0.3">
      <c r="A739" s="6" t="s">
        <v>1199</v>
      </c>
      <c r="B739" s="5">
        <f>Hakulomake!$B$17</f>
        <v>0</v>
      </c>
      <c r="C739" s="75">
        <v>5</v>
      </c>
      <c r="D739" s="5" t="s">
        <v>498</v>
      </c>
      <c r="E739" s="74" t="s">
        <v>2377</v>
      </c>
      <c r="F739" s="5" t="s">
        <v>499</v>
      </c>
      <c r="G739" s="5" t="s">
        <v>504</v>
      </c>
      <c r="H739" s="5" t="s">
        <v>344</v>
      </c>
      <c r="I739" s="5" t="s">
        <v>338</v>
      </c>
      <c r="J739" s="75">
        <v>98</v>
      </c>
      <c r="N739" s="14"/>
      <c r="O739" s="50">
        <f>MIN(Lääkkeet[[#This Row],[Velvoite 1.1.2024 (pakkauksia)]],Lääkkeet[[#This Row],[Suurimman alitusluvan mukainen velvoite 
1.1.-30.6.2024 (pakkauksia)]],Lääkkeet[[#This Row],[Alin saldo 
1.1.-30.6.2024 (pakkauksia)]])*Lääkkeet[[#This Row],[Kirjanpitoarvo / pakkaus 1.1.2024
(EUR  ALV 0 %)]]</f>
        <v>0</v>
      </c>
      <c r="P739" s="16"/>
      <c r="Q739" s="13"/>
      <c r="R739" s="13"/>
      <c r="S739" s="13"/>
      <c r="T739" s="14"/>
      <c r="U739" s="50">
        <f>MIN(Lääkkeet[[#This Row],[Velvoite 1.7.2024 (pakkauksia)]],Lääkkeet[[#This Row],[Suurimman alitusluvan mukainen velvoite
1.7.-31.12.2024 (pakkauksia)]],Lääkkeet[[#This Row],[Alin saldo 
1.7.-31.12.2024 (pakkauksia)]])*Lääkkeet[[#This Row],[Kirjanpitoarvo / pakkaus 1.7.2024
(EUR  ALV 0 %)]]</f>
        <v>0</v>
      </c>
      <c r="W739" s="61" t="str" cm="1">
        <f t="array" ref="W739">IFERROR(_xlfn.IFS(Lääkkeet[[#This Row],[Sitoutunut pääoma 
1.1.-30.6.2024 (EUR)]]&gt;0,"Täytetyt",Lääkkeet[[#This Row],[Sitoutunut pääoma 
1.7.-31.12.2024 (EUR)]]&gt;0,"Täytetyt"),"")</f>
        <v/>
      </c>
      <c r="X739" s="61"/>
      <c r="Y739" s="5">
        <f>Hakulomake!$B$29</f>
        <v>0</v>
      </c>
    </row>
    <row r="740" spans="1:25" x14ac:dyDescent="0.3">
      <c r="A740" s="6" t="s">
        <v>1199</v>
      </c>
      <c r="B740" s="5">
        <f>Hakulomake!$B$17</f>
        <v>0</v>
      </c>
      <c r="C740" s="75">
        <v>5</v>
      </c>
      <c r="D740" s="5" t="s">
        <v>517</v>
      </c>
      <c r="E740" s="74" t="s">
        <v>2378</v>
      </c>
      <c r="F740" s="5" t="s">
        <v>518</v>
      </c>
      <c r="G740" s="5" t="s">
        <v>519</v>
      </c>
      <c r="H740" s="5" t="s">
        <v>521</v>
      </c>
      <c r="I740" s="5" t="s">
        <v>50</v>
      </c>
      <c r="J740" s="75">
        <v>30</v>
      </c>
      <c r="N740" s="14"/>
      <c r="O740" s="50">
        <f>MIN(Lääkkeet[[#This Row],[Velvoite 1.1.2024 (pakkauksia)]],Lääkkeet[[#This Row],[Suurimman alitusluvan mukainen velvoite 
1.1.-30.6.2024 (pakkauksia)]],Lääkkeet[[#This Row],[Alin saldo 
1.1.-30.6.2024 (pakkauksia)]])*Lääkkeet[[#This Row],[Kirjanpitoarvo / pakkaus 1.1.2024
(EUR  ALV 0 %)]]</f>
        <v>0</v>
      </c>
      <c r="P740" s="16"/>
      <c r="Q740" s="13"/>
      <c r="R740" s="13"/>
      <c r="S740" s="13"/>
      <c r="T740" s="14"/>
      <c r="U740" s="50">
        <f>MIN(Lääkkeet[[#This Row],[Velvoite 1.7.2024 (pakkauksia)]],Lääkkeet[[#This Row],[Suurimman alitusluvan mukainen velvoite
1.7.-31.12.2024 (pakkauksia)]],Lääkkeet[[#This Row],[Alin saldo 
1.7.-31.12.2024 (pakkauksia)]])*Lääkkeet[[#This Row],[Kirjanpitoarvo / pakkaus 1.7.2024
(EUR  ALV 0 %)]]</f>
        <v>0</v>
      </c>
      <c r="W740" s="61" t="str" cm="1">
        <f t="array" ref="W740">IFERROR(_xlfn.IFS(Lääkkeet[[#This Row],[Sitoutunut pääoma 
1.1.-30.6.2024 (EUR)]]&gt;0,"Täytetyt",Lääkkeet[[#This Row],[Sitoutunut pääoma 
1.7.-31.12.2024 (EUR)]]&gt;0,"Täytetyt"),"")</f>
        <v/>
      </c>
      <c r="X740" s="61"/>
      <c r="Y740" s="5">
        <f>Hakulomake!$B$29</f>
        <v>0</v>
      </c>
    </row>
    <row r="741" spans="1:25" x14ac:dyDescent="0.3">
      <c r="A741" s="6" t="s">
        <v>1199</v>
      </c>
      <c r="B741" s="5">
        <f>Hakulomake!$B$17</f>
        <v>0</v>
      </c>
      <c r="C741" s="75">
        <v>5</v>
      </c>
      <c r="D741" s="5" t="s">
        <v>498</v>
      </c>
      <c r="E741" s="74" t="s">
        <v>2379</v>
      </c>
      <c r="F741" s="5" t="s">
        <v>499</v>
      </c>
      <c r="G741" s="5" t="s">
        <v>506</v>
      </c>
      <c r="H741" s="5" t="s">
        <v>342</v>
      </c>
      <c r="I741" s="5" t="s">
        <v>338</v>
      </c>
      <c r="J741" s="75">
        <v>28</v>
      </c>
      <c r="N741" s="14"/>
      <c r="O741" s="50">
        <f>MIN(Lääkkeet[[#This Row],[Velvoite 1.1.2024 (pakkauksia)]],Lääkkeet[[#This Row],[Suurimman alitusluvan mukainen velvoite 
1.1.-30.6.2024 (pakkauksia)]],Lääkkeet[[#This Row],[Alin saldo 
1.1.-30.6.2024 (pakkauksia)]])*Lääkkeet[[#This Row],[Kirjanpitoarvo / pakkaus 1.1.2024
(EUR  ALV 0 %)]]</f>
        <v>0</v>
      </c>
      <c r="P741" s="16"/>
      <c r="Q741" s="13"/>
      <c r="R741" s="13"/>
      <c r="S741" s="13"/>
      <c r="T741" s="14"/>
      <c r="U741" s="50">
        <f>MIN(Lääkkeet[[#This Row],[Velvoite 1.7.2024 (pakkauksia)]],Lääkkeet[[#This Row],[Suurimman alitusluvan mukainen velvoite
1.7.-31.12.2024 (pakkauksia)]],Lääkkeet[[#This Row],[Alin saldo 
1.7.-31.12.2024 (pakkauksia)]])*Lääkkeet[[#This Row],[Kirjanpitoarvo / pakkaus 1.7.2024
(EUR  ALV 0 %)]]</f>
        <v>0</v>
      </c>
      <c r="W741" s="61" t="str" cm="1">
        <f t="array" ref="W741">IFERROR(_xlfn.IFS(Lääkkeet[[#This Row],[Sitoutunut pääoma 
1.1.-30.6.2024 (EUR)]]&gt;0,"Täytetyt",Lääkkeet[[#This Row],[Sitoutunut pääoma 
1.7.-31.12.2024 (EUR)]]&gt;0,"Täytetyt"),"")</f>
        <v/>
      </c>
      <c r="X741" s="61"/>
      <c r="Y741" s="5">
        <f>Hakulomake!$B$29</f>
        <v>0</v>
      </c>
    </row>
    <row r="742" spans="1:25" x14ac:dyDescent="0.3">
      <c r="A742" s="6" t="s">
        <v>1199</v>
      </c>
      <c r="B742" s="5">
        <f>Hakulomake!$B$17</f>
        <v>0</v>
      </c>
      <c r="C742" s="75">
        <v>5</v>
      </c>
      <c r="D742" s="5" t="s">
        <v>528</v>
      </c>
      <c r="E742" s="74" t="s">
        <v>2380</v>
      </c>
      <c r="F742" s="5" t="s">
        <v>529</v>
      </c>
      <c r="G742" s="5" t="s">
        <v>541</v>
      </c>
      <c r="H742" s="5" t="s">
        <v>49</v>
      </c>
      <c r="I742" s="5" t="s">
        <v>515</v>
      </c>
      <c r="J742" s="75">
        <v>24</v>
      </c>
      <c r="N742" s="14"/>
      <c r="O742" s="50">
        <f>MIN(Lääkkeet[[#This Row],[Velvoite 1.1.2024 (pakkauksia)]],Lääkkeet[[#This Row],[Suurimman alitusluvan mukainen velvoite 
1.1.-30.6.2024 (pakkauksia)]],Lääkkeet[[#This Row],[Alin saldo 
1.1.-30.6.2024 (pakkauksia)]])*Lääkkeet[[#This Row],[Kirjanpitoarvo / pakkaus 1.1.2024
(EUR  ALV 0 %)]]</f>
        <v>0</v>
      </c>
      <c r="P742" s="16"/>
      <c r="Q742" s="13"/>
      <c r="R742" s="13"/>
      <c r="S742" s="13"/>
      <c r="T742" s="14"/>
      <c r="U742" s="50">
        <f>MIN(Lääkkeet[[#This Row],[Velvoite 1.7.2024 (pakkauksia)]],Lääkkeet[[#This Row],[Suurimman alitusluvan mukainen velvoite
1.7.-31.12.2024 (pakkauksia)]],Lääkkeet[[#This Row],[Alin saldo 
1.7.-31.12.2024 (pakkauksia)]])*Lääkkeet[[#This Row],[Kirjanpitoarvo / pakkaus 1.7.2024
(EUR  ALV 0 %)]]</f>
        <v>0</v>
      </c>
      <c r="W742" s="61" t="str" cm="1">
        <f t="array" ref="W742">IFERROR(_xlfn.IFS(Lääkkeet[[#This Row],[Sitoutunut pääoma 
1.1.-30.6.2024 (EUR)]]&gt;0,"Täytetyt",Lääkkeet[[#This Row],[Sitoutunut pääoma 
1.7.-31.12.2024 (EUR)]]&gt;0,"Täytetyt"),"")</f>
        <v/>
      </c>
      <c r="X742" s="61"/>
      <c r="Y742" s="5">
        <f>Hakulomake!$B$29</f>
        <v>0</v>
      </c>
    </row>
    <row r="743" spans="1:25" x14ac:dyDescent="0.3">
      <c r="A743" s="6" t="s">
        <v>1199</v>
      </c>
      <c r="B743" s="5">
        <f>Hakulomake!$B$17</f>
        <v>0</v>
      </c>
      <c r="C743" s="75">
        <v>5</v>
      </c>
      <c r="D743" s="5" t="s">
        <v>473</v>
      </c>
      <c r="E743" s="74" t="s">
        <v>2381</v>
      </c>
      <c r="F743" s="5" t="s">
        <v>474</v>
      </c>
      <c r="G743" s="5" t="s">
        <v>485</v>
      </c>
      <c r="H743" s="5" t="s">
        <v>476</v>
      </c>
      <c r="I743" s="5" t="s">
        <v>118</v>
      </c>
      <c r="J743" s="75" t="s">
        <v>968</v>
      </c>
      <c r="N743" s="14"/>
      <c r="O743" s="50">
        <f>MIN(Lääkkeet[[#This Row],[Velvoite 1.1.2024 (pakkauksia)]],Lääkkeet[[#This Row],[Suurimman alitusluvan mukainen velvoite 
1.1.-30.6.2024 (pakkauksia)]],Lääkkeet[[#This Row],[Alin saldo 
1.1.-30.6.2024 (pakkauksia)]])*Lääkkeet[[#This Row],[Kirjanpitoarvo / pakkaus 1.1.2024
(EUR  ALV 0 %)]]</f>
        <v>0</v>
      </c>
      <c r="P743" s="16"/>
      <c r="Q743" s="13"/>
      <c r="R743" s="13"/>
      <c r="S743" s="13"/>
      <c r="T743" s="14"/>
      <c r="U743" s="50">
        <f>MIN(Lääkkeet[[#This Row],[Velvoite 1.7.2024 (pakkauksia)]],Lääkkeet[[#This Row],[Suurimman alitusluvan mukainen velvoite
1.7.-31.12.2024 (pakkauksia)]],Lääkkeet[[#This Row],[Alin saldo 
1.7.-31.12.2024 (pakkauksia)]])*Lääkkeet[[#This Row],[Kirjanpitoarvo / pakkaus 1.7.2024
(EUR  ALV 0 %)]]</f>
        <v>0</v>
      </c>
      <c r="W743" s="61" t="str" cm="1">
        <f t="array" ref="W743">IFERROR(_xlfn.IFS(Lääkkeet[[#This Row],[Sitoutunut pääoma 
1.1.-30.6.2024 (EUR)]]&gt;0,"Täytetyt",Lääkkeet[[#This Row],[Sitoutunut pääoma 
1.7.-31.12.2024 (EUR)]]&gt;0,"Täytetyt"),"")</f>
        <v/>
      </c>
      <c r="X743" s="61"/>
      <c r="Y743" s="5">
        <f>Hakulomake!$B$29</f>
        <v>0</v>
      </c>
    </row>
    <row r="744" spans="1:25" x14ac:dyDescent="0.3">
      <c r="A744" s="6" t="s">
        <v>1199</v>
      </c>
      <c r="B744" s="5">
        <f>Hakulomake!$B$17</f>
        <v>0</v>
      </c>
      <c r="C744" s="75">
        <v>5</v>
      </c>
      <c r="D744" s="5" t="s">
        <v>473</v>
      </c>
      <c r="E744" s="74" t="s">
        <v>2382</v>
      </c>
      <c r="F744" s="5" t="s">
        <v>474</v>
      </c>
      <c r="G744" s="5" t="s">
        <v>2335</v>
      </c>
      <c r="H744" s="5" t="s">
        <v>198</v>
      </c>
      <c r="I744" s="5" t="s">
        <v>481</v>
      </c>
      <c r="J744" s="75">
        <v>10</v>
      </c>
      <c r="N744" s="14"/>
      <c r="O744" s="50">
        <f>MIN(Lääkkeet[[#This Row],[Velvoite 1.1.2024 (pakkauksia)]],Lääkkeet[[#This Row],[Suurimman alitusluvan mukainen velvoite 
1.1.-30.6.2024 (pakkauksia)]],Lääkkeet[[#This Row],[Alin saldo 
1.1.-30.6.2024 (pakkauksia)]])*Lääkkeet[[#This Row],[Kirjanpitoarvo / pakkaus 1.1.2024
(EUR  ALV 0 %)]]</f>
        <v>0</v>
      </c>
      <c r="P744" s="16"/>
      <c r="Q744" s="13"/>
      <c r="R744" s="13"/>
      <c r="S744" s="13"/>
      <c r="T744" s="14"/>
      <c r="U744" s="50">
        <f>MIN(Lääkkeet[[#This Row],[Velvoite 1.7.2024 (pakkauksia)]],Lääkkeet[[#This Row],[Suurimman alitusluvan mukainen velvoite
1.7.-31.12.2024 (pakkauksia)]],Lääkkeet[[#This Row],[Alin saldo 
1.7.-31.12.2024 (pakkauksia)]])*Lääkkeet[[#This Row],[Kirjanpitoarvo / pakkaus 1.7.2024
(EUR  ALV 0 %)]]</f>
        <v>0</v>
      </c>
      <c r="W744" s="61" t="str" cm="1">
        <f t="array" ref="W744">IFERROR(_xlfn.IFS(Lääkkeet[[#This Row],[Sitoutunut pääoma 
1.1.-30.6.2024 (EUR)]]&gt;0,"Täytetyt",Lääkkeet[[#This Row],[Sitoutunut pääoma 
1.7.-31.12.2024 (EUR)]]&gt;0,"Täytetyt"),"")</f>
        <v/>
      </c>
      <c r="X744" s="61"/>
      <c r="Y744" s="5">
        <f>Hakulomake!$B$29</f>
        <v>0</v>
      </c>
    </row>
    <row r="745" spans="1:25" x14ac:dyDescent="0.3">
      <c r="A745" s="6" t="s">
        <v>1199</v>
      </c>
      <c r="B745" s="5">
        <f>Hakulomake!$B$17</f>
        <v>0</v>
      </c>
      <c r="C745" s="75">
        <v>5</v>
      </c>
      <c r="D745" s="5" t="s">
        <v>528</v>
      </c>
      <c r="E745" s="74" t="s">
        <v>2383</v>
      </c>
      <c r="F745" s="5" t="s">
        <v>529</v>
      </c>
      <c r="G745" s="5" t="s">
        <v>534</v>
      </c>
      <c r="H745" s="5" t="s">
        <v>49</v>
      </c>
      <c r="I745" s="5" t="s">
        <v>50</v>
      </c>
      <c r="J745" s="75">
        <v>12</v>
      </c>
      <c r="N745" s="14"/>
      <c r="O745" s="50">
        <f>MIN(Lääkkeet[[#This Row],[Velvoite 1.1.2024 (pakkauksia)]],Lääkkeet[[#This Row],[Suurimman alitusluvan mukainen velvoite 
1.1.-30.6.2024 (pakkauksia)]],Lääkkeet[[#This Row],[Alin saldo 
1.1.-30.6.2024 (pakkauksia)]])*Lääkkeet[[#This Row],[Kirjanpitoarvo / pakkaus 1.1.2024
(EUR  ALV 0 %)]]</f>
        <v>0</v>
      </c>
      <c r="P745" s="16"/>
      <c r="Q745" s="13"/>
      <c r="R745" s="13"/>
      <c r="S745" s="13"/>
      <c r="T745" s="14"/>
      <c r="U745" s="50">
        <f>MIN(Lääkkeet[[#This Row],[Velvoite 1.7.2024 (pakkauksia)]],Lääkkeet[[#This Row],[Suurimman alitusluvan mukainen velvoite
1.7.-31.12.2024 (pakkauksia)]],Lääkkeet[[#This Row],[Alin saldo 
1.7.-31.12.2024 (pakkauksia)]])*Lääkkeet[[#This Row],[Kirjanpitoarvo / pakkaus 1.7.2024
(EUR  ALV 0 %)]]</f>
        <v>0</v>
      </c>
      <c r="W745" s="61" t="str" cm="1">
        <f t="array" ref="W745">IFERROR(_xlfn.IFS(Lääkkeet[[#This Row],[Sitoutunut pääoma 
1.1.-30.6.2024 (EUR)]]&gt;0,"Täytetyt",Lääkkeet[[#This Row],[Sitoutunut pääoma 
1.7.-31.12.2024 (EUR)]]&gt;0,"Täytetyt"),"")</f>
        <v/>
      </c>
      <c r="X745" s="61"/>
      <c r="Y745" s="5">
        <f>Hakulomake!$B$29</f>
        <v>0</v>
      </c>
    </row>
    <row r="746" spans="1:25" x14ac:dyDescent="0.3">
      <c r="A746" s="6" t="s">
        <v>1199</v>
      </c>
      <c r="B746" s="5">
        <f>Hakulomake!$B$17</f>
        <v>0</v>
      </c>
      <c r="C746" s="75">
        <v>5</v>
      </c>
      <c r="D746" s="5" t="s">
        <v>492</v>
      </c>
      <c r="E746" s="74" t="s">
        <v>2384</v>
      </c>
      <c r="F746" s="5" t="s">
        <v>493</v>
      </c>
      <c r="G746" s="5" t="s">
        <v>494</v>
      </c>
      <c r="H746" s="5" t="s">
        <v>154</v>
      </c>
      <c r="I746" s="5" t="s">
        <v>135</v>
      </c>
      <c r="J746" s="75" t="s">
        <v>1084</v>
      </c>
      <c r="N746" s="14"/>
      <c r="O746" s="50">
        <f>MIN(Lääkkeet[[#This Row],[Velvoite 1.1.2024 (pakkauksia)]],Lääkkeet[[#This Row],[Suurimman alitusluvan mukainen velvoite 
1.1.-30.6.2024 (pakkauksia)]],Lääkkeet[[#This Row],[Alin saldo 
1.1.-30.6.2024 (pakkauksia)]])*Lääkkeet[[#This Row],[Kirjanpitoarvo / pakkaus 1.1.2024
(EUR  ALV 0 %)]]</f>
        <v>0</v>
      </c>
      <c r="P746" s="16"/>
      <c r="Q746" s="13"/>
      <c r="R746" s="13"/>
      <c r="S746" s="13"/>
      <c r="T746" s="14"/>
      <c r="U746" s="50">
        <f>MIN(Lääkkeet[[#This Row],[Velvoite 1.7.2024 (pakkauksia)]],Lääkkeet[[#This Row],[Suurimman alitusluvan mukainen velvoite
1.7.-31.12.2024 (pakkauksia)]],Lääkkeet[[#This Row],[Alin saldo 
1.7.-31.12.2024 (pakkauksia)]])*Lääkkeet[[#This Row],[Kirjanpitoarvo / pakkaus 1.7.2024
(EUR  ALV 0 %)]]</f>
        <v>0</v>
      </c>
      <c r="W746" s="61" t="str" cm="1">
        <f t="array" ref="W746">IFERROR(_xlfn.IFS(Lääkkeet[[#This Row],[Sitoutunut pääoma 
1.1.-30.6.2024 (EUR)]]&gt;0,"Täytetyt",Lääkkeet[[#This Row],[Sitoutunut pääoma 
1.7.-31.12.2024 (EUR)]]&gt;0,"Täytetyt"),"")</f>
        <v/>
      </c>
      <c r="X746" s="61"/>
      <c r="Y746" s="5">
        <f>Hakulomake!$B$29</f>
        <v>0</v>
      </c>
    </row>
    <row r="747" spans="1:25" x14ac:dyDescent="0.3">
      <c r="A747" s="6" t="s">
        <v>1199</v>
      </c>
      <c r="B747" s="5">
        <f>Hakulomake!$B$17</f>
        <v>0</v>
      </c>
      <c r="C747" s="75">
        <v>5</v>
      </c>
      <c r="D747" s="5" t="s">
        <v>492</v>
      </c>
      <c r="E747" s="74" t="s">
        <v>2385</v>
      </c>
      <c r="F747" s="5" t="s">
        <v>493</v>
      </c>
      <c r="G747" s="5" t="s">
        <v>2375</v>
      </c>
      <c r="H747" s="5" t="s">
        <v>476</v>
      </c>
      <c r="I747" s="5" t="s">
        <v>135</v>
      </c>
      <c r="J747" s="75" t="s">
        <v>1000</v>
      </c>
      <c r="N747" s="14"/>
      <c r="O747" s="50">
        <f>MIN(Lääkkeet[[#This Row],[Velvoite 1.1.2024 (pakkauksia)]],Lääkkeet[[#This Row],[Suurimman alitusluvan mukainen velvoite 
1.1.-30.6.2024 (pakkauksia)]],Lääkkeet[[#This Row],[Alin saldo 
1.1.-30.6.2024 (pakkauksia)]])*Lääkkeet[[#This Row],[Kirjanpitoarvo / pakkaus 1.1.2024
(EUR  ALV 0 %)]]</f>
        <v>0</v>
      </c>
      <c r="P747" s="16"/>
      <c r="Q747" s="13"/>
      <c r="R747" s="13"/>
      <c r="S747" s="13"/>
      <c r="T747" s="14"/>
      <c r="U747" s="50">
        <f>MIN(Lääkkeet[[#This Row],[Velvoite 1.7.2024 (pakkauksia)]],Lääkkeet[[#This Row],[Suurimman alitusluvan mukainen velvoite
1.7.-31.12.2024 (pakkauksia)]],Lääkkeet[[#This Row],[Alin saldo 
1.7.-31.12.2024 (pakkauksia)]])*Lääkkeet[[#This Row],[Kirjanpitoarvo / pakkaus 1.7.2024
(EUR  ALV 0 %)]]</f>
        <v>0</v>
      </c>
      <c r="W747" s="61" t="str" cm="1">
        <f t="array" ref="W747">IFERROR(_xlfn.IFS(Lääkkeet[[#This Row],[Sitoutunut pääoma 
1.1.-30.6.2024 (EUR)]]&gt;0,"Täytetyt",Lääkkeet[[#This Row],[Sitoutunut pääoma 
1.7.-31.12.2024 (EUR)]]&gt;0,"Täytetyt"),"")</f>
        <v/>
      </c>
      <c r="X747" s="61"/>
      <c r="Y747" s="5">
        <f>Hakulomake!$B$29</f>
        <v>0</v>
      </c>
    </row>
    <row r="748" spans="1:25" x14ac:dyDescent="0.3">
      <c r="A748" s="6" t="s">
        <v>1199</v>
      </c>
      <c r="B748" s="5">
        <f>Hakulomake!$B$17</f>
        <v>0</v>
      </c>
      <c r="C748" s="75">
        <v>5</v>
      </c>
      <c r="D748" s="5" t="s">
        <v>528</v>
      </c>
      <c r="E748" s="74" t="s">
        <v>2386</v>
      </c>
      <c r="F748" s="5" t="s">
        <v>529</v>
      </c>
      <c r="G748" s="5" t="s">
        <v>550</v>
      </c>
      <c r="H748" s="5" t="s">
        <v>49</v>
      </c>
      <c r="I748" s="5" t="s">
        <v>39</v>
      </c>
      <c r="J748" s="75">
        <v>100</v>
      </c>
      <c r="N748" s="14"/>
      <c r="O748" s="50">
        <f>MIN(Lääkkeet[[#This Row],[Velvoite 1.1.2024 (pakkauksia)]],Lääkkeet[[#This Row],[Suurimman alitusluvan mukainen velvoite 
1.1.-30.6.2024 (pakkauksia)]],Lääkkeet[[#This Row],[Alin saldo 
1.1.-30.6.2024 (pakkauksia)]])*Lääkkeet[[#This Row],[Kirjanpitoarvo / pakkaus 1.1.2024
(EUR  ALV 0 %)]]</f>
        <v>0</v>
      </c>
      <c r="P748" s="16"/>
      <c r="Q748" s="13"/>
      <c r="R748" s="13"/>
      <c r="S748" s="13"/>
      <c r="T748" s="14"/>
      <c r="U748" s="50">
        <f>MIN(Lääkkeet[[#This Row],[Velvoite 1.7.2024 (pakkauksia)]],Lääkkeet[[#This Row],[Suurimman alitusluvan mukainen velvoite
1.7.-31.12.2024 (pakkauksia)]],Lääkkeet[[#This Row],[Alin saldo 
1.7.-31.12.2024 (pakkauksia)]])*Lääkkeet[[#This Row],[Kirjanpitoarvo / pakkaus 1.7.2024
(EUR  ALV 0 %)]]</f>
        <v>0</v>
      </c>
      <c r="W748" s="61" t="str" cm="1">
        <f t="array" ref="W748">IFERROR(_xlfn.IFS(Lääkkeet[[#This Row],[Sitoutunut pääoma 
1.1.-30.6.2024 (EUR)]]&gt;0,"Täytetyt",Lääkkeet[[#This Row],[Sitoutunut pääoma 
1.7.-31.12.2024 (EUR)]]&gt;0,"Täytetyt"),"")</f>
        <v/>
      </c>
      <c r="X748" s="61"/>
      <c r="Y748" s="5">
        <f>Hakulomake!$B$29</f>
        <v>0</v>
      </c>
    </row>
    <row r="749" spans="1:25" x14ac:dyDescent="0.3">
      <c r="A749" s="6" t="s">
        <v>1199</v>
      </c>
      <c r="B749" s="5">
        <f>Hakulomake!$B$17</f>
        <v>0</v>
      </c>
      <c r="C749" s="75">
        <v>5</v>
      </c>
      <c r="D749" s="5" t="s">
        <v>511</v>
      </c>
      <c r="E749" s="74" t="s">
        <v>2387</v>
      </c>
      <c r="F749" s="5" t="s">
        <v>512</v>
      </c>
      <c r="G749" s="5" t="s">
        <v>514</v>
      </c>
      <c r="H749" s="5" t="s">
        <v>513</v>
      </c>
      <c r="I749" s="5" t="s">
        <v>515</v>
      </c>
      <c r="J749" s="75">
        <v>60</v>
      </c>
      <c r="N749" s="14"/>
      <c r="O749" s="50">
        <f>MIN(Lääkkeet[[#This Row],[Velvoite 1.1.2024 (pakkauksia)]],Lääkkeet[[#This Row],[Suurimman alitusluvan mukainen velvoite 
1.1.-30.6.2024 (pakkauksia)]],Lääkkeet[[#This Row],[Alin saldo 
1.1.-30.6.2024 (pakkauksia)]])*Lääkkeet[[#This Row],[Kirjanpitoarvo / pakkaus 1.1.2024
(EUR  ALV 0 %)]]</f>
        <v>0</v>
      </c>
      <c r="P749" s="16"/>
      <c r="Q749" s="13"/>
      <c r="R749" s="13"/>
      <c r="S749" s="13"/>
      <c r="T749" s="14"/>
      <c r="U749" s="50">
        <f>MIN(Lääkkeet[[#This Row],[Velvoite 1.7.2024 (pakkauksia)]],Lääkkeet[[#This Row],[Suurimman alitusluvan mukainen velvoite
1.7.-31.12.2024 (pakkauksia)]],Lääkkeet[[#This Row],[Alin saldo 
1.7.-31.12.2024 (pakkauksia)]])*Lääkkeet[[#This Row],[Kirjanpitoarvo / pakkaus 1.7.2024
(EUR  ALV 0 %)]]</f>
        <v>0</v>
      </c>
      <c r="W749" s="61" t="str" cm="1">
        <f t="array" ref="W749">IFERROR(_xlfn.IFS(Lääkkeet[[#This Row],[Sitoutunut pääoma 
1.1.-30.6.2024 (EUR)]]&gt;0,"Täytetyt",Lääkkeet[[#This Row],[Sitoutunut pääoma 
1.7.-31.12.2024 (EUR)]]&gt;0,"Täytetyt"),"")</f>
        <v/>
      </c>
      <c r="X749" s="61"/>
      <c r="Y749" s="5">
        <f>Hakulomake!$B$29</f>
        <v>0</v>
      </c>
    </row>
    <row r="750" spans="1:25" x14ac:dyDescent="0.3">
      <c r="A750" s="6" t="s">
        <v>1199</v>
      </c>
      <c r="B750" s="5">
        <f>Hakulomake!$B$17</f>
        <v>0</v>
      </c>
      <c r="C750" s="75">
        <v>5</v>
      </c>
      <c r="D750" s="5" t="s">
        <v>473</v>
      </c>
      <c r="E750" s="74" t="s">
        <v>2388</v>
      </c>
      <c r="F750" s="5" t="s">
        <v>474</v>
      </c>
      <c r="G750" s="5" t="s">
        <v>482</v>
      </c>
      <c r="H750" s="5" t="s">
        <v>198</v>
      </c>
      <c r="I750" s="5" t="s">
        <v>50</v>
      </c>
      <c r="J750" s="75">
        <v>30</v>
      </c>
      <c r="N750" s="14"/>
      <c r="O750" s="50">
        <f>MIN(Lääkkeet[[#This Row],[Velvoite 1.1.2024 (pakkauksia)]],Lääkkeet[[#This Row],[Suurimman alitusluvan mukainen velvoite 
1.1.-30.6.2024 (pakkauksia)]],Lääkkeet[[#This Row],[Alin saldo 
1.1.-30.6.2024 (pakkauksia)]])*Lääkkeet[[#This Row],[Kirjanpitoarvo / pakkaus 1.1.2024
(EUR  ALV 0 %)]]</f>
        <v>0</v>
      </c>
      <c r="P750" s="16"/>
      <c r="Q750" s="13"/>
      <c r="R750" s="13"/>
      <c r="S750" s="13"/>
      <c r="T750" s="14"/>
      <c r="U750" s="50">
        <f>MIN(Lääkkeet[[#This Row],[Velvoite 1.7.2024 (pakkauksia)]],Lääkkeet[[#This Row],[Suurimman alitusluvan mukainen velvoite
1.7.-31.12.2024 (pakkauksia)]],Lääkkeet[[#This Row],[Alin saldo 
1.7.-31.12.2024 (pakkauksia)]])*Lääkkeet[[#This Row],[Kirjanpitoarvo / pakkaus 1.7.2024
(EUR  ALV 0 %)]]</f>
        <v>0</v>
      </c>
      <c r="W750" s="61" t="str" cm="1">
        <f t="array" ref="W750">IFERROR(_xlfn.IFS(Lääkkeet[[#This Row],[Sitoutunut pääoma 
1.1.-30.6.2024 (EUR)]]&gt;0,"Täytetyt",Lääkkeet[[#This Row],[Sitoutunut pääoma 
1.7.-31.12.2024 (EUR)]]&gt;0,"Täytetyt"),"")</f>
        <v/>
      </c>
      <c r="X750" s="61"/>
      <c r="Y750" s="5">
        <f>Hakulomake!$B$29</f>
        <v>0</v>
      </c>
    </row>
    <row r="751" spans="1:25" x14ac:dyDescent="0.3">
      <c r="A751" s="6" t="s">
        <v>1199</v>
      </c>
      <c r="B751" s="5">
        <f>Hakulomake!$B$17</f>
        <v>0</v>
      </c>
      <c r="C751" s="75">
        <v>5</v>
      </c>
      <c r="D751" s="5" t="s">
        <v>511</v>
      </c>
      <c r="E751" s="74" t="s">
        <v>2389</v>
      </c>
      <c r="F751" s="5" t="s">
        <v>512</v>
      </c>
      <c r="G751" s="5" t="s">
        <v>514</v>
      </c>
      <c r="I751" s="5" t="s">
        <v>39</v>
      </c>
      <c r="J751" s="75">
        <v>20</v>
      </c>
      <c r="N751" s="14"/>
      <c r="O751" s="50">
        <f>MIN(Lääkkeet[[#This Row],[Velvoite 1.1.2024 (pakkauksia)]],Lääkkeet[[#This Row],[Suurimman alitusluvan mukainen velvoite 
1.1.-30.6.2024 (pakkauksia)]],Lääkkeet[[#This Row],[Alin saldo 
1.1.-30.6.2024 (pakkauksia)]])*Lääkkeet[[#This Row],[Kirjanpitoarvo / pakkaus 1.1.2024
(EUR  ALV 0 %)]]</f>
        <v>0</v>
      </c>
      <c r="P751" s="16"/>
      <c r="Q751" s="13"/>
      <c r="R751" s="13"/>
      <c r="S751" s="13"/>
      <c r="T751" s="14"/>
      <c r="U751" s="50">
        <f>MIN(Lääkkeet[[#This Row],[Velvoite 1.7.2024 (pakkauksia)]],Lääkkeet[[#This Row],[Suurimman alitusluvan mukainen velvoite
1.7.-31.12.2024 (pakkauksia)]],Lääkkeet[[#This Row],[Alin saldo 
1.7.-31.12.2024 (pakkauksia)]])*Lääkkeet[[#This Row],[Kirjanpitoarvo / pakkaus 1.7.2024
(EUR  ALV 0 %)]]</f>
        <v>0</v>
      </c>
      <c r="W751" s="61" t="str" cm="1">
        <f t="array" ref="W751">IFERROR(_xlfn.IFS(Lääkkeet[[#This Row],[Sitoutunut pääoma 
1.1.-30.6.2024 (EUR)]]&gt;0,"Täytetyt",Lääkkeet[[#This Row],[Sitoutunut pääoma 
1.7.-31.12.2024 (EUR)]]&gt;0,"Täytetyt"),"")</f>
        <v/>
      </c>
      <c r="X751" s="61"/>
      <c r="Y751" s="5">
        <f>Hakulomake!$B$29</f>
        <v>0</v>
      </c>
    </row>
    <row r="752" spans="1:25" x14ac:dyDescent="0.3">
      <c r="A752" s="6" t="s">
        <v>1199</v>
      </c>
      <c r="B752" s="5">
        <f>Hakulomake!$B$17</f>
        <v>0</v>
      </c>
      <c r="C752" s="75">
        <v>5</v>
      </c>
      <c r="D752" s="5" t="s">
        <v>511</v>
      </c>
      <c r="E752" s="74" t="s">
        <v>2390</v>
      </c>
      <c r="F752" s="5" t="s">
        <v>512</v>
      </c>
      <c r="G752" s="5" t="s">
        <v>514</v>
      </c>
      <c r="I752" s="5" t="s">
        <v>39</v>
      </c>
      <c r="J752" s="75">
        <v>50</v>
      </c>
      <c r="N752" s="14"/>
      <c r="O752" s="50">
        <f>MIN(Lääkkeet[[#This Row],[Velvoite 1.1.2024 (pakkauksia)]],Lääkkeet[[#This Row],[Suurimman alitusluvan mukainen velvoite 
1.1.-30.6.2024 (pakkauksia)]],Lääkkeet[[#This Row],[Alin saldo 
1.1.-30.6.2024 (pakkauksia)]])*Lääkkeet[[#This Row],[Kirjanpitoarvo / pakkaus 1.1.2024
(EUR  ALV 0 %)]]</f>
        <v>0</v>
      </c>
      <c r="P752" s="16"/>
      <c r="Q752" s="13"/>
      <c r="R752" s="13"/>
      <c r="S752" s="13"/>
      <c r="T752" s="14"/>
      <c r="U752" s="50">
        <f>MIN(Lääkkeet[[#This Row],[Velvoite 1.7.2024 (pakkauksia)]],Lääkkeet[[#This Row],[Suurimman alitusluvan mukainen velvoite
1.7.-31.12.2024 (pakkauksia)]],Lääkkeet[[#This Row],[Alin saldo 
1.7.-31.12.2024 (pakkauksia)]])*Lääkkeet[[#This Row],[Kirjanpitoarvo / pakkaus 1.7.2024
(EUR  ALV 0 %)]]</f>
        <v>0</v>
      </c>
      <c r="W752" s="61" t="str" cm="1">
        <f t="array" ref="W752">IFERROR(_xlfn.IFS(Lääkkeet[[#This Row],[Sitoutunut pääoma 
1.1.-30.6.2024 (EUR)]]&gt;0,"Täytetyt",Lääkkeet[[#This Row],[Sitoutunut pääoma 
1.7.-31.12.2024 (EUR)]]&gt;0,"Täytetyt"),"")</f>
        <v/>
      </c>
      <c r="X752" s="61"/>
      <c r="Y752" s="5">
        <f>Hakulomake!$B$29</f>
        <v>0</v>
      </c>
    </row>
    <row r="753" spans="1:25" x14ac:dyDescent="0.3">
      <c r="A753" s="6" t="s">
        <v>1199</v>
      </c>
      <c r="B753" s="5">
        <f>Hakulomake!$B$17</f>
        <v>0</v>
      </c>
      <c r="C753" s="75">
        <v>5</v>
      </c>
      <c r="D753" s="5" t="s">
        <v>511</v>
      </c>
      <c r="E753" s="74" t="s">
        <v>2391</v>
      </c>
      <c r="F753" s="5" t="s">
        <v>512</v>
      </c>
      <c r="G753" s="5" t="s">
        <v>514</v>
      </c>
      <c r="I753" s="5" t="s">
        <v>39</v>
      </c>
      <c r="J753" s="75">
        <v>100</v>
      </c>
      <c r="N753" s="14"/>
      <c r="O753" s="50">
        <f>MIN(Lääkkeet[[#This Row],[Velvoite 1.1.2024 (pakkauksia)]],Lääkkeet[[#This Row],[Suurimman alitusluvan mukainen velvoite 
1.1.-30.6.2024 (pakkauksia)]],Lääkkeet[[#This Row],[Alin saldo 
1.1.-30.6.2024 (pakkauksia)]])*Lääkkeet[[#This Row],[Kirjanpitoarvo / pakkaus 1.1.2024
(EUR  ALV 0 %)]]</f>
        <v>0</v>
      </c>
      <c r="P753" s="16"/>
      <c r="Q753" s="13"/>
      <c r="R753" s="13"/>
      <c r="S753" s="13"/>
      <c r="T753" s="14"/>
      <c r="U753" s="50">
        <f>MIN(Lääkkeet[[#This Row],[Velvoite 1.7.2024 (pakkauksia)]],Lääkkeet[[#This Row],[Suurimman alitusluvan mukainen velvoite
1.7.-31.12.2024 (pakkauksia)]],Lääkkeet[[#This Row],[Alin saldo 
1.7.-31.12.2024 (pakkauksia)]])*Lääkkeet[[#This Row],[Kirjanpitoarvo / pakkaus 1.7.2024
(EUR  ALV 0 %)]]</f>
        <v>0</v>
      </c>
      <c r="W753" s="61" t="str" cm="1">
        <f t="array" ref="W753">IFERROR(_xlfn.IFS(Lääkkeet[[#This Row],[Sitoutunut pääoma 
1.1.-30.6.2024 (EUR)]]&gt;0,"Täytetyt",Lääkkeet[[#This Row],[Sitoutunut pääoma 
1.7.-31.12.2024 (EUR)]]&gt;0,"Täytetyt"),"")</f>
        <v/>
      </c>
      <c r="X753" s="61"/>
      <c r="Y753" s="5">
        <f>Hakulomake!$B$29</f>
        <v>0</v>
      </c>
    </row>
    <row r="754" spans="1:25" x14ac:dyDescent="0.3">
      <c r="A754" s="6" t="s">
        <v>1199</v>
      </c>
      <c r="B754" s="5">
        <f>Hakulomake!$B$17</f>
        <v>0</v>
      </c>
      <c r="C754" s="75">
        <v>5</v>
      </c>
      <c r="D754" s="5" t="s">
        <v>498</v>
      </c>
      <c r="E754" s="74" t="s">
        <v>2392</v>
      </c>
      <c r="F754" s="5" t="s">
        <v>499</v>
      </c>
      <c r="G754" s="5" t="s">
        <v>502</v>
      </c>
      <c r="H754" s="5" t="s">
        <v>385</v>
      </c>
      <c r="I754" s="5" t="s">
        <v>32</v>
      </c>
      <c r="J754" s="75">
        <v>30</v>
      </c>
      <c r="N754" s="14"/>
      <c r="O754" s="50">
        <f>MIN(Lääkkeet[[#This Row],[Velvoite 1.1.2024 (pakkauksia)]],Lääkkeet[[#This Row],[Suurimman alitusluvan mukainen velvoite 
1.1.-30.6.2024 (pakkauksia)]],Lääkkeet[[#This Row],[Alin saldo 
1.1.-30.6.2024 (pakkauksia)]])*Lääkkeet[[#This Row],[Kirjanpitoarvo / pakkaus 1.1.2024
(EUR  ALV 0 %)]]</f>
        <v>0</v>
      </c>
      <c r="P754" s="16"/>
      <c r="Q754" s="13"/>
      <c r="R754" s="13"/>
      <c r="S754" s="13"/>
      <c r="T754" s="14"/>
      <c r="U754" s="50">
        <f>MIN(Lääkkeet[[#This Row],[Velvoite 1.7.2024 (pakkauksia)]],Lääkkeet[[#This Row],[Suurimman alitusluvan mukainen velvoite
1.7.-31.12.2024 (pakkauksia)]],Lääkkeet[[#This Row],[Alin saldo 
1.7.-31.12.2024 (pakkauksia)]])*Lääkkeet[[#This Row],[Kirjanpitoarvo / pakkaus 1.7.2024
(EUR  ALV 0 %)]]</f>
        <v>0</v>
      </c>
      <c r="W754" s="61" t="str" cm="1">
        <f t="array" ref="W754">IFERROR(_xlfn.IFS(Lääkkeet[[#This Row],[Sitoutunut pääoma 
1.1.-30.6.2024 (EUR)]]&gt;0,"Täytetyt",Lääkkeet[[#This Row],[Sitoutunut pääoma 
1.7.-31.12.2024 (EUR)]]&gt;0,"Täytetyt"),"")</f>
        <v/>
      </c>
      <c r="X754" s="61"/>
      <c r="Y754" s="5">
        <f>Hakulomake!$B$29</f>
        <v>0</v>
      </c>
    </row>
    <row r="755" spans="1:25" x14ac:dyDescent="0.3">
      <c r="A755" s="6" t="s">
        <v>1199</v>
      </c>
      <c r="B755" s="5">
        <f>Hakulomake!$B$17</f>
        <v>0</v>
      </c>
      <c r="C755" s="75">
        <v>5</v>
      </c>
      <c r="D755" s="5" t="s">
        <v>498</v>
      </c>
      <c r="E755" s="74" t="s">
        <v>2393</v>
      </c>
      <c r="F755" s="5" t="s">
        <v>499</v>
      </c>
      <c r="G755" s="5" t="s">
        <v>503</v>
      </c>
      <c r="H755" s="5" t="s">
        <v>344</v>
      </c>
      <c r="I755" s="5" t="s">
        <v>50</v>
      </c>
      <c r="J755" s="75">
        <v>100</v>
      </c>
      <c r="N755" s="14"/>
      <c r="O755" s="50">
        <f>MIN(Lääkkeet[[#This Row],[Velvoite 1.1.2024 (pakkauksia)]],Lääkkeet[[#This Row],[Suurimman alitusluvan mukainen velvoite 
1.1.-30.6.2024 (pakkauksia)]],Lääkkeet[[#This Row],[Alin saldo 
1.1.-30.6.2024 (pakkauksia)]])*Lääkkeet[[#This Row],[Kirjanpitoarvo / pakkaus 1.1.2024
(EUR  ALV 0 %)]]</f>
        <v>0</v>
      </c>
      <c r="P755" s="16"/>
      <c r="Q755" s="13"/>
      <c r="R755" s="13"/>
      <c r="S755" s="13"/>
      <c r="T755" s="14"/>
      <c r="U755" s="50">
        <f>MIN(Lääkkeet[[#This Row],[Velvoite 1.7.2024 (pakkauksia)]],Lääkkeet[[#This Row],[Suurimman alitusluvan mukainen velvoite
1.7.-31.12.2024 (pakkauksia)]],Lääkkeet[[#This Row],[Alin saldo 
1.7.-31.12.2024 (pakkauksia)]])*Lääkkeet[[#This Row],[Kirjanpitoarvo / pakkaus 1.7.2024
(EUR  ALV 0 %)]]</f>
        <v>0</v>
      </c>
      <c r="W755" s="61" t="str" cm="1">
        <f t="array" ref="W755">IFERROR(_xlfn.IFS(Lääkkeet[[#This Row],[Sitoutunut pääoma 
1.1.-30.6.2024 (EUR)]]&gt;0,"Täytetyt",Lääkkeet[[#This Row],[Sitoutunut pääoma 
1.7.-31.12.2024 (EUR)]]&gt;0,"Täytetyt"),"")</f>
        <v/>
      </c>
      <c r="X755" s="61"/>
      <c r="Y755" s="5">
        <f>Hakulomake!$B$29</f>
        <v>0</v>
      </c>
    </row>
    <row r="756" spans="1:25" x14ac:dyDescent="0.3">
      <c r="A756" s="6" t="s">
        <v>1199</v>
      </c>
      <c r="B756" s="5">
        <f>Hakulomake!$B$17</f>
        <v>0</v>
      </c>
      <c r="C756" s="75">
        <v>5</v>
      </c>
      <c r="D756" s="5" t="s">
        <v>528</v>
      </c>
      <c r="E756" s="74" t="s">
        <v>2394</v>
      </c>
      <c r="F756" s="5" t="s">
        <v>529</v>
      </c>
      <c r="G756" s="5" t="s">
        <v>545</v>
      </c>
      <c r="H756" s="5" t="s">
        <v>49</v>
      </c>
      <c r="I756" s="5" t="s">
        <v>515</v>
      </c>
      <c r="J756" s="75">
        <v>100</v>
      </c>
      <c r="N756" s="14"/>
      <c r="O756" s="50">
        <f>MIN(Lääkkeet[[#This Row],[Velvoite 1.1.2024 (pakkauksia)]],Lääkkeet[[#This Row],[Suurimman alitusluvan mukainen velvoite 
1.1.-30.6.2024 (pakkauksia)]],Lääkkeet[[#This Row],[Alin saldo 
1.1.-30.6.2024 (pakkauksia)]])*Lääkkeet[[#This Row],[Kirjanpitoarvo / pakkaus 1.1.2024
(EUR  ALV 0 %)]]</f>
        <v>0</v>
      </c>
      <c r="P756" s="16"/>
      <c r="Q756" s="13"/>
      <c r="R756" s="13"/>
      <c r="S756" s="13"/>
      <c r="T756" s="14"/>
      <c r="U756" s="50">
        <f>MIN(Lääkkeet[[#This Row],[Velvoite 1.7.2024 (pakkauksia)]],Lääkkeet[[#This Row],[Suurimman alitusluvan mukainen velvoite
1.7.-31.12.2024 (pakkauksia)]],Lääkkeet[[#This Row],[Alin saldo 
1.7.-31.12.2024 (pakkauksia)]])*Lääkkeet[[#This Row],[Kirjanpitoarvo / pakkaus 1.7.2024
(EUR  ALV 0 %)]]</f>
        <v>0</v>
      </c>
      <c r="W756" s="61" t="str" cm="1">
        <f t="array" ref="W756">IFERROR(_xlfn.IFS(Lääkkeet[[#This Row],[Sitoutunut pääoma 
1.1.-30.6.2024 (EUR)]]&gt;0,"Täytetyt",Lääkkeet[[#This Row],[Sitoutunut pääoma 
1.7.-31.12.2024 (EUR)]]&gt;0,"Täytetyt"),"")</f>
        <v/>
      </c>
      <c r="X756" s="61"/>
      <c r="Y756" s="5">
        <f>Hakulomake!$B$29</f>
        <v>0</v>
      </c>
    </row>
    <row r="757" spans="1:25" x14ac:dyDescent="0.3">
      <c r="A757" s="6" t="s">
        <v>1199</v>
      </c>
      <c r="B757" s="5">
        <f>Hakulomake!$B$17</f>
        <v>0</v>
      </c>
      <c r="C757" s="75">
        <v>5</v>
      </c>
      <c r="D757" s="5" t="s">
        <v>528</v>
      </c>
      <c r="E757" s="74" t="s">
        <v>2395</v>
      </c>
      <c r="F757" s="5" t="s">
        <v>529</v>
      </c>
      <c r="G757" s="5" t="s">
        <v>530</v>
      </c>
      <c r="H757" s="5" t="s">
        <v>52</v>
      </c>
      <c r="I757" s="5" t="s">
        <v>39</v>
      </c>
      <c r="J757" s="75">
        <v>15</v>
      </c>
      <c r="N757" s="14"/>
      <c r="O757" s="50">
        <f>MIN(Lääkkeet[[#This Row],[Velvoite 1.1.2024 (pakkauksia)]],Lääkkeet[[#This Row],[Suurimman alitusluvan mukainen velvoite 
1.1.-30.6.2024 (pakkauksia)]],Lääkkeet[[#This Row],[Alin saldo 
1.1.-30.6.2024 (pakkauksia)]])*Lääkkeet[[#This Row],[Kirjanpitoarvo / pakkaus 1.1.2024
(EUR  ALV 0 %)]]</f>
        <v>0</v>
      </c>
      <c r="P757" s="16"/>
      <c r="Q757" s="13"/>
      <c r="R757" s="13"/>
      <c r="S757" s="13"/>
      <c r="T757" s="14"/>
      <c r="U757" s="50">
        <f>MIN(Lääkkeet[[#This Row],[Velvoite 1.7.2024 (pakkauksia)]],Lääkkeet[[#This Row],[Suurimman alitusluvan mukainen velvoite
1.7.-31.12.2024 (pakkauksia)]],Lääkkeet[[#This Row],[Alin saldo 
1.7.-31.12.2024 (pakkauksia)]])*Lääkkeet[[#This Row],[Kirjanpitoarvo / pakkaus 1.7.2024
(EUR  ALV 0 %)]]</f>
        <v>0</v>
      </c>
      <c r="W757" s="61" t="str" cm="1">
        <f t="array" ref="W757">IFERROR(_xlfn.IFS(Lääkkeet[[#This Row],[Sitoutunut pääoma 
1.1.-30.6.2024 (EUR)]]&gt;0,"Täytetyt",Lääkkeet[[#This Row],[Sitoutunut pääoma 
1.7.-31.12.2024 (EUR)]]&gt;0,"Täytetyt"),"")</f>
        <v/>
      </c>
      <c r="X757" s="61"/>
      <c r="Y757" s="5">
        <f>Hakulomake!$B$29</f>
        <v>0</v>
      </c>
    </row>
    <row r="758" spans="1:25" x14ac:dyDescent="0.3">
      <c r="A758" s="6" t="s">
        <v>1199</v>
      </c>
      <c r="B758" s="5">
        <f>Hakulomake!$B$17</f>
        <v>0</v>
      </c>
      <c r="C758" s="75">
        <v>5</v>
      </c>
      <c r="D758" s="5" t="s">
        <v>473</v>
      </c>
      <c r="E758" s="74" t="s">
        <v>2396</v>
      </c>
      <c r="F758" s="5" t="s">
        <v>474</v>
      </c>
      <c r="G758" s="5" t="s">
        <v>475</v>
      </c>
      <c r="H758" s="5" t="s">
        <v>199</v>
      </c>
      <c r="I758" s="5" t="s">
        <v>50</v>
      </c>
      <c r="J758" s="75">
        <v>30</v>
      </c>
      <c r="N758" s="14"/>
      <c r="O758" s="50">
        <f>MIN(Lääkkeet[[#This Row],[Velvoite 1.1.2024 (pakkauksia)]],Lääkkeet[[#This Row],[Suurimman alitusluvan mukainen velvoite 
1.1.-30.6.2024 (pakkauksia)]],Lääkkeet[[#This Row],[Alin saldo 
1.1.-30.6.2024 (pakkauksia)]])*Lääkkeet[[#This Row],[Kirjanpitoarvo / pakkaus 1.1.2024
(EUR  ALV 0 %)]]</f>
        <v>0</v>
      </c>
      <c r="P758" s="16"/>
      <c r="Q758" s="13"/>
      <c r="R758" s="13"/>
      <c r="S758" s="13"/>
      <c r="T758" s="14"/>
      <c r="U758" s="50">
        <f>MIN(Lääkkeet[[#This Row],[Velvoite 1.7.2024 (pakkauksia)]],Lääkkeet[[#This Row],[Suurimman alitusluvan mukainen velvoite
1.7.-31.12.2024 (pakkauksia)]],Lääkkeet[[#This Row],[Alin saldo 
1.7.-31.12.2024 (pakkauksia)]])*Lääkkeet[[#This Row],[Kirjanpitoarvo / pakkaus 1.7.2024
(EUR  ALV 0 %)]]</f>
        <v>0</v>
      </c>
      <c r="W758" s="61" t="str" cm="1">
        <f t="array" ref="W758">IFERROR(_xlfn.IFS(Lääkkeet[[#This Row],[Sitoutunut pääoma 
1.1.-30.6.2024 (EUR)]]&gt;0,"Täytetyt",Lääkkeet[[#This Row],[Sitoutunut pääoma 
1.7.-31.12.2024 (EUR)]]&gt;0,"Täytetyt"),"")</f>
        <v/>
      </c>
      <c r="X758" s="61"/>
      <c r="Y758" s="5">
        <f>Hakulomake!$B$29</f>
        <v>0</v>
      </c>
    </row>
    <row r="759" spans="1:25" x14ac:dyDescent="0.3">
      <c r="A759" s="6" t="s">
        <v>1199</v>
      </c>
      <c r="B759" s="5">
        <f>Hakulomake!$B$17</f>
        <v>0</v>
      </c>
      <c r="C759" s="75">
        <v>5</v>
      </c>
      <c r="D759" s="5" t="s">
        <v>473</v>
      </c>
      <c r="E759" s="74" t="s">
        <v>2397</v>
      </c>
      <c r="F759" s="5" t="s">
        <v>474</v>
      </c>
      <c r="G759" s="5" t="s">
        <v>475</v>
      </c>
      <c r="H759" s="5" t="s">
        <v>199</v>
      </c>
      <c r="I759" s="5" t="s">
        <v>50</v>
      </c>
      <c r="J759" s="75">
        <v>100</v>
      </c>
      <c r="N759" s="14"/>
      <c r="O759" s="50">
        <f>MIN(Lääkkeet[[#This Row],[Velvoite 1.1.2024 (pakkauksia)]],Lääkkeet[[#This Row],[Suurimman alitusluvan mukainen velvoite 
1.1.-30.6.2024 (pakkauksia)]],Lääkkeet[[#This Row],[Alin saldo 
1.1.-30.6.2024 (pakkauksia)]])*Lääkkeet[[#This Row],[Kirjanpitoarvo / pakkaus 1.1.2024
(EUR  ALV 0 %)]]</f>
        <v>0</v>
      </c>
      <c r="P759" s="16"/>
      <c r="Q759" s="13"/>
      <c r="R759" s="13"/>
      <c r="S759" s="13"/>
      <c r="T759" s="14"/>
      <c r="U759" s="50">
        <f>MIN(Lääkkeet[[#This Row],[Velvoite 1.7.2024 (pakkauksia)]],Lääkkeet[[#This Row],[Suurimman alitusluvan mukainen velvoite
1.7.-31.12.2024 (pakkauksia)]],Lääkkeet[[#This Row],[Alin saldo 
1.7.-31.12.2024 (pakkauksia)]])*Lääkkeet[[#This Row],[Kirjanpitoarvo / pakkaus 1.7.2024
(EUR  ALV 0 %)]]</f>
        <v>0</v>
      </c>
      <c r="W759" s="61" t="str" cm="1">
        <f t="array" ref="W759">IFERROR(_xlfn.IFS(Lääkkeet[[#This Row],[Sitoutunut pääoma 
1.1.-30.6.2024 (EUR)]]&gt;0,"Täytetyt",Lääkkeet[[#This Row],[Sitoutunut pääoma 
1.7.-31.12.2024 (EUR)]]&gt;0,"Täytetyt"),"")</f>
        <v/>
      </c>
      <c r="X759" s="61"/>
      <c r="Y759" s="5">
        <f>Hakulomake!$B$29</f>
        <v>0</v>
      </c>
    </row>
    <row r="760" spans="1:25" x14ac:dyDescent="0.3">
      <c r="A760" s="6" t="s">
        <v>1199</v>
      </c>
      <c r="B760" s="5">
        <f>Hakulomake!$B$17</f>
        <v>0</v>
      </c>
      <c r="C760" s="75">
        <v>5</v>
      </c>
      <c r="D760" s="5" t="s">
        <v>473</v>
      </c>
      <c r="E760" s="74" t="s">
        <v>2398</v>
      </c>
      <c r="F760" s="5" t="s">
        <v>474</v>
      </c>
      <c r="G760" s="5" t="s">
        <v>475</v>
      </c>
      <c r="H760" s="5" t="s">
        <v>198</v>
      </c>
      <c r="I760" s="5" t="s">
        <v>50</v>
      </c>
      <c r="J760" s="75">
        <v>10</v>
      </c>
      <c r="N760" s="14"/>
      <c r="O760" s="50">
        <f>MIN(Lääkkeet[[#This Row],[Velvoite 1.1.2024 (pakkauksia)]],Lääkkeet[[#This Row],[Suurimman alitusluvan mukainen velvoite 
1.1.-30.6.2024 (pakkauksia)]],Lääkkeet[[#This Row],[Alin saldo 
1.1.-30.6.2024 (pakkauksia)]])*Lääkkeet[[#This Row],[Kirjanpitoarvo / pakkaus 1.1.2024
(EUR  ALV 0 %)]]</f>
        <v>0</v>
      </c>
      <c r="P760" s="16"/>
      <c r="Q760" s="13"/>
      <c r="R760" s="13"/>
      <c r="S760" s="13"/>
      <c r="T760" s="14"/>
      <c r="U760" s="50">
        <f>MIN(Lääkkeet[[#This Row],[Velvoite 1.7.2024 (pakkauksia)]],Lääkkeet[[#This Row],[Suurimman alitusluvan mukainen velvoite
1.7.-31.12.2024 (pakkauksia)]],Lääkkeet[[#This Row],[Alin saldo 
1.7.-31.12.2024 (pakkauksia)]])*Lääkkeet[[#This Row],[Kirjanpitoarvo / pakkaus 1.7.2024
(EUR  ALV 0 %)]]</f>
        <v>0</v>
      </c>
      <c r="W760" s="61" t="str" cm="1">
        <f t="array" ref="W760">IFERROR(_xlfn.IFS(Lääkkeet[[#This Row],[Sitoutunut pääoma 
1.1.-30.6.2024 (EUR)]]&gt;0,"Täytetyt",Lääkkeet[[#This Row],[Sitoutunut pääoma 
1.7.-31.12.2024 (EUR)]]&gt;0,"Täytetyt"),"")</f>
        <v/>
      </c>
      <c r="X760" s="61"/>
      <c r="Y760" s="5">
        <f>Hakulomake!$B$29</f>
        <v>0</v>
      </c>
    </row>
    <row r="761" spans="1:25" x14ac:dyDescent="0.3">
      <c r="A761" s="6" t="s">
        <v>1199</v>
      </c>
      <c r="B761" s="5">
        <f>Hakulomake!$B$17</f>
        <v>0</v>
      </c>
      <c r="C761" s="75">
        <v>5</v>
      </c>
      <c r="D761" s="5" t="s">
        <v>498</v>
      </c>
      <c r="E761" s="74" t="s">
        <v>2399</v>
      </c>
      <c r="F761" s="5" t="s">
        <v>499</v>
      </c>
      <c r="G761" s="5" t="s">
        <v>504</v>
      </c>
      <c r="H761" s="5" t="s">
        <v>344</v>
      </c>
      <c r="I761" s="5" t="s">
        <v>338</v>
      </c>
      <c r="J761" s="75">
        <v>28</v>
      </c>
      <c r="N761" s="14"/>
      <c r="O761" s="50">
        <f>MIN(Lääkkeet[[#This Row],[Velvoite 1.1.2024 (pakkauksia)]],Lääkkeet[[#This Row],[Suurimman alitusluvan mukainen velvoite 
1.1.-30.6.2024 (pakkauksia)]],Lääkkeet[[#This Row],[Alin saldo 
1.1.-30.6.2024 (pakkauksia)]])*Lääkkeet[[#This Row],[Kirjanpitoarvo / pakkaus 1.1.2024
(EUR  ALV 0 %)]]</f>
        <v>0</v>
      </c>
      <c r="P761" s="16"/>
      <c r="Q761" s="13"/>
      <c r="R761" s="13"/>
      <c r="S761" s="13"/>
      <c r="T761" s="14"/>
      <c r="U761" s="50">
        <f>MIN(Lääkkeet[[#This Row],[Velvoite 1.7.2024 (pakkauksia)]],Lääkkeet[[#This Row],[Suurimman alitusluvan mukainen velvoite
1.7.-31.12.2024 (pakkauksia)]],Lääkkeet[[#This Row],[Alin saldo 
1.7.-31.12.2024 (pakkauksia)]])*Lääkkeet[[#This Row],[Kirjanpitoarvo / pakkaus 1.7.2024
(EUR  ALV 0 %)]]</f>
        <v>0</v>
      </c>
      <c r="W761" s="61" t="str" cm="1">
        <f t="array" ref="W761">IFERROR(_xlfn.IFS(Lääkkeet[[#This Row],[Sitoutunut pääoma 
1.1.-30.6.2024 (EUR)]]&gt;0,"Täytetyt",Lääkkeet[[#This Row],[Sitoutunut pääoma 
1.7.-31.12.2024 (EUR)]]&gt;0,"Täytetyt"),"")</f>
        <v/>
      </c>
      <c r="X761" s="61"/>
      <c r="Y761" s="5">
        <f>Hakulomake!$B$29</f>
        <v>0</v>
      </c>
    </row>
    <row r="762" spans="1:25" x14ac:dyDescent="0.3">
      <c r="A762" s="6" t="s">
        <v>1199</v>
      </c>
      <c r="B762" s="5">
        <f>Hakulomake!$B$17</f>
        <v>0</v>
      </c>
      <c r="C762" s="75">
        <v>5</v>
      </c>
      <c r="D762" s="5" t="s">
        <v>473</v>
      </c>
      <c r="E762" s="74" t="s">
        <v>2400</v>
      </c>
      <c r="F762" s="5" t="s">
        <v>474</v>
      </c>
      <c r="G762" s="5" t="s">
        <v>475</v>
      </c>
      <c r="H762" s="5" t="s">
        <v>176</v>
      </c>
      <c r="I762" s="5" t="s">
        <v>118</v>
      </c>
      <c r="J762" s="75" t="s">
        <v>968</v>
      </c>
      <c r="N762" s="14"/>
      <c r="O762" s="50">
        <f>MIN(Lääkkeet[[#This Row],[Velvoite 1.1.2024 (pakkauksia)]],Lääkkeet[[#This Row],[Suurimman alitusluvan mukainen velvoite 
1.1.-30.6.2024 (pakkauksia)]],Lääkkeet[[#This Row],[Alin saldo 
1.1.-30.6.2024 (pakkauksia)]])*Lääkkeet[[#This Row],[Kirjanpitoarvo / pakkaus 1.1.2024
(EUR  ALV 0 %)]]</f>
        <v>0</v>
      </c>
      <c r="P762" s="16"/>
      <c r="Q762" s="13"/>
      <c r="R762" s="13"/>
      <c r="S762" s="13"/>
      <c r="T762" s="14"/>
      <c r="U762" s="50">
        <f>MIN(Lääkkeet[[#This Row],[Velvoite 1.7.2024 (pakkauksia)]],Lääkkeet[[#This Row],[Suurimman alitusluvan mukainen velvoite
1.7.-31.12.2024 (pakkauksia)]],Lääkkeet[[#This Row],[Alin saldo 
1.7.-31.12.2024 (pakkauksia)]])*Lääkkeet[[#This Row],[Kirjanpitoarvo / pakkaus 1.7.2024
(EUR  ALV 0 %)]]</f>
        <v>0</v>
      </c>
      <c r="W762" s="61" t="str" cm="1">
        <f t="array" ref="W762">IFERROR(_xlfn.IFS(Lääkkeet[[#This Row],[Sitoutunut pääoma 
1.1.-30.6.2024 (EUR)]]&gt;0,"Täytetyt",Lääkkeet[[#This Row],[Sitoutunut pääoma 
1.7.-31.12.2024 (EUR)]]&gt;0,"Täytetyt"),"")</f>
        <v/>
      </c>
      <c r="X762" s="61"/>
      <c r="Y762" s="5">
        <f>Hakulomake!$B$29</f>
        <v>0</v>
      </c>
    </row>
    <row r="763" spans="1:25" x14ac:dyDescent="0.3">
      <c r="A763" s="6" t="s">
        <v>1199</v>
      </c>
      <c r="B763" s="5">
        <f>Hakulomake!$B$17</f>
        <v>0</v>
      </c>
      <c r="C763" s="75">
        <v>5</v>
      </c>
      <c r="D763" s="5" t="s">
        <v>473</v>
      </c>
      <c r="E763" s="74" t="s">
        <v>2401</v>
      </c>
      <c r="F763" s="5" t="s">
        <v>474</v>
      </c>
      <c r="G763" s="5" t="s">
        <v>489</v>
      </c>
      <c r="H763" s="5" t="s">
        <v>198</v>
      </c>
      <c r="I763" s="5" t="s">
        <v>490</v>
      </c>
      <c r="J763" s="75">
        <v>20</v>
      </c>
      <c r="N763" s="14"/>
      <c r="O763" s="50">
        <f>MIN(Lääkkeet[[#This Row],[Velvoite 1.1.2024 (pakkauksia)]],Lääkkeet[[#This Row],[Suurimman alitusluvan mukainen velvoite 
1.1.-30.6.2024 (pakkauksia)]],Lääkkeet[[#This Row],[Alin saldo 
1.1.-30.6.2024 (pakkauksia)]])*Lääkkeet[[#This Row],[Kirjanpitoarvo / pakkaus 1.1.2024
(EUR  ALV 0 %)]]</f>
        <v>0</v>
      </c>
      <c r="P763" s="16"/>
      <c r="Q763" s="13"/>
      <c r="R763" s="13"/>
      <c r="S763" s="13"/>
      <c r="T763" s="14"/>
      <c r="U763" s="50">
        <f>MIN(Lääkkeet[[#This Row],[Velvoite 1.7.2024 (pakkauksia)]],Lääkkeet[[#This Row],[Suurimman alitusluvan mukainen velvoite
1.7.-31.12.2024 (pakkauksia)]],Lääkkeet[[#This Row],[Alin saldo 
1.7.-31.12.2024 (pakkauksia)]])*Lääkkeet[[#This Row],[Kirjanpitoarvo / pakkaus 1.7.2024
(EUR  ALV 0 %)]]</f>
        <v>0</v>
      </c>
      <c r="W763" s="61" t="str" cm="1">
        <f t="array" ref="W763">IFERROR(_xlfn.IFS(Lääkkeet[[#This Row],[Sitoutunut pääoma 
1.1.-30.6.2024 (EUR)]]&gt;0,"Täytetyt",Lääkkeet[[#This Row],[Sitoutunut pääoma 
1.7.-31.12.2024 (EUR)]]&gt;0,"Täytetyt"),"")</f>
        <v/>
      </c>
      <c r="X763" s="61"/>
      <c r="Y763" s="5">
        <f>Hakulomake!$B$29</f>
        <v>0</v>
      </c>
    </row>
    <row r="764" spans="1:25" x14ac:dyDescent="0.3">
      <c r="A764" s="6" t="s">
        <v>1199</v>
      </c>
      <c r="B764" s="5">
        <f>Hakulomake!$B$17</f>
        <v>0</v>
      </c>
      <c r="C764" s="75">
        <v>5</v>
      </c>
      <c r="D764" s="5" t="s">
        <v>528</v>
      </c>
      <c r="E764" s="74" t="s">
        <v>2402</v>
      </c>
      <c r="F764" s="5" t="s">
        <v>529</v>
      </c>
      <c r="G764" s="5" t="s">
        <v>539</v>
      </c>
      <c r="H764" s="5" t="s">
        <v>49</v>
      </c>
      <c r="I764" s="5" t="s">
        <v>540</v>
      </c>
      <c r="J764" s="75">
        <v>30</v>
      </c>
      <c r="N764" s="14"/>
      <c r="O764" s="50">
        <f>MIN(Lääkkeet[[#This Row],[Velvoite 1.1.2024 (pakkauksia)]],Lääkkeet[[#This Row],[Suurimman alitusluvan mukainen velvoite 
1.1.-30.6.2024 (pakkauksia)]],Lääkkeet[[#This Row],[Alin saldo 
1.1.-30.6.2024 (pakkauksia)]])*Lääkkeet[[#This Row],[Kirjanpitoarvo / pakkaus 1.1.2024
(EUR  ALV 0 %)]]</f>
        <v>0</v>
      </c>
      <c r="P764" s="16"/>
      <c r="Q764" s="13"/>
      <c r="R764" s="13"/>
      <c r="S764" s="13"/>
      <c r="T764" s="14"/>
      <c r="U764" s="50">
        <f>MIN(Lääkkeet[[#This Row],[Velvoite 1.7.2024 (pakkauksia)]],Lääkkeet[[#This Row],[Suurimman alitusluvan mukainen velvoite
1.7.-31.12.2024 (pakkauksia)]],Lääkkeet[[#This Row],[Alin saldo 
1.7.-31.12.2024 (pakkauksia)]])*Lääkkeet[[#This Row],[Kirjanpitoarvo / pakkaus 1.7.2024
(EUR  ALV 0 %)]]</f>
        <v>0</v>
      </c>
      <c r="W764" s="61" t="str" cm="1">
        <f t="array" ref="W764">IFERROR(_xlfn.IFS(Lääkkeet[[#This Row],[Sitoutunut pääoma 
1.1.-30.6.2024 (EUR)]]&gt;0,"Täytetyt",Lääkkeet[[#This Row],[Sitoutunut pääoma 
1.7.-31.12.2024 (EUR)]]&gt;0,"Täytetyt"),"")</f>
        <v/>
      </c>
      <c r="X764" s="61"/>
      <c r="Y764" s="5">
        <f>Hakulomake!$B$29</f>
        <v>0</v>
      </c>
    </row>
    <row r="765" spans="1:25" x14ac:dyDescent="0.3">
      <c r="A765" s="6" t="s">
        <v>1199</v>
      </c>
      <c r="B765" s="5">
        <f>Hakulomake!$B$17</f>
        <v>0</v>
      </c>
      <c r="C765" s="75">
        <v>5</v>
      </c>
      <c r="D765" s="5" t="s">
        <v>473</v>
      </c>
      <c r="E765" s="74" t="s">
        <v>2403</v>
      </c>
      <c r="F765" s="5" t="s">
        <v>474</v>
      </c>
      <c r="G765" s="5" t="s">
        <v>475</v>
      </c>
      <c r="H765" s="5" t="s">
        <v>38</v>
      </c>
      <c r="I765" s="5" t="s">
        <v>477</v>
      </c>
      <c r="J765" s="75">
        <v>30</v>
      </c>
      <c r="N765" s="14"/>
      <c r="O765" s="50">
        <f>MIN(Lääkkeet[[#This Row],[Velvoite 1.1.2024 (pakkauksia)]],Lääkkeet[[#This Row],[Suurimman alitusluvan mukainen velvoite 
1.1.-30.6.2024 (pakkauksia)]],Lääkkeet[[#This Row],[Alin saldo 
1.1.-30.6.2024 (pakkauksia)]])*Lääkkeet[[#This Row],[Kirjanpitoarvo / pakkaus 1.1.2024
(EUR  ALV 0 %)]]</f>
        <v>0</v>
      </c>
      <c r="P765" s="16"/>
      <c r="Q765" s="13"/>
      <c r="R765" s="13"/>
      <c r="S765" s="13"/>
      <c r="T765" s="14"/>
      <c r="U765" s="50">
        <f>MIN(Lääkkeet[[#This Row],[Velvoite 1.7.2024 (pakkauksia)]],Lääkkeet[[#This Row],[Suurimman alitusluvan mukainen velvoite
1.7.-31.12.2024 (pakkauksia)]],Lääkkeet[[#This Row],[Alin saldo 
1.7.-31.12.2024 (pakkauksia)]])*Lääkkeet[[#This Row],[Kirjanpitoarvo / pakkaus 1.7.2024
(EUR  ALV 0 %)]]</f>
        <v>0</v>
      </c>
      <c r="W765" s="61" t="str" cm="1">
        <f t="array" ref="W765">IFERROR(_xlfn.IFS(Lääkkeet[[#This Row],[Sitoutunut pääoma 
1.1.-30.6.2024 (EUR)]]&gt;0,"Täytetyt",Lääkkeet[[#This Row],[Sitoutunut pääoma 
1.7.-31.12.2024 (EUR)]]&gt;0,"Täytetyt"),"")</f>
        <v/>
      </c>
      <c r="X765" s="61"/>
      <c r="Y765" s="5">
        <f>Hakulomake!$B$29</f>
        <v>0</v>
      </c>
    </row>
    <row r="766" spans="1:25" x14ac:dyDescent="0.3">
      <c r="A766" s="6" t="s">
        <v>1199</v>
      </c>
      <c r="B766" s="5">
        <f>Hakulomake!$B$17</f>
        <v>0</v>
      </c>
      <c r="C766" s="75">
        <v>5</v>
      </c>
      <c r="D766" s="5" t="s">
        <v>498</v>
      </c>
      <c r="E766" s="74" t="s">
        <v>2404</v>
      </c>
      <c r="F766" s="5" t="s">
        <v>499</v>
      </c>
      <c r="G766" s="5" t="s">
        <v>510</v>
      </c>
      <c r="H766" s="5" t="s">
        <v>346</v>
      </c>
      <c r="I766" s="5" t="s">
        <v>338</v>
      </c>
      <c r="J766" s="75">
        <v>28</v>
      </c>
      <c r="N766" s="14"/>
      <c r="O766" s="50">
        <f>MIN(Lääkkeet[[#This Row],[Velvoite 1.1.2024 (pakkauksia)]],Lääkkeet[[#This Row],[Suurimman alitusluvan mukainen velvoite 
1.1.-30.6.2024 (pakkauksia)]],Lääkkeet[[#This Row],[Alin saldo 
1.1.-30.6.2024 (pakkauksia)]])*Lääkkeet[[#This Row],[Kirjanpitoarvo / pakkaus 1.1.2024
(EUR  ALV 0 %)]]</f>
        <v>0</v>
      </c>
      <c r="P766" s="16"/>
      <c r="Q766" s="13"/>
      <c r="R766" s="13"/>
      <c r="S766" s="13"/>
      <c r="T766" s="14"/>
      <c r="U766" s="50">
        <f>MIN(Lääkkeet[[#This Row],[Velvoite 1.7.2024 (pakkauksia)]],Lääkkeet[[#This Row],[Suurimman alitusluvan mukainen velvoite
1.7.-31.12.2024 (pakkauksia)]],Lääkkeet[[#This Row],[Alin saldo 
1.7.-31.12.2024 (pakkauksia)]])*Lääkkeet[[#This Row],[Kirjanpitoarvo / pakkaus 1.7.2024
(EUR  ALV 0 %)]]</f>
        <v>0</v>
      </c>
      <c r="W766" s="61" t="str" cm="1">
        <f t="array" ref="W766">IFERROR(_xlfn.IFS(Lääkkeet[[#This Row],[Sitoutunut pääoma 
1.1.-30.6.2024 (EUR)]]&gt;0,"Täytetyt",Lääkkeet[[#This Row],[Sitoutunut pääoma 
1.7.-31.12.2024 (EUR)]]&gt;0,"Täytetyt"),"")</f>
        <v/>
      </c>
      <c r="X766" s="61"/>
      <c r="Y766" s="5">
        <f>Hakulomake!$B$29</f>
        <v>0</v>
      </c>
    </row>
    <row r="767" spans="1:25" x14ac:dyDescent="0.3">
      <c r="A767" s="6" t="s">
        <v>1199</v>
      </c>
      <c r="B767" s="5">
        <f>Hakulomake!$B$17</f>
        <v>0</v>
      </c>
      <c r="C767" s="75">
        <v>5</v>
      </c>
      <c r="D767" s="5" t="s">
        <v>498</v>
      </c>
      <c r="E767" s="74" t="s">
        <v>2405</v>
      </c>
      <c r="F767" s="5" t="s">
        <v>499</v>
      </c>
      <c r="G767" s="5" t="s">
        <v>500</v>
      </c>
      <c r="H767" s="5" t="s">
        <v>117</v>
      </c>
      <c r="I767" s="5" t="s">
        <v>135</v>
      </c>
      <c r="J767" s="75" t="s">
        <v>1084</v>
      </c>
      <c r="N767" s="14"/>
      <c r="O767" s="50">
        <f>MIN(Lääkkeet[[#This Row],[Velvoite 1.1.2024 (pakkauksia)]],Lääkkeet[[#This Row],[Suurimman alitusluvan mukainen velvoite 
1.1.-30.6.2024 (pakkauksia)]],Lääkkeet[[#This Row],[Alin saldo 
1.1.-30.6.2024 (pakkauksia)]])*Lääkkeet[[#This Row],[Kirjanpitoarvo / pakkaus 1.1.2024
(EUR  ALV 0 %)]]</f>
        <v>0</v>
      </c>
      <c r="P767" s="16"/>
      <c r="Q767" s="13"/>
      <c r="R767" s="13"/>
      <c r="S767" s="13"/>
      <c r="T767" s="14"/>
      <c r="U767" s="50">
        <f>MIN(Lääkkeet[[#This Row],[Velvoite 1.7.2024 (pakkauksia)]],Lääkkeet[[#This Row],[Suurimman alitusluvan mukainen velvoite
1.7.-31.12.2024 (pakkauksia)]],Lääkkeet[[#This Row],[Alin saldo 
1.7.-31.12.2024 (pakkauksia)]])*Lääkkeet[[#This Row],[Kirjanpitoarvo / pakkaus 1.7.2024
(EUR  ALV 0 %)]]</f>
        <v>0</v>
      </c>
      <c r="W767" s="61" t="str" cm="1">
        <f t="array" ref="W767">IFERROR(_xlfn.IFS(Lääkkeet[[#This Row],[Sitoutunut pääoma 
1.1.-30.6.2024 (EUR)]]&gt;0,"Täytetyt",Lääkkeet[[#This Row],[Sitoutunut pääoma 
1.7.-31.12.2024 (EUR)]]&gt;0,"Täytetyt"),"")</f>
        <v/>
      </c>
      <c r="X767" s="61"/>
      <c r="Y767" s="5">
        <f>Hakulomake!$B$29</f>
        <v>0</v>
      </c>
    </row>
    <row r="768" spans="1:25" x14ac:dyDescent="0.3">
      <c r="A768" s="6" t="s">
        <v>1199</v>
      </c>
      <c r="B768" s="5">
        <f>Hakulomake!$B$17</f>
        <v>0</v>
      </c>
      <c r="C768" s="75">
        <v>5</v>
      </c>
      <c r="D768" s="5" t="s">
        <v>528</v>
      </c>
      <c r="E768" s="74" t="s">
        <v>2406</v>
      </c>
      <c r="F768" s="5" t="s">
        <v>529</v>
      </c>
      <c r="G768" s="5" t="s">
        <v>547</v>
      </c>
      <c r="H768" s="5" t="s">
        <v>117</v>
      </c>
      <c r="I768" s="5" t="s">
        <v>137</v>
      </c>
      <c r="J768" s="75" t="s">
        <v>985</v>
      </c>
      <c r="N768" s="14"/>
      <c r="O768" s="50">
        <f>MIN(Lääkkeet[[#This Row],[Velvoite 1.1.2024 (pakkauksia)]],Lääkkeet[[#This Row],[Suurimman alitusluvan mukainen velvoite 
1.1.-30.6.2024 (pakkauksia)]],Lääkkeet[[#This Row],[Alin saldo 
1.1.-30.6.2024 (pakkauksia)]])*Lääkkeet[[#This Row],[Kirjanpitoarvo / pakkaus 1.1.2024
(EUR  ALV 0 %)]]</f>
        <v>0</v>
      </c>
      <c r="P768" s="16"/>
      <c r="Q768" s="13"/>
      <c r="R768" s="13"/>
      <c r="S768" s="13"/>
      <c r="T768" s="14"/>
      <c r="U768" s="50">
        <f>MIN(Lääkkeet[[#This Row],[Velvoite 1.7.2024 (pakkauksia)]],Lääkkeet[[#This Row],[Suurimman alitusluvan mukainen velvoite
1.7.-31.12.2024 (pakkauksia)]],Lääkkeet[[#This Row],[Alin saldo 
1.7.-31.12.2024 (pakkauksia)]])*Lääkkeet[[#This Row],[Kirjanpitoarvo / pakkaus 1.7.2024
(EUR  ALV 0 %)]]</f>
        <v>0</v>
      </c>
      <c r="W768" s="61" t="str" cm="1">
        <f t="array" ref="W768">IFERROR(_xlfn.IFS(Lääkkeet[[#This Row],[Sitoutunut pääoma 
1.1.-30.6.2024 (EUR)]]&gt;0,"Täytetyt",Lääkkeet[[#This Row],[Sitoutunut pääoma 
1.7.-31.12.2024 (EUR)]]&gt;0,"Täytetyt"),"")</f>
        <v/>
      </c>
      <c r="X768" s="61"/>
      <c r="Y768" s="5">
        <f>Hakulomake!$B$29</f>
        <v>0</v>
      </c>
    </row>
    <row r="769" spans="1:25" x14ac:dyDescent="0.3">
      <c r="A769" s="6" t="s">
        <v>1199</v>
      </c>
      <c r="B769" s="5">
        <f>Hakulomake!$B$17</f>
        <v>0</v>
      </c>
      <c r="C769" s="75">
        <v>5</v>
      </c>
      <c r="D769" s="5" t="s">
        <v>498</v>
      </c>
      <c r="E769" s="74" t="s">
        <v>2407</v>
      </c>
      <c r="F769" s="5" t="s">
        <v>499</v>
      </c>
      <c r="G769" s="5" t="s">
        <v>510</v>
      </c>
      <c r="H769" s="5" t="s">
        <v>505</v>
      </c>
      <c r="I769" s="5" t="s">
        <v>338</v>
      </c>
      <c r="J769" s="75">
        <v>98</v>
      </c>
      <c r="N769" s="14"/>
      <c r="O769" s="50">
        <f>MIN(Lääkkeet[[#This Row],[Velvoite 1.1.2024 (pakkauksia)]],Lääkkeet[[#This Row],[Suurimman alitusluvan mukainen velvoite 
1.1.-30.6.2024 (pakkauksia)]],Lääkkeet[[#This Row],[Alin saldo 
1.1.-30.6.2024 (pakkauksia)]])*Lääkkeet[[#This Row],[Kirjanpitoarvo / pakkaus 1.1.2024
(EUR  ALV 0 %)]]</f>
        <v>0</v>
      </c>
      <c r="P769" s="16"/>
      <c r="Q769" s="13"/>
      <c r="R769" s="13"/>
      <c r="S769" s="13"/>
      <c r="T769" s="14"/>
      <c r="U769" s="50">
        <f>MIN(Lääkkeet[[#This Row],[Velvoite 1.7.2024 (pakkauksia)]],Lääkkeet[[#This Row],[Suurimman alitusluvan mukainen velvoite
1.7.-31.12.2024 (pakkauksia)]],Lääkkeet[[#This Row],[Alin saldo 
1.7.-31.12.2024 (pakkauksia)]])*Lääkkeet[[#This Row],[Kirjanpitoarvo / pakkaus 1.7.2024
(EUR  ALV 0 %)]]</f>
        <v>0</v>
      </c>
      <c r="W769" s="61" t="str" cm="1">
        <f t="array" ref="W769">IFERROR(_xlfn.IFS(Lääkkeet[[#This Row],[Sitoutunut pääoma 
1.1.-30.6.2024 (EUR)]]&gt;0,"Täytetyt",Lääkkeet[[#This Row],[Sitoutunut pääoma 
1.7.-31.12.2024 (EUR)]]&gt;0,"Täytetyt"),"")</f>
        <v/>
      </c>
      <c r="X769" s="61"/>
      <c r="Y769" s="5">
        <f>Hakulomake!$B$29</f>
        <v>0</v>
      </c>
    </row>
    <row r="770" spans="1:25" x14ac:dyDescent="0.3">
      <c r="A770" s="6" t="s">
        <v>1199</v>
      </c>
      <c r="B770" s="5">
        <f>Hakulomake!$B$17</f>
        <v>0</v>
      </c>
      <c r="C770" s="75">
        <v>5</v>
      </c>
      <c r="D770" s="5" t="s">
        <v>522</v>
      </c>
      <c r="E770" s="74" t="s">
        <v>2408</v>
      </c>
      <c r="F770" s="5" t="s">
        <v>523</v>
      </c>
      <c r="G770" s="5" t="s">
        <v>527</v>
      </c>
      <c r="H770" s="5" t="s">
        <v>49</v>
      </c>
      <c r="I770" s="5" t="s">
        <v>39</v>
      </c>
      <c r="J770" s="75">
        <v>20</v>
      </c>
      <c r="N770" s="14"/>
      <c r="O770" s="50">
        <f>MIN(Lääkkeet[[#This Row],[Velvoite 1.1.2024 (pakkauksia)]],Lääkkeet[[#This Row],[Suurimman alitusluvan mukainen velvoite 
1.1.-30.6.2024 (pakkauksia)]],Lääkkeet[[#This Row],[Alin saldo 
1.1.-30.6.2024 (pakkauksia)]])*Lääkkeet[[#This Row],[Kirjanpitoarvo / pakkaus 1.1.2024
(EUR  ALV 0 %)]]</f>
        <v>0</v>
      </c>
      <c r="P770" s="16"/>
      <c r="Q770" s="13"/>
      <c r="R770" s="13"/>
      <c r="S770" s="13"/>
      <c r="T770" s="14"/>
      <c r="U770" s="50">
        <f>MIN(Lääkkeet[[#This Row],[Velvoite 1.7.2024 (pakkauksia)]],Lääkkeet[[#This Row],[Suurimman alitusluvan mukainen velvoite
1.7.-31.12.2024 (pakkauksia)]],Lääkkeet[[#This Row],[Alin saldo 
1.7.-31.12.2024 (pakkauksia)]])*Lääkkeet[[#This Row],[Kirjanpitoarvo / pakkaus 1.7.2024
(EUR  ALV 0 %)]]</f>
        <v>0</v>
      </c>
      <c r="W770" s="61" t="str" cm="1">
        <f t="array" ref="W770">IFERROR(_xlfn.IFS(Lääkkeet[[#This Row],[Sitoutunut pääoma 
1.1.-30.6.2024 (EUR)]]&gt;0,"Täytetyt",Lääkkeet[[#This Row],[Sitoutunut pääoma 
1.7.-31.12.2024 (EUR)]]&gt;0,"Täytetyt"),"")</f>
        <v/>
      </c>
      <c r="X770" s="61"/>
      <c r="Y770" s="5">
        <f>Hakulomake!$B$29</f>
        <v>0</v>
      </c>
    </row>
    <row r="771" spans="1:25" x14ac:dyDescent="0.3">
      <c r="A771" s="6" t="s">
        <v>1199</v>
      </c>
      <c r="B771" s="5">
        <f>Hakulomake!$B$17</f>
        <v>0</v>
      </c>
      <c r="C771" s="75">
        <v>5</v>
      </c>
      <c r="D771" s="5" t="s">
        <v>522</v>
      </c>
      <c r="E771" s="74" t="s">
        <v>2409</v>
      </c>
      <c r="F771" s="5" t="s">
        <v>523</v>
      </c>
      <c r="G771" s="5" t="s">
        <v>527</v>
      </c>
      <c r="H771" s="5" t="s">
        <v>49</v>
      </c>
      <c r="I771" s="5" t="s">
        <v>39</v>
      </c>
      <c r="J771" s="75">
        <v>100</v>
      </c>
      <c r="N771" s="14"/>
      <c r="O771" s="50">
        <f>MIN(Lääkkeet[[#This Row],[Velvoite 1.1.2024 (pakkauksia)]],Lääkkeet[[#This Row],[Suurimman alitusluvan mukainen velvoite 
1.1.-30.6.2024 (pakkauksia)]],Lääkkeet[[#This Row],[Alin saldo 
1.1.-30.6.2024 (pakkauksia)]])*Lääkkeet[[#This Row],[Kirjanpitoarvo / pakkaus 1.1.2024
(EUR  ALV 0 %)]]</f>
        <v>0</v>
      </c>
      <c r="P771" s="16"/>
      <c r="Q771" s="13"/>
      <c r="R771" s="13"/>
      <c r="S771" s="13"/>
      <c r="T771" s="14"/>
      <c r="U771" s="50">
        <f>MIN(Lääkkeet[[#This Row],[Velvoite 1.7.2024 (pakkauksia)]],Lääkkeet[[#This Row],[Suurimman alitusluvan mukainen velvoite
1.7.-31.12.2024 (pakkauksia)]],Lääkkeet[[#This Row],[Alin saldo 
1.7.-31.12.2024 (pakkauksia)]])*Lääkkeet[[#This Row],[Kirjanpitoarvo / pakkaus 1.7.2024
(EUR  ALV 0 %)]]</f>
        <v>0</v>
      </c>
      <c r="W771" s="61" t="str" cm="1">
        <f t="array" ref="W771">IFERROR(_xlfn.IFS(Lääkkeet[[#This Row],[Sitoutunut pääoma 
1.1.-30.6.2024 (EUR)]]&gt;0,"Täytetyt",Lääkkeet[[#This Row],[Sitoutunut pääoma 
1.7.-31.12.2024 (EUR)]]&gt;0,"Täytetyt"),"")</f>
        <v/>
      </c>
      <c r="X771" s="61"/>
      <c r="Y771" s="5">
        <f>Hakulomake!$B$29</f>
        <v>0</v>
      </c>
    </row>
    <row r="772" spans="1:25" x14ac:dyDescent="0.3">
      <c r="A772" s="6" t="s">
        <v>1199</v>
      </c>
      <c r="B772" s="5">
        <f>Hakulomake!$B$17</f>
        <v>0</v>
      </c>
      <c r="C772" s="75">
        <v>5</v>
      </c>
      <c r="D772" s="5" t="s">
        <v>498</v>
      </c>
      <c r="E772" s="74" t="s">
        <v>2410</v>
      </c>
      <c r="F772" s="5" t="s">
        <v>499</v>
      </c>
      <c r="G772" s="5" t="s">
        <v>510</v>
      </c>
      <c r="H772" s="5" t="s">
        <v>342</v>
      </c>
      <c r="I772" s="5" t="s">
        <v>338</v>
      </c>
      <c r="J772" s="75">
        <v>98</v>
      </c>
      <c r="N772" s="14"/>
      <c r="O772" s="50">
        <f>MIN(Lääkkeet[[#This Row],[Velvoite 1.1.2024 (pakkauksia)]],Lääkkeet[[#This Row],[Suurimman alitusluvan mukainen velvoite 
1.1.-30.6.2024 (pakkauksia)]],Lääkkeet[[#This Row],[Alin saldo 
1.1.-30.6.2024 (pakkauksia)]])*Lääkkeet[[#This Row],[Kirjanpitoarvo / pakkaus 1.1.2024
(EUR  ALV 0 %)]]</f>
        <v>0</v>
      </c>
      <c r="P772" s="16"/>
      <c r="Q772" s="13"/>
      <c r="R772" s="13"/>
      <c r="S772" s="13"/>
      <c r="T772" s="14"/>
      <c r="U772" s="50">
        <f>MIN(Lääkkeet[[#This Row],[Velvoite 1.7.2024 (pakkauksia)]],Lääkkeet[[#This Row],[Suurimman alitusluvan mukainen velvoite
1.7.-31.12.2024 (pakkauksia)]],Lääkkeet[[#This Row],[Alin saldo 
1.7.-31.12.2024 (pakkauksia)]])*Lääkkeet[[#This Row],[Kirjanpitoarvo / pakkaus 1.7.2024
(EUR  ALV 0 %)]]</f>
        <v>0</v>
      </c>
      <c r="W772" s="61" t="str" cm="1">
        <f t="array" ref="W772">IFERROR(_xlfn.IFS(Lääkkeet[[#This Row],[Sitoutunut pääoma 
1.1.-30.6.2024 (EUR)]]&gt;0,"Täytetyt",Lääkkeet[[#This Row],[Sitoutunut pääoma 
1.7.-31.12.2024 (EUR)]]&gt;0,"Täytetyt"),"")</f>
        <v/>
      </c>
      <c r="X772" s="61"/>
      <c r="Y772" s="5">
        <f>Hakulomake!$B$29</f>
        <v>0</v>
      </c>
    </row>
    <row r="773" spans="1:25" x14ac:dyDescent="0.3">
      <c r="A773" s="6" t="s">
        <v>1199</v>
      </c>
      <c r="B773" s="5">
        <f>Hakulomake!$B$17</f>
        <v>0</v>
      </c>
      <c r="C773" s="75">
        <v>5</v>
      </c>
      <c r="D773" s="5" t="s">
        <v>492</v>
      </c>
      <c r="E773" s="74" t="s">
        <v>2411</v>
      </c>
      <c r="F773" s="5" t="s">
        <v>493</v>
      </c>
      <c r="G773" s="5" t="s">
        <v>2375</v>
      </c>
      <c r="H773" s="5" t="s">
        <v>476</v>
      </c>
      <c r="I773" s="5" t="s">
        <v>135</v>
      </c>
      <c r="J773" s="75" t="s">
        <v>1055</v>
      </c>
      <c r="N773" s="14"/>
      <c r="O773" s="50">
        <f>MIN(Lääkkeet[[#This Row],[Velvoite 1.1.2024 (pakkauksia)]],Lääkkeet[[#This Row],[Suurimman alitusluvan mukainen velvoite 
1.1.-30.6.2024 (pakkauksia)]],Lääkkeet[[#This Row],[Alin saldo 
1.1.-30.6.2024 (pakkauksia)]])*Lääkkeet[[#This Row],[Kirjanpitoarvo / pakkaus 1.1.2024
(EUR  ALV 0 %)]]</f>
        <v>0</v>
      </c>
      <c r="P773" s="16"/>
      <c r="Q773" s="13"/>
      <c r="R773" s="13"/>
      <c r="S773" s="13"/>
      <c r="T773" s="14"/>
      <c r="U773" s="50">
        <f>MIN(Lääkkeet[[#This Row],[Velvoite 1.7.2024 (pakkauksia)]],Lääkkeet[[#This Row],[Suurimman alitusluvan mukainen velvoite
1.7.-31.12.2024 (pakkauksia)]],Lääkkeet[[#This Row],[Alin saldo 
1.7.-31.12.2024 (pakkauksia)]])*Lääkkeet[[#This Row],[Kirjanpitoarvo / pakkaus 1.7.2024
(EUR  ALV 0 %)]]</f>
        <v>0</v>
      </c>
      <c r="W773" s="61" t="str" cm="1">
        <f t="array" ref="W773">IFERROR(_xlfn.IFS(Lääkkeet[[#This Row],[Sitoutunut pääoma 
1.1.-30.6.2024 (EUR)]]&gt;0,"Täytetyt",Lääkkeet[[#This Row],[Sitoutunut pääoma 
1.7.-31.12.2024 (EUR)]]&gt;0,"Täytetyt"),"")</f>
        <v/>
      </c>
      <c r="X773" s="61"/>
      <c r="Y773" s="5">
        <f>Hakulomake!$B$29</f>
        <v>0</v>
      </c>
    </row>
    <row r="774" spans="1:25" x14ac:dyDescent="0.3">
      <c r="A774" s="6" t="s">
        <v>1199</v>
      </c>
      <c r="B774" s="5">
        <f>Hakulomake!$B$17</f>
        <v>0</v>
      </c>
      <c r="C774" s="75">
        <v>5</v>
      </c>
      <c r="D774" s="5" t="s">
        <v>473</v>
      </c>
      <c r="E774" s="74" t="s">
        <v>2412</v>
      </c>
      <c r="F774" s="5" t="s">
        <v>474</v>
      </c>
      <c r="G774" s="5" t="s">
        <v>2413</v>
      </c>
      <c r="H774" s="5" t="s">
        <v>198</v>
      </c>
      <c r="I774" s="5" t="s">
        <v>479</v>
      </c>
      <c r="J774" s="75">
        <v>10</v>
      </c>
      <c r="N774" s="14"/>
      <c r="O774" s="50">
        <f>MIN(Lääkkeet[[#This Row],[Velvoite 1.1.2024 (pakkauksia)]],Lääkkeet[[#This Row],[Suurimman alitusluvan mukainen velvoite 
1.1.-30.6.2024 (pakkauksia)]],Lääkkeet[[#This Row],[Alin saldo 
1.1.-30.6.2024 (pakkauksia)]])*Lääkkeet[[#This Row],[Kirjanpitoarvo / pakkaus 1.1.2024
(EUR  ALV 0 %)]]</f>
        <v>0</v>
      </c>
      <c r="P774" s="16"/>
      <c r="Q774" s="13"/>
      <c r="R774" s="13"/>
      <c r="S774" s="13"/>
      <c r="T774" s="14"/>
      <c r="U774" s="50">
        <f>MIN(Lääkkeet[[#This Row],[Velvoite 1.7.2024 (pakkauksia)]],Lääkkeet[[#This Row],[Suurimman alitusluvan mukainen velvoite
1.7.-31.12.2024 (pakkauksia)]],Lääkkeet[[#This Row],[Alin saldo 
1.7.-31.12.2024 (pakkauksia)]])*Lääkkeet[[#This Row],[Kirjanpitoarvo / pakkaus 1.7.2024
(EUR  ALV 0 %)]]</f>
        <v>0</v>
      </c>
      <c r="W774" s="61" t="str" cm="1">
        <f t="array" ref="W774">IFERROR(_xlfn.IFS(Lääkkeet[[#This Row],[Sitoutunut pääoma 
1.1.-30.6.2024 (EUR)]]&gt;0,"Täytetyt",Lääkkeet[[#This Row],[Sitoutunut pääoma 
1.7.-31.12.2024 (EUR)]]&gt;0,"Täytetyt"),"")</f>
        <v/>
      </c>
      <c r="X774" s="61"/>
      <c r="Y774" s="5">
        <f>Hakulomake!$B$29</f>
        <v>0</v>
      </c>
    </row>
    <row r="775" spans="1:25" x14ac:dyDescent="0.3">
      <c r="A775" s="6" t="s">
        <v>1199</v>
      </c>
      <c r="B775" s="5">
        <f>Hakulomake!$B$17</f>
        <v>0</v>
      </c>
      <c r="C775" s="75">
        <v>5</v>
      </c>
      <c r="D775" s="5" t="s">
        <v>498</v>
      </c>
      <c r="E775" s="74" t="s">
        <v>2414</v>
      </c>
      <c r="F775" s="5" t="s">
        <v>499</v>
      </c>
      <c r="G775" s="5" t="s">
        <v>502</v>
      </c>
      <c r="H775" s="5" t="s">
        <v>385</v>
      </c>
      <c r="I775" s="5" t="s">
        <v>32</v>
      </c>
      <c r="J775" s="75">
        <v>100</v>
      </c>
      <c r="N775" s="14"/>
      <c r="O775" s="50">
        <f>MIN(Lääkkeet[[#This Row],[Velvoite 1.1.2024 (pakkauksia)]],Lääkkeet[[#This Row],[Suurimman alitusluvan mukainen velvoite 
1.1.-30.6.2024 (pakkauksia)]],Lääkkeet[[#This Row],[Alin saldo 
1.1.-30.6.2024 (pakkauksia)]])*Lääkkeet[[#This Row],[Kirjanpitoarvo / pakkaus 1.1.2024
(EUR  ALV 0 %)]]</f>
        <v>0</v>
      </c>
      <c r="P775" s="16"/>
      <c r="Q775" s="13"/>
      <c r="R775" s="13"/>
      <c r="S775" s="13"/>
      <c r="T775" s="14"/>
      <c r="U775" s="50">
        <f>MIN(Lääkkeet[[#This Row],[Velvoite 1.7.2024 (pakkauksia)]],Lääkkeet[[#This Row],[Suurimman alitusluvan mukainen velvoite
1.7.-31.12.2024 (pakkauksia)]],Lääkkeet[[#This Row],[Alin saldo 
1.7.-31.12.2024 (pakkauksia)]])*Lääkkeet[[#This Row],[Kirjanpitoarvo / pakkaus 1.7.2024
(EUR  ALV 0 %)]]</f>
        <v>0</v>
      </c>
      <c r="W775" s="61" t="str" cm="1">
        <f t="array" ref="W775">IFERROR(_xlfn.IFS(Lääkkeet[[#This Row],[Sitoutunut pääoma 
1.1.-30.6.2024 (EUR)]]&gt;0,"Täytetyt",Lääkkeet[[#This Row],[Sitoutunut pääoma 
1.7.-31.12.2024 (EUR)]]&gt;0,"Täytetyt"),"")</f>
        <v/>
      </c>
      <c r="X775" s="61"/>
      <c r="Y775" s="5">
        <f>Hakulomake!$B$29</f>
        <v>0</v>
      </c>
    </row>
    <row r="776" spans="1:25" x14ac:dyDescent="0.3">
      <c r="A776" s="6" t="s">
        <v>1199</v>
      </c>
      <c r="B776" s="5">
        <f>Hakulomake!$B$17</f>
        <v>0</v>
      </c>
      <c r="C776" s="75">
        <v>5</v>
      </c>
      <c r="D776" s="5" t="s">
        <v>498</v>
      </c>
      <c r="E776" s="74" t="s">
        <v>2415</v>
      </c>
      <c r="F776" s="5" t="s">
        <v>499</v>
      </c>
      <c r="G776" s="5" t="s">
        <v>2416</v>
      </c>
      <c r="H776" s="5" t="s">
        <v>150</v>
      </c>
      <c r="I776" s="5" t="s">
        <v>131</v>
      </c>
      <c r="J776" s="75" t="s">
        <v>968</v>
      </c>
      <c r="N776" s="14"/>
      <c r="O776" s="50">
        <f>MIN(Lääkkeet[[#This Row],[Velvoite 1.1.2024 (pakkauksia)]],Lääkkeet[[#This Row],[Suurimman alitusluvan mukainen velvoite 
1.1.-30.6.2024 (pakkauksia)]],Lääkkeet[[#This Row],[Alin saldo 
1.1.-30.6.2024 (pakkauksia)]])*Lääkkeet[[#This Row],[Kirjanpitoarvo / pakkaus 1.1.2024
(EUR  ALV 0 %)]]</f>
        <v>0</v>
      </c>
      <c r="P776" s="16"/>
      <c r="Q776" s="13"/>
      <c r="R776" s="13"/>
      <c r="S776" s="13"/>
      <c r="T776" s="14"/>
      <c r="U776" s="50">
        <f>MIN(Lääkkeet[[#This Row],[Velvoite 1.7.2024 (pakkauksia)]],Lääkkeet[[#This Row],[Suurimman alitusluvan mukainen velvoite
1.7.-31.12.2024 (pakkauksia)]],Lääkkeet[[#This Row],[Alin saldo 
1.7.-31.12.2024 (pakkauksia)]])*Lääkkeet[[#This Row],[Kirjanpitoarvo / pakkaus 1.7.2024
(EUR  ALV 0 %)]]</f>
        <v>0</v>
      </c>
      <c r="W776" s="61" t="str" cm="1">
        <f t="array" ref="W776">IFERROR(_xlfn.IFS(Lääkkeet[[#This Row],[Sitoutunut pääoma 
1.1.-30.6.2024 (EUR)]]&gt;0,"Täytetyt",Lääkkeet[[#This Row],[Sitoutunut pääoma 
1.7.-31.12.2024 (EUR)]]&gt;0,"Täytetyt"),"")</f>
        <v/>
      </c>
      <c r="X776" s="61"/>
      <c r="Y776" s="5">
        <f>Hakulomake!$B$29</f>
        <v>0</v>
      </c>
    </row>
    <row r="777" spans="1:25" x14ac:dyDescent="0.3">
      <c r="A777" s="6" t="s">
        <v>1199</v>
      </c>
      <c r="B777" s="5">
        <f>Hakulomake!$B$17</f>
        <v>0</v>
      </c>
      <c r="C777" s="75">
        <v>5</v>
      </c>
      <c r="D777" s="5" t="s">
        <v>528</v>
      </c>
      <c r="E777" s="74" t="s">
        <v>2417</v>
      </c>
      <c r="F777" s="5" t="s">
        <v>529</v>
      </c>
      <c r="G777" s="5" t="s">
        <v>534</v>
      </c>
      <c r="H777" s="5" t="s">
        <v>531</v>
      </c>
      <c r="I777" s="5" t="s">
        <v>118</v>
      </c>
      <c r="J777" s="75" t="s">
        <v>1083</v>
      </c>
      <c r="N777" s="14"/>
      <c r="O777" s="50">
        <f>MIN(Lääkkeet[[#This Row],[Velvoite 1.1.2024 (pakkauksia)]],Lääkkeet[[#This Row],[Suurimman alitusluvan mukainen velvoite 
1.1.-30.6.2024 (pakkauksia)]],Lääkkeet[[#This Row],[Alin saldo 
1.1.-30.6.2024 (pakkauksia)]])*Lääkkeet[[#This Row],[Kirjanpitoarvo / pakkaus 1.1.2024
(EUR  ALV 0 %)]]</f>
        <v>0</v>
      </c>
      <c r="P777" s="16"/>
      <c r="Q777" s="13"/>
      <c r="R777" s="13"/>
      <c r="S777" s="13"/>
      <c r="T777" s="14"/>
      <c r="U777" s="50">
        <f>MIN(Lääkkeet[[#This Row],[Velvoite 1.7.2024 (pakkauksia)]],Lääkkeet[[#This Row],[Suurimman alitusluvan mukainen velvoite
1.7.-31.12.2024 (pakkauksia)]],Lääkkeet[[#This Row],[Alin saldo 
1.7.-31.12.2024 (pakkauksia)]])*Lääkkeet[[#This Row],[Kirjanpitoarvo / pakkaus 1.7.2024
(EUR  ALV 0 %)]]</f>
        <v>0</v>
      </c>
      <c r="W777" s="61" t="str" cm="1">
        <f t="array" ref="W777">IFERROR(_xlfn.IFS(Lääkkeet[[#This Row],[Sitoutunut pääoma 
1.1.-30.6.2024 (EUR)]]&gt;0,"Täytetyt",Lääkkeet[[#This Row],[Sitoutunut pääoma 
1.7.-31.12.2024 (EUR)]]&gt;0,"Täytetyt"),"")</f>
        <v/>
      </c>
      <c r="X777" s="61"/>
      <c r="Y777" s="5">
        <f>Hakulomake!$B$29</f>
        <v>0</v>
      </c>
    </row>
    <row r="778" spans="1:25" x14ac:dyDescent="0.3">
      <c r="A778" s="6" t="s">
        <v>1199</v>
      </c>
      <c r="B778" s="5">
        <f>Hakulomake!$B$17</f>
        <v>0</v>
      </c>
      <c r="C778" s="75">
        <v>5</v>
      </c>
      <c r="D778" s="5" t="s">
        <v>528</v>
      </c>
      <c r="E778" s="74" t="s">
        <v>2418</v>
      </c>
      <c r="F778" s="5" t="s">
        <v>529</v>
      </c>
      <c r="G778" s="5" t="s">
        <v>536</v>
      </c>
      <c r="H778" s="5" t="s">
        <v>537</v>
      </c>
      <c r="I778" s="5" t="s">
        <v>125</v>
      </c>
      <c r="J778" s="75">
        <v>96</v>
      </c>
      <c r="N778" s="14"/>
      <c r="O778" s="50">
        <f>MIN(Lääkkeet[[#This Row],[Velvoite 1.1.2024 (pakkauksia)]],Lääkkeet[[#This Row],[Suurimman alitusluvan mukainen velvoite 
1.1.-30.6.2024 (pakkauksia)]],Lääkkeet[[#This Row],[Alin saldo 
1.1.-30.6.2024 (pakkauksia)]])*Lääkkeet[[#This Row],[Kirjanpitoarvo / pakkaus 1.1.2024
(EUR  ALV 0 %)]]</f>
        <v>0</v>
      </c>
      <c r="P778" s="16"/>
      <c r="Q778" s="13"/>
      <c r="R778" s="13"/>
      <c r="S778" s="13"/>
      <c r="T778" s="14"/>
      <c r="U778" s="50">
        <f>MIN(Lääkkeet[[#This Row],[Velvoite 1.7.2024 (pakkauksia)]],Lääkkeet[[#This Row],[Suurimman alitusluvan mukainen velvoite
1.7.-31.12.2024 (pakkauksia)]],Lääkkeet[[#This Row],[Alin saldo 
1.7.-31.12.2024 (pakkauksia)]])*Lääkkeet[[#This Row],[Kirjanpitoarvo / pakkaus 1.7.2024
(EUR  ALV 0 %)]]</f>
        <v>0</v>
      </c>
      <c r="W778" s="61" t="str" cm="1">
        <f t="array" ref="W778">IFERROR(_xlfn.IFS(Lääkkeet[[#This Row],[Sitoutunut pääoma 
1.1.-30.6.2024 (EUR)]]&gt;0,"Täytetyt",Lääkkeet[[#This Row],[Sitoutunut pääoma 
1.7.-31.12.2024 (EUR)]]&gt;0,"Täytetyt"),"")</f>
        <v/>
      </c>
      <c r="X778" s="61"/>
      <c r="Y778" s="5">
        <f>Hakulomake!$B$29</f>
        <v>0</v>
      </c>
    </row>
    <row r="779" spans="1:25" x14ac:dyDescent="0.3">
      <c r="A779" s="6" t="s">
        <v>1199</v>
      </c>
      <c r="B779" s="5">
        <f>Hakulomake!$B$17</f>
        <v>0</v>
      </c>
      <c r="C779" s="75">
        <v>5</v>
      </c>
      <c r="D779" s="5" t="s">
        <v>498</v>
      </c>
      <c r="E779" s="74" t="s">
        <v>2419</v>
      </c>
      <c r="F779" s="5" t="s">
        <v>499</v>
      </c>
      <c r="G779" s="5" t="s">
        <v>510</v>
      </c>
      <c r="H779" s="5" t="s">
        <v>344</v>
      </c>
      <c r="I779" s="5" t="s">
        <v>338</v>
      </c>
      <c r="J779" s="75">
        <v>28</v>
      </c>
      <c r="N779" s="14"/>
      <c r="O779" s="50">
        <f>MIN(Lääkkeet[[#This Row],[Velvoite 1.1.2024 (pakkauksia)]],Lääkkeet[[#This Row],[Suurimman alitusluvan mukainen velvoite 
1.1.-30.6.2024 (pakkauksia)]],Lääkkeet[[#This Row],[Alin saldo 
1.1.-30.6.2024 (pakkauksia)]])*Lääkkeet[[#This Row],[Kirjanpitoarvo / pakkaus 1.1.2024
(EUR  ALV 0 %)]]</f>
        <v>0</v>
      </c>
      <c r="P779" s="16"/>
      <c r="Q779" s="13"/>
      <c r="R779" s="13"/>
      <c r="S779" s="13"/>
      <c r="T779" s="14"/>
      <c r="U779" s="50">
        <f>MIN(Lääkkeet[[#This Row],[Velvoite 1.7.2024 (pakkauksia)]],Lääkkeet[[#This Row],[Suurimman alitusluvan mukainen velvoite
1.7.-31.12.2024 (pakkauksia)]],Lääkkeet[[#This Row],[Alin saldo 
1.7.-31.12.2024 (pakkauksia)]])*Lääkkeet[[#This Row],[Kirjanpitoarvo / pakkaus 1.7.2024
(EUR  ALV 0 %)]]</f>
        <v>0</v>
      </c>
      <c r="W779" s="61" t="str" cm="1">
        <f t="array" ref="W779">IFERROR(_xlfn.IFS(Lääkkeet[[#This Row],[Sitoutunut pääoma 
1.1.-30.6.2024 (EUR)]]&gt;0,"Täytetyt",Lääkkeet[[#This Row],[Sitoutunut pääoma 
1.7.-31.12.2024 (EUR)]]&gt;0,"Täytetyt"),"")</f>
        <v/>
      </c>
      <c r="X779" s="61"/>
      <c r="Y779" s="5">
        <f>Hakulomake!$B$29</f>
        <v>0</v>
      </c>
    </row>
    <row r="780" spans="1:25" x14ac:dyDescent="0.3">
      <c r="A780" s="6" t="s">
        <v>1199</v>
      </c>
      <c r="B780" s="5">
        <f>Hakulomake!$B$17</f>
        <v>0</v>
      </c>
      <c r="C780" s="75">
        <v>5</v>
      </c>
      <c r="D780" s="5" t="s">
        <v>528</v>
      </c>
      <c r="E780" s="74" t="s">
        <v>2420</v>
      </c>
      <c r="F780" s="5" t="s">
        <v>529</v>
      </c>
      <c r="G780" s="5" t="s">
        <v>539</v>
      </c>
      <c r="H780" s="5" t="s">
        <v>49</v>
      </c>
      <c r="I780" s="5" t="s">
        <v>540</v>
      </c>
      <c r="J780" s="75">
        <v>12</v>
      </c>
      <c r="N780" s="14"/>
      <c r="O780" s="50">
        <f>MIN(Lääkkeet[[#This Row],[Velvoite 1.1.2024 (pakkauksia)]],Lääkkeet[[#This Row],[Suurimman alitusluvan mukainen velvoite 
1.1.-30.6.2024 (pakkauksia)]],Lääkkeet[[#This Row],[Alin saldo 
1.1.-30.6.2024 (pakkauksia)]])*Lääkkeet[[#This Row],[Kirjanpitoarvo / pakkaus 1.1.2024
(EUR  ALV 0 %)]]</f>
        <v>0</v>
      </c>
      <c r="P780" s="16"/>
      <c r="Q780" s="13"/>
      <c r="R780" s="13"/>
      <c r="S780" s="13"/>
      <c r="T780" s="14"/>
      <c r="U780" s="50">
        <f>MIN(Lääkkeet[[#This Row],[Velvoite 1.7.2024 (pakkauksia)]],Lääkkeet[[#This Row],[Suurimman alitusluvan mukainen velvoite
1.7.-31.12.2024 (pakkauksia)]],Lääkkeet[[#This Row],[Alin saldo 
1.7.-31.12.2024 (pakkauksia)]])*Lääkkeet[[#This Row],[Kirjanpitoarvo / pakkaus 1.7.2024
(EUR  ALV 0 %)]]</f>
        <v>0</v>
      </c>
      <c r="W780" s="61" t="str" cm="1">
        <f t="array" ref="W780">IFERROR(_xlfn.IFS(Lääkkeet[[#This Row],[Sitoutunut pääoma 
1.1.-30.6.2024 (EUR)]]&gt;0,"Täytetyt",Lääkkeet[[#This Row],[Sitoutunut pääoma 
1.7.-31.12.2024 (EUR)]]&gt;0,"Täytetyt"),"")</f>
        <v/>
      </c>
      <c r="X780" s="61"/>
      <c r="Y780" s="5">
        <f>Hakulomake!$B$29</f>
        <v>0</v>
      </c>
    </row>
    <row r="781" spans="1:25" x14ac:dyDescent="0.3">
      <c r="A781" s="6" t="s">
        <v>1199</v>
      </c>
      <c r="B781" s="5">
        <f>Hakulomake!$B$17</f>
        <v>0</v>
      </c>
      <c r="C781" s="75">
        <v>5</v>
      </c>
      <c r="D781" s="5" t="s">
        <v>492</v>
      </c>
      <c r="E781" s="74" t="s">
        <v>2421</v>
      </c>
      <c r="F781" s="5" t="s">
        <v>493</v>
      </c>
      <c r="G781" s="5" t="s">
        <v>2375</v>
      </c>
      <c r="H781" s="5" t="s">
        <v>476</v>
      </c>
      <c r="I781" s="5" t="s">
        <v>135</v>
      </c>
      <c r="J781" s="75" t="s">
        <v>1084</v>
      </c>
      <c r="N781" s="14"/>
      <c r="O781" s="50">
        <f>MIN(Lääkkeet[[#This Row],[Velvoite 1.1.2024 (pakkauksia)]],Lääkkeet[[#This Row],[Suurimman alitusluvan mukainen velvoite 
1.1.-30.6.2024 (pakkauksia)]],Lääkkeet[[#This Row],[Alin saldo 
1.1.-30.6.2024 (pakkauksia)]])*Lääkkeet[[#This Row],[Kirjanpitoarvo / pakkaus 1.1.2024
(EUR  ALV 0 %)]]</f>
        <v>0</v>
      </c>
      <c r="P781" s="16"/>
      <c r="Q781" s="13"/>
      <c r="R781" s="13"/>
      <c r="S781" s="13"/>
      <c r="T781" s="14"/>
      <c r="U781" s="50">
        <f>MIN(Lääkkeet[[#This Row],[Velvoite 1.7.2024 (pakkauksia)]],Lääkkeet[[#This Row],[Suurimman alitusluvan mukainen velvoite
1.7.-31.12.2024 (pakkauksia)]],Lääkkeet[[#This Row],[Alin saldo 
1.7.-31.12.2024 (pakkauksia)]])*Lääkkeet[[#This Row],[Kirjanpitoarvo / pakkaus 1.7.2024
(EUR  ALV 0 %)]]</f>
        <v>0</v>
      </c>
      <c r="W781" s="61" t="str" cm="1">
        <f t="array" ref="W781">IFERROR(_xlfn.IFS(Lääkkeet[[#This Row],[Sitoutunut pääoma 
1.1.-30.6.2024 (EUR)]]&gt;0,"Täytetyt",Lääkkeet[[#This Row],[Sitoutunut pääoma 
1.7.-31.12.2024 (EUR)]]&gt;0,"Täytetyt"),"")</f>
        <v/>
      </c>
      <c r="X781" s="61"/>
      <c r="Y781" s="5">
        <f>Hakulomake!$B$29</f>
        <v>0</v>
      </c>
    </row>
    <row r="782" spans="1:25" x14ac:dyDescent="0.3">
      <c r="A782" s="6" t="s">
        <v>1199</v>
      </c>
      <c r="B782" s="5">
        <f>Hakulomake!$B$17</f>
        <v>0</v>
      </c>
      <c r="C782" s="75">
        <v>5</v>
      </c>
      <c r="D782" s="5" t="s">
        <v>528</v>
      </c>
      <c r="E782" s="74" t="s">
        <v>2422</v>
      </c>
      <c r="F782" s="5" t="s">
        <v>529</v>
      </c>
      <c r="G782" s="5" t="s">
        <v>545</v>
      </c>
      <c r="H782" s="5" t="s">
        <v>49</v>
      </c>
      <c r="I782" s="5" t="s">
        <v>39</v>
      </c>
      <c r="J782" s="75">
        <v>30</v>
      </c>
      <c r="N782" s="14"/>
      <c r="O782" s="50">
        <f>MIN(Lääkkeet[[#This Row],[Velvoite 1.1.2024 (pakkauksia)]],Lääkkeet[[#This Row],[Suurimman alitusluvan mukainen velvoite 
1.1.-30.6.2024 (pakkauksia)]],Lääkkeet[[#This Row],[Alin saldo 
1.1.-30.6.2024 (pakkauksia)]])*Lääkkeet[[#This Row],[Kirjanpitoarvo / pakkaus 1.1.2024
(EUR  ALV 0 %)]]</f>
        <v>0</v>
      </c>
      <c r="P782" s="16"/>
      <c r="Q782" s="13"/>
      <c r="R782" s="13"/>
      <c r="S782" s="13"/>
      <c r="T782" s="14"/>
      <c r="U782" s="50">
        <f>MIN(Lääkkeet[[#This Row],[Velvoite 1.7.2024 (pakkauksia)]],Lääkkeet[[#This Row],[Suurimman alitusluvan mukainen velvoite
1.7.-31.12.2024 (pakkauksia)]],Lääkkeet[[#This Row],[Alin saldo 
1.7.-31.12.2024 (pakkauksia)]])*Lääkkeet[[#This Row],[Kirjanpitoarvo / pakkaus 1.7.2024
(EUR  ALV 0 %)]]</f>
        <v>0</v>
      </c>
      <c r="W782" s="61" t="str" cm="1">
        <f t="array" ref="W782">IFERROR(_xlfn.IFS(Lääkkeet[[#This Row],[Sitoutunut pääoma 
1.1.-30.6.2024 (EUR)]]&gt;0,"Täytetyt",Lääkkeet[[#This Row],[Sitoutunut pääoma 
1.7.-31.12.2024 (EUR)]]&gt;0,"Täytetyt"),"")</f>
        <v/>
      </c>
      <c r="X782" s="61"/>
      <c r="Y782" s="5">
        <f>Hakulomake!$B$29</f>
        <v>0</v>
      </c>
    </row>
    <row r="783" spans="1:25" x14ac:dyDescent="0.3">
      <c r="A783" s="6" t="s">
        <v>1199</v>
      </c>
      <c r="B783" s="5">
        <f>Hakulomake!$B$17</f>
        <v>0</v>
      </c>
      <c r="C783" s="75">
        <v>5</v>
      </c>
      <c r="D783" s="5" t="s">
        <v>498</v>
      </c>
      <c r="E783" s="74" t="s">
        <v>2423</v>
      </c>
      <c r="F783" s="5" t="s">
        <v>499</v>
      </c>
      <c r="G783" s="5" t="s">
        <v>2416</v>
      </c>
      <c r="H783" s="5" t="s">
        <v>150</v>
      </c>
      <c r="I783" s="5" t="s">
        <v>131</v>
      </c>
      <c r="J783" s="75" t="s">
        <v>1060</v>
      </c>
      <c r="N783" s="14"/>
      <c r="O783" s="50">
        <f>MIN(Lääkkeet[[#This Row],[Velvoite 1.1.2024 (pakkauksia)]],Lääkkeet[[#This Row],[Suurimman alitusluvan mukainen velvoite 
1.1.-30.6.2024 (pakkauksia)]],Lääkkeet[[#This Row],[Alin saldo 
1.1.-30.6.2024 (pakkauksia)]])*Lääkkeet[[#This Row],[Kirjanpitoarvo / pakkaus 1.1.2024
(EUR  ALV 0 %)]]</f>
        <v>0</v>
      </c>
      <c r="P783" s="16"/>
      <c r="Q783" s="13"/>
      <c r="R783" s="13"/>
      <c r="S783" s="13"/>
      <c r="T783" s="14"/>
      <c r="U783" s="50">
        <f>MIN(Lääkkeet[[#This Row],[Velvoite 1.7.2024 (pakkauksia)]],Lääkkeet[[#This Row],[Suurimman alitusluvan mukainen velvoite
1.7.-31.12.2024 (pakkauksia)]],Lääkkeet[[#This Row],[Alin saldo 
1.7.-31.12.2024 (pakkauksia)]])*Lääkkeet[[#This Row],[Kirjanpitoarvo / pakkaus 1.7.2024
(EUR  ALV 0 %)]]</f>
        <v>0</v>
      </c>
      <c r="W783" s="61" t="str" cm="1">
        <f t="array" ref="W783">IFERROR(_xlfn.IFS(Lääkkeet[[#This Row],[Sitoutunut pääoma 
1.1.-30.6.2024 (EUR)]]&gt;0,"Täytetyt",Lääkkeet[[#This Row],[Sitoutunut pääoma 
1.7.-31.12.2024 (EUR)]]&gt;0,"Täytetyt"),"")</f>
        <v/>
      </c>
      <c r="X783" s="61"/>
      <c r="Y783" s="5">
        <f>Hakulomake!$B$29</f>
        <v>0</v>
      </c>
    </row>
    <row r="784" spans="1:25" x14ac:dyDescent="0.3">
      <c r="A784" s="6" t="s">
        <v>1199</v>
      </c>
      <c r="B784" s="5">
        <f>Hakulomake!$B$17</f>
        <v>0</v>
      </c>
      <c r="C784" s="75">
        <v>5</v>
      </c>
      <c r="D784" s="5" t="s">
        <v>528</v>
      </c>
      <c r="E784" s="74" t="s">
        <v>2424</v>
      </c>
      <c r="F784" s="5" t="s">
        <v>529</v>
      </c>
      <c r="G784" s="5" t="s">
        <v>553</v>
      </c>
      <c r="H784" s="5" t="s">
        <v>49</v>
      </c>
      <c r="I784" s="5" t="s">
        <v>39</v>
      </c>
      <c r="J784" s="75">
        <v>30</v>
      </c>
      <c r="N784" s="14"/>
      <c r="O784" s="50">
        <f>MIN(Lääkkeet[[#This Row],[Velvoite 1.1.2024 (pakkauksia)]],Lääkkeet[[#This Row],[Suurimman alitusluvan mukainen velvoite 
1.1.-30.6.2024 (pakkauksia)]],Lääkkeet[[#This Row],[Alin saldo 
1.1.-30.6.2024 (pakkauksia)]])*Lääkkeet[[#This Row],[Kirjanpitoarvo / pakkaus 1.1.2024
(EUR  ALV 0 %)]]</f>
        <v>0</v>
      </c>
      <c r="P784" s="16"/>
      <c r="Q784" s="13"/>
      <c r="R784" s="13"/>
      <c r="S784" s="13"/>
      <c r="T784" s="14"/>
      <c r="U784" s="50">
        <f>MIN(Lääkkeet[[#This Row],[Velvoite 1.7.2024 (pakkauksia)]],Lääkkeet[[#This Row],[Suurimman alitusluvan mukainen velvoite
1.7.-31.12.2024 (pakkauksia)]],Lääkkeet[[#This Row],[Alin saldo 
1.7.-31.12.2024 (pakkauksia)]])*Lääkkeet[[#This Row],[Kirjanpitoarvo / pakkaus 1.7.2024
(EUR  ALV 0 %)]]</f>
        <v>0</v>
      </c>
      <c r="W784" s="61" t="str" cm="1">
        <f t="array" ref="W784">IFERROR(_xlfn.IFS(Lääkkeet[[#This Row],[Sitoutunut pääoma 
1.1.-30.6.2024 (EUR)]]&gt;0,"Täytetyt",Lääkkeet[[#This Row],[Sitoutunut pääoma 
1.7.-31.12.2024 (EUR)]]&gt;0,"Täytetyt"),"")</f>
        <v/>
      </c>
      <c r="X784" s="61"/>
      <c r="Y784" s="5">
        <f>Hakulomake!$B$29</f>
        <v>0</v>
      </c>
    </row>
    <row r="785" spans="1:25" x14ac:dyDescent="0.3">
      <c r="A785" s="6" t="s">
        <v>1199</v>
      </c>
      <c r="B785" s="5">
        <f>Hakulomake!$B$17</f>
        <v>0</v>
      </c>
      <c r="C785" s="75">
        <v>5</v>
      </c>
      <c r="D785" s="5" t="s">
        <v>498</v>
      </c>
      <c r="E785" s="74" t="s">
        <v>2425</v>
      </c>
      <c r="F785" s="5" t="s">
        <v>499</v>
      </c>
      <c r="G785" s="5" t="s">
        <v>504</v>
      </c>
      <c r="H785" s="5" t="s">
        <v>342</v>
      </c>
      <c r="I785" s="5" t="s">
        <v>338</v>
      </c>
      <c r="J785" s="75">
        <v>28</v>
      </c>
      <c r="N785" s="14"/>
      <c r="O785" s="50">
        <f>MIN(Lääkkeet[[#This Row],[Velvoite 1.1.2024 (pakkauksia)]],Lääkkeet[[#This Row],[Suurimman alitusluvan mukainen velvoite 
1.1.-30.6.2024 (pakkauksia)]],Lääkkeet[[#This Row],[Alin saldo 
1.1.-30.6.2024 (pakkauksia)]])*Lääkkeet[[#This Row],[Kirjanpitoarvo / pakkaus 1.1.2024
(EUR  ALV 0 %)]]</f>
        <v>0</v>
      </c>
      <c r="P785" s="16"/>
      <c r="Q785" s="13"/>
      <c r="R785" s="13"/>
      <c r="S785" s="13"/>
      <c r="T785" s="14"/>
      <c r="U785" s="50">
        <f>MIN(Lääkkeet[[#This Row],[Velvoite 1.7.2024 (pakkauksia)]],Lääkkeet[[#This Row],[Suurimman alitusluvan mukainen velvoite
1.7.-31.12.2024 (pakkauksia)]],Lääkkeet[[#This Row],[Alin saldo 
1.7.-31.12.2024 (pakkauksia)]])*Lääkkeet[[#This Row],[Kirjanpitoarvo / pakkaus 1.7.2024
(EUR  ALV 0 %)]]</f>
        <v>0</v>
      </c>
      <c r="W785" s="61" t="str" cm="1">
        <f t="array" ref="W785">IFERROR(_xlfn.IFS(Lääkkeet[[#This Row],[Sitoutunut pääoma 
1.1.-30.6.2024 (EUR)]]&gt;0,"Täytetyt",Lääkkeet[[#This Row],[Sitoutunut pääoma 
1.7.-31.12.2024 (EUR)]]&gt;0,"Täytetyt"),"")</f>
        <v/>
      </c>
      <c r="X785" s="61"/>
      <c r="Y785" s="5">
        <f>Hakulomake!$B$29</f>
        <v>0</v>
      </c>
    </row>
    <row r="786" spans="1:25" x14ac:dyDescent="0.3">
      <c r="A786" s="6" t="s">
        <v>1199</v>
      </c>
      <c r="B786" s="5">
        <f>Hakulomake!$B$17</f>
        <v>0</v>
      </c>
      <c r="C786" s="75">
        <v>5</v>
      </c>
      <c r="D786" s="5" t="s">
        <v>498</v>
      </c>
      <c r="E786" s="74" t="s">
        <v>2426</v>
      </c>
      <c r="F786" s="5" t="s">
        <v>499</v>
      </c>
      <c r="G786" s="5" t="s">
        <v>501</v>
      </c>
      <c r="H786" s="5" t="s">
        <v>117</v>
      </c>
      <c r="I786" s="5" t="s">
        <v>131</v>
      </c>
      <c r="J786" s="75" t="s">
        <v>1080</v>
      </c>
      <c r="N786" s="14"/>
      <c r="O786" s="50">
        <f>MIN(Lääkkeet[[#This Row],[Velvoite 1.1.2024 (pakkauksia)]],Lääkkeet[[#This Row],[Suurimman alitusluvan mukainen velvoite 
1.1.-30.6.2024 (pakkauksia)]],Lääkkeet[[#This Row],[Alin saldo 
1.1.-30.6.2024 (pakkauksia)]])*Lääkkeet[[#This Row],[Kirjanpitoarvo / pakkaus 1.1.2024
(EUR  ALV 0 %)]]</f>
        <v>0</v>
      </c>
      <c r="P786" s="16"/>
      <c r="Q786" s="13"/>
      <c r="R786" s="13"/>
      <c r="S786" s="13"/>
      <c r="T786" s="14"/>
      <c r="U786" s="50">
        <f>MIN(Lääkkeet[[#This Row],[Velvoite 1.7.2024 (pakkauksia)]],Lääkkeet[[#This Row],[Suurimman alitusluvan mukainen velvoite
1.7.-31.12.2024 (pakkauksia)]],Lääkkeet[[#This Row],[Alin saldo 
1.7.-31.12.2024 (pakkauksia)]])*Lääkkeet[[#This Row],[Kirjanpitoarvo / pakkaus 1.7.2024
(EUR  ALV 0 %)]]</f>
        <v>0</v>
      </c>
      <c r="W786" s="61" t="str" cm="1">
        <f t="array" ref="W786">IFERROR(_xlfn.IFS(Lääkkeet[[#This Row],[Sitoutunut pääoma 
1.1.-30.6.2024 (EUR)]]&gt;0,"Täytetyt",Lääkkeet[[#This Row],[Sitoutunut pääoma 
1.7.-31.12.2024 (EUR)]]&gt;0,"Täytetyt"),"")</f>
        <v/>
      </c>
      <c r="X786" s="61"/>
      <c r="Y786" s="5">
        <f>Hakulomake!$B$29</f>
        <v>0</v>
      </c>
    </row>
    <row r="787" spans="1:25" x14ac:dyDescent="0.3">
      <c r="A787" s="6" t="s">
        <v>1199</v>
      </c>
      <c r="B787" s="5">
        <f>Hakulomake!$B$17</f>
        <v>0</v>
      </c>
      <c r="C787" s="75">
        <v>5</v>
      </c>
      <c r="D787" s="5" t="s">
        <v>528</v>
      </c>
      <c r="E787" s="74" t="s">
        <v>2427</v>
      </c>
      <c r="F787" s="5" t="s">
        <v>529</v>
      </c>
      <c r="G787" s="5" t="s">
        <v>538</v>
      </c>
      <c r="H787" s="5" t="s">
        <v>52</v>
      </c>
      <c r="I787" s="5" t="s">
        <v>50</v>
      </c>
      <c r="J787" s="75">
        <v>15</v>
      </c>
      <c r="N787" s="14"/>
      <c r="O787" s="50">
        <f>MIN(Lääkkeet[[#This Row],[Velvoite 1.1.2024 (pakkauksia)]],Lääkkeet[[#This Row],[Suurimman alitusluvan mukainen velvoite 
1.1.-30.6.2024 (pakkauksia)]],Lääkkeet[[#This Row],[Alin saldo 
1.1.-30.6.2024 (pakkauksia)]])*Lääkkeet[[#This Row],[Kirjanpitoarvo / pakkaus 1.1.2024
(EUR  ALV 0 %)]]</f>
        <v>0</v>
      </c>
      <c r="P787" s="16"/>
      <c r="Q787" s="13"/>
      <c r="R787" s="13"/>
      <c r="S787" s="13"/>
      <c r="T787" s="14"/>
      <c r="U787" s="50">
        <f>MIN(Lääkkeet[[#This Row],[Velvoite 1.7.2024 (pakkauksia)]],Lääkkeet[[#This Row],[Suurimman alitusluvan mukainen velvoite
1.7.-31.12.2024 (pakkauksia)]],Lääkkeet[[#This Row],[Alin saldo 
1.7.-31.12.2024 (pakkauksia)]])*Lääkkeet[[#This Row],[Kirjanpitoarvo / pakkaus 1.7.2024
(EUR  ALV 0 %)]]</f>
        <v>0</v>
      </c>
      <c r="W787" s="61" t="str" cm="1">
        <f t="array" ref="W787">IFERROR(_xlfn.IFS(Lääkkeet[[#This Row],[Sitoutunut pääoma 
1.1.-30.6.2024 (EUR)]]&gt;0,"Täytetyt",Lääkkeet[[#This Row],[Sitoutunut pääoma 
1.7.-31.12.2024 (EUR)]]&gt;0,"Täytetyt"),"")</f>
        <v/>
      </c>
      <c r="X787" s="61"/>
      <c r="Y787" s="5">
        <f>Hakulomake!$B$29</f>
        <v>0</v>
      </c>
    </row>
    <row r="788" spans="1:25" x14ac:dyDescent="0.3">
      <c r="A788" s="6" t="s">
        <v>1199</v>
      </c>
      <c r="B788" s="5">
        <f>Hakulomake!$B$17</f>
        <v>0</v>
      </c>
      <c r="C788" s="75">
        <v>5</v>
      </c>
      <c r="D788" s="5" t="s">
        <v>473</v>
      </c>
      <c r="E788" s="74" t="s">
        <v>2428</v>
      </c>
      <c r="F788" s="5" t="s">
        <v>474</v>
      </c>
      <c r="G788" s="5" t="s">
        <v>489</v>
      </c>
      <c r="H788" s="5" t="s">
        <v>198</v>
      </c>
      <c r="I788" s="5" t="s">
        <v>490</v>
      </c>
      <c r="J788" s="75">
        <v>10</v>
      </c>
      <c r="N788" s="14"/>
      <c r="O788" s="50">
        <f>MIN(Lääkkeet[[#This Row],[Velvoite 1.1.2024 (pakkauksia)]],Lääkkeet[[#This Row],[Suurimman alitusluvan mukainen velvoite 
1.1.-30.6.2024 (pakkauksia)]],Lääkkeet[[#This Row],[Alin saldo 
1.1.-30.6.2024 (pakkauksia)]])*Lääkkeet[[#This Row],[Kirjanpitoarvo / pakkaus 1.1.2024
(EUR  ALV 0 %)]]</f>
        <v>0</v>
      </c>
      <c r="P788" s="16"/>
      <c r="Q788" s="13"/>
      <c r="R788" s="13"/>
      <c r="S788" s="13"/>
      <c r="T788" s="14"/>
      <c r="U788" s="50">
        <f>MIN(Lääkkeet[[#This Row],[Velvoite 1.7.2024 (pakkauksia)]],Lääkkeet[[#This Row],[Suurimman alitusluvan mukainen velvoite
1.7.-31.12.2024 (pakkauksia)]],Lääkkeet[[#This Row],[Alin saldo 
1.7.-31.12.2024 (pakkauksia)]])*Lääkkeet[[#This Row],[Kirjanpitoarvo / pakkaus 1.7.2024
(EUR  ALV 0 %)]]</f>
        <v>0</v>
      </c>
      <c r="W788" s="61" t="str" cm="1">
        <f t="array" ref="W788">IFERROR(_xlfn.IFS(Lääkkeet[[#This Row],[Sitoutunut pääoma 
1.1.-30.6.2024 (EUR)]]&gt;0,"Täytetyt",Lääkkeet[[#This Row],[Sitoutunut pääoma 
1.7.-31.12.2024 (EUR)]]&gt;0,"Täytetyt"),"")</f>
        <v/>
      </c>
      <c r="X788" s="61"/>
      <c r="Y788" s="5">
        <f>Hakulomake!$B$29</f>
        <v>0</v>
      </c>
    </row>
    <row r="789" spans="1:25" x14ac:dyDescent="0.3">
      <c r="A789" s="6" t="s">
        <v>1199</v>
      </c>
      <c r="B789" s="5">
        <f>Hakulomake!$B$17</f>
        <v>0</v>
      </c>
      <c r="C789" s="75">
        <v>5</v>
      </c>
      <c r="D789" s="5" t="s">
        <v>473</v>
      </c>
      <c r="E789" s="74" t="s">
        <v>2429</v>
      </c>
      <c r="F789" s="5" t="s">
        <v>474</v>
      </c>
      <c r="G789" s="5" t="s">
        <v>483</v>
      </c>
      <c r="H789" s="5" t="s">
        <v>136</v>
      </c>
      <c r="I789" s="5" t="s">
        <v>50</v>
      </c>
      <c r="J789" s="75">
        <v>100</v>
      </c>
      <c r="N789" s="14"/>
      <c r="O789" s="50">
        <f>MIN(Lääkkeet[[#This Row],[Velvoite 1.1.2024 (pakkauksia)]],Lääkkeet[[#This Row],[Suurimman alitusluvan mukainen velvoite 
1.1.-30.6.2024 (pakkauksia)]],Lääkkeet[[#This Row],[Alin saldo 
1.1.-30.6.2024 (pakkauksia)]])*Lääkkeet[[#This Row],[Kirjanpitoarvo / pakkaus 1.1.2024
(EUR  ALV 0 %)]]</f>
        <v>0</v>
      </c>
      <c r="P789" s="16"/>
      <c r="Q789" s="13"/>
      <c r="R789" s="13"/>
      <c r="S789" s="13"/>
      <c r="T789" s="14"/>
      <c r="U789" s="50">
        <f>MIN(Lääkkeet[[#This Row],[Velvoite 1.7.2024 (pakkauksia)]],Lääkkeet[[#This Row],[Suurimman alitusluvan mukainen velvoite
1.7.-31.12.2024 (pakkauksia)]],Lääkkeet[[#This Row],[Alin saldo 
1.7.-31.12.2024 (pakkauksia)]])*Lääkkeet[[#This Row],[Kirjanpitoarvo / pakkaus 1.7.2024
(EUR  ALV 0 %)]]</f>
        <v>0</v>
      </c>
      <c r="W789" s="61" t="str" cm="1">
        <f t="array" ref="W789">IFERROR(_xlfn.IFS(Lääkkeet[[#This Row],[Sitoutunut pääoma 
1.1.-30.6.2024 (EUR)]]&gt;0,"Täytetyt",Lääkkeet[[#This Row],[Sitoutunut pääoma 
1.7.-31.12.2024 (EUR)]]&gt;0,"Täytetyt"),"")</f>
        <v/>
      </c>
      <c r="X789" s="61"/>
      <c r="Y789" s="5">
        <f>Hakulomake!$B$29</f>
        <v>0</v>
      </c>
    </row>
    <row r="790" spans="1:25" x14ac:dyDescent="0.3">
      <c r="A790" s="6" t="s">
        <v>1199</v>
      </c>
      <c r="B790" s="5">
        <f>Hakulomake!$B$17</f>
        <v>0</v>
      </c>
      <c r="C790" s="75">
        <v>5</v>
      </c>
      <c r="D790" s="5" t="s">
        <v>498</v>
      </c>
      <c r="E790" s="74" t="s">
        <v>2430</v>
      </c>
      <c r="F790" s="5" t="s">
        <v>499</v>
      </c>
      <c r="G790" s="5" t="s">
        <v>503</v>
      </c>
      <c r="H790" s="5" t="s">
        <v>385</v>
      </c>
      <c r="I790" s="5" t="s">
        <v>50</v>
      </c>
      <c r="J790" s="75">
        <v>30</v>
      </c>
      <c r="N790" s="14"/>
      <c r="O790" s="50">
        <f>MIN(Lääkkeet[[#This Row],[Velvoite 1.1.2024 (pakkauksia)]],Lääkkeet[[#This Row],[Suurimman alitusluvan mukainen velvoite 
1.1.-30.6.2024 (pakkauksia)]],Lääkkeet[[#This Row],[Alin saldo 
1.1.-30.6.2024 (pakkauksia)]])*Lääkkeet[[#This Row],[Kirjanpitoarvo / pakkaus 1.1.2024
(EUR  ALV 0 %)]]</f>
        <v>0</v>
      </c>
      <c r="P790" s="16"/>
      <c r="Q790" s="13"/>
      <c r="R790" s="13"/>
      <c r="S790" s="13"/>
      <c r="T790" s="14"/>
      <c r="U790" s="50">
        <f>MIN(Lääkkeet[[#This Row],[Velvoite 1.7.2024 (pakkauksia)]],Lääkkeet[[#This Row],[Suurimman alitusluvan mukainen velvoite
1.7.-31.12.2024 (pakkauksia)]],Lääkkeet[[#This Row],[Alin saldo 
1.7.-31.12.2024 (pakkauksia)]])*Lääkkeet[[#This Row],[Kirjanpitoarvo / pakkaus 1.7.2024
(EUR  ALV 0 %)]]</f>
        <v>0</v>
      </c>
      <c r="W790" s="61" t="str" cm="1">
        <f t="array" ref="W790">IFERROR(_xlfn.IFS(Lääkkeet[[#This Row],[Sitoutunut pääoma 
1.1.-30.6.2024 (EUR)]]&gt;0,"Täytetyt",Lääkkeet[[#This Row],[Sitoutunut pääoma 
1.7.-31.12.2024 (EUR)]]&gt;0,"Täytetyt"),"")</f>
        <v/>
      </c>
      <c r="X790" s="61"/>
      <c r="Y790" s="5">
        <f>Hakulomake!$B$29</f>
        <v>0</v>
      </c>
    </row>
    <row r="791" spans="1:25" x14ac:dyDescent="0.3">
      <c r="A791" s="6" t="s">
        <v>1199</v>
      </c>
      <c r="B791" s="5">
        <f>Hakulomake!$B$17</f>
        <v>0</v>
      </c>
      <c r="C791" s="75">
        <v>5</v>
      </c>
      <c r="D791" s="5" t="s">
        <v>528</v>
      </c>
      <c r="E791" s="74" t="s">
        <v>2431</v>
      </c>
      <c r="F791" s="5" t="s">
        <v>529</v>
      </c>
      <c r="G791" s="5" t="s">
        <v>534</v>
      </c>
      <c r="H791" s="5" t="s">
        <v>31</v>
      </c>
      <c r="I791" s="5" t="s">
        <v>535</v>
      </c>
      <c r="J791" s="75">
        <v>10</v>
      </c>
      <c r="N791" s="14"/>
      <c r="O791" s="50">
        <f>MIN(Lääkkeet[[#This Row],[Velvoite 1.1.2024 (pakkauksia)]],Lääkkeet[[#This Row],[Suurimman alitusluvan mukainen velvoite 
1.1.-30.6.2024 (pakkauksia)]],Lääkkeet[[#This Row],[Alin saldo 
1.1.-30.6.2024 (pakkauksia)]])*Lääkkeet[[#This Row],[Kirjanpitoarvo / pakkaus 1.1.2024
(EUR  ALV 0 %)]]</f>
        <v>0</v>
      </c>
      <c r="P791" s="16"/>
      <c r="Q791" s="13"/>
      <c r="R791" s="13"/>
      <c r="S791" s="13"/>
      <c r="T791" s="14"/>
      <c r="U791" s="50">
        <f>MIN(Lääkkeet[[#This Row],[Velvoite 1.7.2024 (pakkauksia)]],Lääkkeet[[#This Row],[Suurimman alitusluvan mukainen velvoite
1.7.-31.12.2024 (pakkauksia)]],Lääkkeet[[#This Row],[Alin saldo 
1.7.-31.12.2024 (pakkauksia)]])*Lääkkeet[[#This Row],[Kirjanpitoarvo / pakkaus 1.7.2024
(EUR  ALV 0 %)]]</f>
        <v>0</v>
      </c>
      <c r="W791" s="61" t="str" cm="1">
        <f t="array" ref="W791">IFERROR(_xlfn.IFS(Lääkkeet[[#This Row],[Sitoutunut pääoma 
1.1.-30.6.2024 (EUR)]]&gt;0,"Täytetyt",Lääkkeet[[#This Row],[Sitoutunut pääoma 
1.7.-31.12.2024 (EUR)]]&gt;0,"Täytetyt"),"")</f>
        <v/>
      </c>
      <c r="X791" s="61"/>
      <c r="Y791" s="5">
        <f>Hakulomake!$B$29</f>
        <v>0</v>
      </c>
    </row>
    <row r="792" spans="1:25" x14ac:dyDescent="0.3">
      <c r="A792" s="6" t="s">
        <v>1199</v>
      </c>
      <c r="B792" s="5">
        <f>Hakulomake!$B$17</f>
        <v>0</v>
      </c>
      <c r="C792" s="75">
        <v>5</v>
      </c>
      <c r="D792" s="5" t="s">
        <v>473</v>
      </c>
      <c r="E792" s="74" t="s">
        <v>2432</v>
      </c>
      <c r="F792" s="5" t="s">
        <v>474</v>
      </c>
      <c r="G792" s="5" t="s">
        <v>488</v>
      </c>
      <c r="H792" s="5" t="s">
        <v>198</v>
      </c>
      <c r="I792" s="5" t="s">
        <v>50</v>
      </c>
      <c r="J792" s="75">
        <v>10</v>
      </c>
      <c r="N792" s="14"/>
      <c r="O792" s="50">
        <f>MIN(Lääkkeet[[#This Row],[Velvoite 1.1.2024 (pakkauksia)]],Lääkkeet[[#This Row],[Suurimman alitusluvan mukainen velvoite 
1.1.-30.6.2024 (pakkauksia)]],Lääkkeet[[#This Row],[Alin saldo 
1.1.-30.6.2024 (pakkauksia)]])*Lääkkeet[[#This Row],[Kirjanpitoarvo / pakkaus 1.1.2024
(EUR  ALV 0 %)]]</f>
        <v>0</v>
      </c>
      <c r="P792" s="16"/>
      <c r="Q792" s="13"/>
      <c r="R792" s="13"/>
      <c r="S792" s="13"/>
      <c r="T792" s="14"/>
      <c r="U792" s="50">
        <f>MIN(Lääkkeet[[#This Row],[Velvoite 1.7.2024 (pakkauksia)]],Lääkkeet[[#This Row],[Suurimman alitusluvan mukainen velvoite
1.7.-31.12.2024 (pakkauksia)]],Lääkkeet[[#This Row],[Alin saldo 
1.7.-31.12.2024 (pakkauksia)]])*Lääkkeet[[#This Row],[Kirjanpitoarvo / pakkaus 1.7.2024
(EUR  ALV 0 %)]]</f>
        <v>0</v>
      </c>
      <c r="W792" s="61" t="str" cm="1">
        <f t="array" ref="W792">IFERROR(_xlfn.IFS(Lääkkeet[[#This Row],[Sitoutunut pääoma 
1.1.-30.6.2024 (EUR)]]&gt;0,"Täytetyt",Lääkkeet[[#This Row],[Sitoutunut pääoma 
1.7.-31.12.2024 (EUR)]]&gt;0,"Täytetyt"),"")</f>
        <v/>
      </c>
      <c r="X792" s="61"/>
      <c r="Y792" s="5">
        <f>Hakulomake!$B$29</f>
        <v>0</v>
      </c>
    </row>
    <row r="793" spans="1:25" x14ac:dyDescent="0.3">
      <c r="A793" s="6" t="s">
        <v>1199</v>
      </c>
      <c r="B793" s="5">
        <f>Hakulomake!$B$17</f>
        <v>0</v>
      </c>
      <c r="C793" s="75">
        <v>5</v>
      </c>
      <c r="D793" s="5" t="s">
        <v>473</v>
      </c>
      <c r="E793" s="74" t="s">
        <v>2433</v>
      </c>
      <c r="F793" s="5" t="s">
        <v>474</v>
      </c>
      <c r="G793" s="5" t="s">
        <v>485</v>
      </c>
      <c r="H793" s="5" t="s">
        <v>176</v>
      </c>
      <c r="I793" s="5" t="s">
        <v>118</v>
      </c>
      <c r="J793" s="75" t="s">
        <v>968</v>
      </c>
      <c r="N793" s="14"/>
      <c r="O793" s="50">
        <f>MIN(Lääkkeet[[#This Row],[Velvoite 1.1.2024 (pakkauksia)]],Lääkkeet[[#This Row],[Suurimman alitusluvan mukainen velvoite 
1.1.-30.6.2024 (pakkauksia)]],Lääkkeet[[#This Row],[Alin saldo 
1.1.-30.6.2024 (pakkauksia)]])*Lääkkeet[[#This Row],[Kirjanpitoarvo / pakkaus 1.1.2024
(EUR  ALV 0 %)]]</f>
        <v>0</v>
      </c>
      <c r="P793" s="16"/>
      <c r="Q793" s="13"/>
      <c r="R793" s="13"/>
      <c r="S793" s="13"/>
      <c r="T793" s="14"/>
      <c r="U793" s="50">
        <f>MIN(Lääkkeet[[#This Row],[Velvoite 1.7.2024 (pakkauksia)]],Lääkkeet[[#This Row],[Suurimman alitusluvan mukainen velvoite
1.7.-31.12.2024 (pakkauksia)]],Lääkkeet[[#This Row],[Alin saldo 
1.7.-31.12.2024 (pakkauksia)]])*Lääkkeet[[#This Row],[Kirjanpitoarvo / pakkaus 1.7.2024
(EUR  ALV 0 %)]]</f>
        <v>0</v>
      </c>
      <c r="W793" s="61" t="str" cm="1">
        <f t="array" ref="W793">IFERROR(_xlfn.IFS(Lääkkeet[[#This Row],[Sitoutunut pääoma 
1.1.-30.6.2024 (EUR)]]&gt;0,"Täytetyt",Lääkkeet[[#This Row],[Sitoutunut pääoma 
1.7.-31.12.2024 (EUR)]]&gt;0,"Täytetyt"),"")</f>
        <v/>
      </c>
      <c r="X793" s="61"/>
      <c r="Y793" s="5">
        <f>Hakulomake!$B$29</f>
        <v>0</v>
      </c>
    </row>
    <row r="794" spans="1:25" x14ac:dyDescent="0.3">
      <c r="A794" s="6" t="s">
        <v>1199</v>
      </c>
      <c r="B794" s="5">
        <f>Hakulomake!$B$17</f>
        <v>0</v>
      </c>
      <c r="C794" s="75">
        <v>5</v>
      </c>
      <c r="D794" s="5" t="s">
        <v>498</v>
      </c>
      <c r="E794" s="74" t="s">
        <v>2434</v>
      </c>
      <c r="F794" s="5" t="s">
        <v>499</v>
      </c>
      <c r="G794" s="5" t="s">
        <v>504</v>
      </c>
      <c r="H794" s="5" t="s">
        <v>385</v>
      </c>
      <c r="I794" s="5" t="s">
        <v>338</v>
      </c>
      <c r="J794" s="75">
        <v>28</v>
      </c>
      <c r="N794" s="14"/>
      <c r="O794" s="50">
        <f>MIN(Lääkkeet[[#This Row],[Velvoite 1.1.2024 (pakkauksia)]],Lääkkeet[[#This Row],[Suurimman alitusluvan mukainen velvoite 
1.1.-30.6.2024 (pakkauksia)]],Lääkkeet[[#This Row],[Alin saldo 
1.1.-30.6.2024 (pakkauksia)]])*Lääkkeet[[#This Row],[Kirjanpitoarvo / pakkaus 1.1.2024
(EUR  ALV 0 %)]]</f>
        <v>0</v>
      </c>
      <c r="P794" s="16"/>
      <c r="Q794" s="13"/>
      <c r="R794" s="13"/>
      <c r="S794" s="13"/>
      <c r="T794" s="14"/>
      <c r="U794" s="50">
        <f>MIN(Lääkkeet[[#This Row],[Velvoite 1.7.2024 (pakkauksia)]],Lääkkeet[[#This Row],[Suurimman alitusluvan mukainen velvoite
1.7.-31.12.2024 (pakkauksia)]],Lääkkeet[[#This Row],[Alin saldo 
1.7.-31.12.2024 (pakkauksia)]])*Lääkkeet[[#This Row],[Kirjanpitoarvo / pakkaus 1.7.2024
(EUR  ALV 0 %)]]</f>
        <v>0</v>
      </c>
      <c r="W794" s="61" t="str" cm="1">
        <f t="array" ref="W794">IFERROR(_xlfn.IFS(Lääkkeet[[#This Row],[Sitoutunut pääoma 
1.1.-30.6.2024 (EUR)]]&gt;0,"Täytetyt",Lääkkeet[[#This Row],[Sitoutunut pääoma 
1.7.-31.12.2024 (EUR)]]&gt;0,"Täytetyt"),"")</f>
        <v/>
      </c>
      <c r="X794" s="61"/>
      <c r="Y794" s="5">
        <f>Hakulomake!$B$29</f>
        <v>0</v>
      </c>
    </row>
    <row r="795" spans="1:25" x14ac:dyDescent="0.3">
      <c r="A795" s="6" t="s">
        <v>1199</v>
      </c>
      <c r="B795" s="5">
        <f>Hakulomake!$B$17</f>
        <v>0</v>
      </c>
      <c r="C795" s="75">
        <v>5</v>
      </c>
      <c r="D795" s="5" t="s">
        <v>473</v>
      </c>
      <c r="E795" s="74" t="s">
        <v>2435</v>
      </c>
      <c r="F795" s="5" t="s">
        <v>474</v>
      </c>
      <c r="G795" s="5" t="s">
        <v>2413</v>
      </c>
      <c r="H795" s="5" t="s">
        <v>198</v>
      </c>
      <c r="I795" s="5" t="s">
        <v>479</v>
      </c>
      <c r="J795" s="75">
        <v>20</v>
      </c>
      <c r="N795" s="14"/>
      <c r="O795" s="50">
        <f>MIN(Lääkkeet[[#This Row],[Velvoite 1.1.2024 (pakkauksia)]],Lääkkeet[[#This Row],[Suurimman alitusluvan mukainen velvoite 
1.1.-30.6.2024 (pakkauksia)]],Lääkkeet[[#This Row],[Alin saldo 
1.1.-30.6.2024 (pakkauksia)]])*Lääkkeet[[#This Row],[Kirjanpitoarvo / pakkaus 1.1.2024
(EUR  ALV 0 %)]]</f>
        <v>0</v>
      </c>
      <c r="P795" s="16"/>
      <c r="Q795" s="13"/>
      <c r="R795" s="13"/>
      <c r="S795" s="13"/>
      <c r="T795" s="14"/>
      <c r="U795" s="50">
        <f>MIN(Lääkkeet[[#This Row],[Velvoite 1.7.2024 (pakkauksia)]],Lääkkeet[[#This Row],[Suurimman alitusluvan mukainen velvoite
1.7.-31.12.2024 (pakkauksia)]],Lääkkeet[[#This Row],[Alin saldo 
1.7.-31.12.2024 (pakkauksia)]])*Lääkkeet[[#This Row],[Kirjanpitoarvo / pakkaus 1.7.2024
(EUR  ALV 0 %)]]</f>
        <v>0</v>
      </c>
      <c r="W795" s="61" t="str" cm="1">
        <f t="array" ref="W795">IFERROR(_xlfn.IFS(Lääkkeet[[#This Row],[Sitoutunut pääoma 
1.1.-30.6.2024 (EUR)]]&gt;0,"Täytetyt",Lääkkeet[[#This Row],[Sitoutunut pääoma 
1.7.-31.12.2024 (EUR)]]&gt;0,"Täytetyt"),"")</f>
        <v/>
      </c>
      <c r="X795" s="61"/>
      <c r="Y795" s="5">
        <f>Hakulomake!$B$29</f>
        <v>0</v>
      </c>
    </row>
    <row r="796" spans="1:25" x14ac:dyDescent="0.3">
      <c r="A796" s="6" t="s">
        <v>1199</v>
      </c>
      <c r="B796" s="5">
        <f>Hakulomake!$B$17</f>
        <v>0</v>
      </c>
      <c r="C796" s="75">
        <v>5</v>
      </c>
      <c r="D796" s="5" t="s">
        <v>498</v>
      </c>
      <c r="E796" s="74" t="s">
        <v>2436</v>
      </c>
      <c r="F796" s="5" t="s">
        <v>499</v>
      </c>
      <c r="G796" s="5" t="s">
        <v>510</v>
      </c>
      <c r="H796" s="5" t="s">
        <v>342</v>
      </c>
      <c r="I796" s="5" t="s">
        <v>338</v>
      </c>
      <c r="J796" s="75">
        <v>28</v>
      </c>
      <c r="N796" s="14"/>
      <c r="O796" s="50">
        <f>MIN(Lääkkeet[[#This Row],[Velvoite 1.1.2024 (pakkauksia)]],Lääkkeet[[#This Row],[Suurimman alitusluvan mukainen velvoite 
1.1.-30.6.2024 (pakkauksia)]],Lääkkeet[[#This Row],[Alin saldo 
1.1.-30.6.2024 (pakkauksia)]])*Lääkkeet[[#This Row],[Kirjanpitoarvo / pakkaus 1.1.2024
(EUR  ALV 0 %)]]</f>
        <v>0</v>
      </c>
      <c r="P796" s="16"/>
      <c r="Q796" s="13"/>
      <c r="R796" s="13"/>
      <c r="S796" s="13"/>
      <c r="T796" s="14"/>
      <c r="U796" s="50">
        <f>MIN(Lääkkeet[[#This Row],[Velvoite 1.7.2024 (pakkauksia)]],Lääkkeet[[#This Row],[Suurimman alitusluvan mukainen velvoite
1.7.-31.12.2024 (pakkauksia)]],Lääkkeet[[#This Row],[Alin saldo 
1.7.-31.12.2024 (pakkauksia)]])*Lääkkeet[[#This Row],[Kirjanpitoarvo / pakkaus 1.7.2024
(EUR  ALV 0 %)]]</f>
        <v>0</v>
      </c>
      <c r="W796" s="61" t="str" cm="1">
        <f t="array" ref="W796">IFERROR(_xlfn.IFS(Lääkkeet[[#This Row],[Sitoutunut pääoma 
1.1.-30.6.2024 (EUR)]]&gt;0,"Täytetyt",Lääkkeet[[#This Row],[Sitoutunut pääoma 
1.7.-31.12.2024 (EUR)]]&gt;0,"Täytetyt"),"")</f>
        <v/>
      </c>
      <c r="X796" s="61"/>
      <c r="Y796" s="5">
        <f>Hakulomake!$B$29</f>
        <v>0</v>
      </c>
    </row>
    <row r="797" spans="1:25" x14ac:dyDescent="0.3">
      <c r="A797" s="6" t="s">
        <v>1199</v>
      </c>
      <c r="B797" s="5">
        <f>Hakulomake!$B$17</f>
        <v>0</v>
      </c>
      <c r="C797" s="75">
        <v>5</v>
      </c>
      <c r="D797" s="5" t="s">
        <v>498</v>
      </c>
      <c r="E797" s="74" t="s">
        <v>2437</v>
      </c>
      <c r="F797" s="5" t="s">
        <v>499</v>
      </c>
      <c r="G797" s="5" t="s">
        <v>510</v>
      </c>
      <c r="H797" s="5" t="s">
        <v>385</v>
      </c>
      <c r="I797" s="5" t="s">
        <v>338</v>
      </c>
      <c r="J797" s="75">
        <v>28</v>
      </c>
      <c r="N797" s="14"/>
      <c r="O797" s="50">
        <f>MIN(Lääkkeet[[#This Row],[Velvoite 1.1.2024 (pakkauksia)]],Lääkkeet[[#This Row],[Suurimman alitusluvan mukainen velvoite 
1.1.-30.6.2024 (pakkauksia)]],Lääkkeet[[#This Row],[Alin saldo 
1.1.-30.6.2024 (pakkauksia)]])*Lääkkeet[[#This Row],[Kirjanpitoarvo / pakkaus 1.1.2024
(EUR  ALV 0 %)]]</f>
        <v>0</v>
      </c>
      <c r="P797" s="16"/>
      <c r="Q797" s="13"/>
      <c r="R797" s="13"/>
      <c r="S797" s="13"/>
      <c r="T797" s="14"/>
      <c r="U797" s="50">
        <f>MIN(Lääkkeet[[#This Row],[Velvoite 1.7.2024 (pakkauksia)]],Lääkkeet[[#This Row],[Suurimman alitusluvan mukainen velvoite
1.7.-31.12.2024 (pakkauksia)]],Lääkkeet[[#This Row],[Alin saldo 
1.7.-31.12.2024 (pakkauksia)]])*Lääkkeet[[#This Row],[Kirjanpitoarvo / pakkaus 1.7.2024
(EUR  ALV 0 %)]]</f>
        <v>0</v>
      </c>
      <c r="W797" s="61" t="str" cm="1">
        <f t="array" ref="W797">IFERROR(_xlfn.IFS(Lääkkeet[[#This Row],[Sitoutunut pääoma 
1.1.-30.6.2024 (EUR)]]&gt;0,"Täytetyt",Lääkkeet[[#This Row],[Sitoutunut pääoma 
1.7.-31.12.2024 (EUR)]]&gt;0,"Täytetyt"),"")</f>
        <v/>
      </c>
      <c r="X797" s="61"/>
      <c r="Y797" s="5">
        <f>Hakulomake!$B$29</f>
        <v>0</v>
      </c>
    </row>
    <row r="798" spans="1:25" x14ac:dyDescent="0.3">
      <c r="A798" s="6" t="s">
        <v>1199</v>
      </c>
      <c r="B798" s="5">
        <f>Hakulomake!$B$17</f>
        <v>0</v>
      </c>
      <c r="C798" s="75">
        <v>5</v>
      </c>
      <c r="D798" s="5" t="s">
        <v>498</v>
      </c>
      <c r="E798" s="74" t="s">
        <v>2438</v>
      </c>
      <c r="F798" s="5" t="s">
        <v>499</v>
      </c>
      <c r="G798" s="5" t="s">
        <v>506</v>
      </c>
      <c r="H798" s="5" t="s">
        <v>385</v>
      </c>
      <c r="I798" s="5" t="s">
        <v>338</v>
      </c>
      <c r="J798" s="75">
        <v>28</v>
      </c>
      <c r="N798" s="14"/>
      <c r="O798" s="50">
        <f>MIN(Lääkkeet[[#This Row],[Velvoite 1.1.2024 (pakkauksia)]],Lääkkeet[[#This Row],[Suurimman alitusluvan mukainen velvoite 
1.1.-30.6.2024 (pakkauksia)]],Lääkkeet[[#This Row],[Alin saldo 
1.1.-30.6.2024 (pakkauksia)]])*Lääkkeet[[#This Row],[Kirjanpitoarvo / pakkaus 1.1.2024
(EUR  ALV 0 %)]]</f>
        <v>0</v>
      </c>
      <c r="P798" s="16"/>
      <c r="Q798" s="13"/>
      <c r="R798" s="13"/>
      <c r="S798" s="13"/>
      <c r="T798" s="14"/>
      <c r="U798" s="50">
        <f>MIN(Lääkkeet[[#This Row],[Velvoite 1.7.2024 (pakkauksia)]],Lääkkeet[[#This Row],[Suurimman alitusluvan mukainen velvoite
1.7.-31.12.2024 (pakkauksia)]],Lääkkeet[[#This Row],[Alin saldo 
1.7.-31.12.2024 (pakkauksia)]])*Lääkkeet[[#This Row],[Kirjanpitoarvo / pakkaus 1.7.2024
(EUR  ALV 0 %)]]</f>
        <v>0</v>
      </c>
      <c r="W798" s="61" t="str" cm="1">
        <f t="array" ref="W798">IFERROR(_xlfn.IFS(Lääkkeet[[#This Row],[Sitoutunut pääoma 
1.1.-30.6.2024 (EUR)]]&gt;0,"Täytetyt",Lääkkeet[[#This Row],[Sitoutunut pääoma 
1.7.-31.12.2024 (EUR)]]&gt;0,"Täytetyt"),"")</f>
        <v/>
      </c>
      <c r="X798" s="61"/>
      <c r="Y798" s="5">
        <f>Hakulomake!$B$29</f>
        <v>0</v>
      </c>
    </row>
    <row r="799" spans="1:25" x14ac:dyDescent="0.3">
      <c r="A799" s="6" t="s">
        <v>1199</v>
      </c>
      <c r="B799" s="5">
        <f>Hakulomake!$B$17</f>
        <v>0</v>
      </c>
      <c r="C799" s="75">
        <v>5</v>
      </c>
      <c r="D799" s="5" t="s">
        <v>498</v>
      </c>
      <c r="E799" s="74" t="s">
        <v>2439</v>
      </c>
      <c r="F799" s="5" t="s">
        <v>499</v>
      </c>
      <c r="G799" s="5" t="s">
        <v>503</v>
      </c>
      <c r="H799" s="5" t="s">
        <v>344</v>
      </c>
      <c r="I799" s="5" t="s">
        <v>50</v>
      </c>
      <c r="J799" s="75">
        <v>30</v>
      </c>
      <c r="N799" s="14"/>
      <c r="O799" s="50">
        <f>MIN(Lääkkeet[[#This Row],[Velvoite 1.1.2024 (pakkauksia)]],Lääkkeet[[#This Row],[Suurimman alitusluvan mukainen velvoite 
1.1.-30.6.2024 (pakkauksia)]],Lääkkeet[[#This Row],[Alin saldo 
1.1.-30.6.2024 (pakkauksia)]])*Lääkkeet[[#This Row],[Kirjanpitoarvo / pakkaus 1.1.2024
(EUR  ALV 0 %)]]</f>
        <v>0</v>
      </c>
      <c r="P799" s="16"/>
      <c r="Q799" s="13"/>
      <c r="R799" s="13"/>
      <c r="S799" s="13"/>
      <c r="T799" s="14"/>
      <c r="U799" s="50">
        <f>MIN(Lääkkeet[[#This Row],[Velvoite 1.7.2024 (pakkauksia)]],Lääkkeet[[#This Row],[Suurimman alitusluvan mukainen velvoite
1.7.-31.12.2024 (pakkauksia)]],Lääkkeet[[#This Row],[Alin saldo 
1.7.-31.12.2024 (pakkauksia)]])*Lääkkeet[[#This Row],[Kirjanpitoarvo / pakkaus 1.7.2024
(EUR  ALV 0 %)]]</f>
        <v>0</v>
      </c>
      <c r="W799" s="61" t="str" cm="1">
        <f t="array" ref="W799">IFERROR(_xlfn.IFS(Lääkkeet[[#This Row],[Sitoutunut pääoma 
1.1.-30.6.2024 (EUR)]]&gt;0,"Täytetyt",Lääkkeet[[#This Row],[Sitoutunut pääoma 
1.7.-31.12.2024 (EUR)]]&gt;0,"Täytetyt"),"")</f>
        <v/>
      </c>
      <c r="X799" s="61"/>
      <c r="Y799" s="5">
        <f>Hakulomake!$B$29</f>
        <v>0</v>
      </c>
    </row>
    <row r="800" spans="1:25" x14ac:dyDescent="0.3">
      <c r="A800" s="6" t="s">
        <v>1199</v>
      </c>
      <c r="B800" s="5">
        <f>Hakulomake!$B$17</f>
        <v>0</v>
      </c>
      <c r="C800" s="75">
        <v>5</v>
      </c>
      <c r="D800" s="5" t="s">
        <v>528</v>
      </c>
      <c r="E800" s="74" t="s">
        <v>2440</v>
      </c>
      <c r="F800" s="5" t="s">
        <v>529</v>
      </c>
      <c r="G800" s="5" t="s">
        <v>543</v>
      </c>
      <c r="H800" s="5" t="s">
        <v>49</v>
      </c>
      <c r="I800" s="5" t="s">
        <v>39</v>
      </c>
      <c r="J800" s="75">
        <v>10</v>
      </c>
      <c r="N800" s="14"/>
      <c r="O800" s="50">
        <f>MIN(Lääkkeet[[#This Row],[Velvoite 1.1.2024 (pakkauksia)]],Lääkkeet[[#This Row],[Suurimman alitusluvan mukainen velvoite 
1.1.-30.6.2024 (pakkauksia)]],Lääkkeet[[#This Row],[Alin saldo 
1.1.-30.6.2024 (pakkauksia)]])*Lääkkeet[[#This Row],[Kirjanpitoarvo / pakkaus 1.1.2024
(EUR  ALV 0 %)]]</f>
        <v>0</v>
      </c>
      <c r="P800" s="16"/>
      <c r="Q800" s="13"/>
      <c r="R800" s="13"/>
      <c r="S800" s="13"/>
      <c r="T800" s="14"/>
      <c r="U800" s="50">
        <f>MIN(Lääkkeet[[#This Row],[Velvoite 1.7.2024 (pakkauksia)]],Lääkkeet[[#This Row],[Suurimman alitusluvan mukainen velvoite
1.7.-31.12.2024 (pakkauksia)]],Lääkkeet[[#This Row],[Alin saldo 
1.7.-31.12.2024 (pakkauksia)]])*Lääkkeet[[#This Row],[Kirjanpitoarvo / pakkaus 1.7.2024
(EUR  ALV 0 %)]]</f>
        <v>0</v>
      </c>
      <c r="W800" s="61" t="str" cm="1">
        <f t="array" ref="W800">IFERROR(_xlfn.IFS(Lääkkeet[[#This Row],[Sitoutunut pääoma 
1.1.-30.6.2024 (EUR)]]&gt;0,"Täytetyt",Lääkkeet[[#This Row],[Sitoutunut pääoma 
1.7.-31.12.2024 (EUR)]]&gt;0,"Täytetyt"),"")</f>
        <v/>
      </c>
      <c r="X800" s="61"/>
      <c r="Y800" s="5">
        <f>Hakulomake!$B$29</f>
        <v>0</v>
      </c>
    </row>
    <row r="801" spans="1:25" x14ac:dyDescent="0.3">
      <c r="A801" s="6" t="s">
        <v>1199</v>
      </c>
      <c r="B801" s="5">
        <f>Hakulomake!$B$17</f>
        <v>0</v>
      </c>
      <c r="C801" s="75">
        <v>5</v>
      </c>
      <c r="D801" s="5" t="s">
        <v>528</v>
      </c>
      <c r="E801" s="74" t="s">
        <v>2441</v>
      </c>
      <c r="F801" s="5" t="s">
        <v>529</v>
      </c>
      <c r="G801" s="5" t="s">
        <v>543</v>
      </c>
      <c r="H801" s="5" t="s">
        <v>49</v>
      </c>
      <c r="I801" s="5" t="s">
        <v>39</v>
      </c>
      <c r="J801" s="75">
        <v>100</v>
      </c>
      <c r="N801" s="14"/>
      <c r="O801" s="50">
        <f>MIN(Lääkkeet[[#This Row],[Velvoite 1.1.2024 (pakkauksia)]],Lääkkeet[[#This Row],[Suurimman alitusluvan mukainen velvoite 
1.1.-30.6.2024 (pakkauksia)]],Lääkkeet[[#This Row],[Alin saldo 
1.1.-30.6.2024 (pakkauksia)]])*Lääkkeet[[#This Row],[Kirjanpitoarvo / pakkaus 1.1.2024
(EUR  ALV 0 %)]]</f>
        <v>0</v>
      </c>
      <c r="P801" s="16"/>
      <c r="Q801" s="13"/>
      <c r="R801" s="13"/>
      <c r="S801" s="13"/>
      <c r="T801" s="14"/>
      <c r="U801" s="50">
        <f>MIN(Lääkkeet[[#This Row],[Velvoite 1.7.2024 (pakkauksia)]],Lääkkeet[[#This Row],[Suurimman alitusluvan mukainen velvoite
1.7.-31.12.2024 (pakkauksia)]],Lääkkeet[[#This Row],[Alin saldo 
1.7.-31.12.2024 (pakkauksia)]])*Lääkkeet[[#This Row],[Kirjanpitoarvo / pakkaus 1.7.2024
(EUR  ALV 0 %)]]</f>
        <v>0</v>
      </c>
      <c r="W801" s="61" t="str" cm="1">
        <f t="array" ref="W801">IFERROR(_xlfn.IFS(Lääkkeet[[#This Row],[Sitoutunut pääoma 
1.1.-30.6.2024 (EUR)]]&gt;0,"Täytetyt",Lääkkeet[[#This Row],[Sitoutunut pääoma 
1.7.-31.12.2024 (EUR)]]&gt;0,"Täytetyt"),"")</f>
        <v/>
      </c>
      <c r="X801" s="61"/>
      <c r="Y801" s="5">
        <f>Hakulomake!$B$29</f>
        <v>0</v>
      </c>
    </row>
    <row r="802" spans="1:25" x14ac:dyDescent="0.3">
      <c r="A802" s="6" t="s">
        <v>1199</v>
      </c>
      <c r="B802" s="5">
        <f>Hakulomake!$B$17</f>
        <v>0</v>
      </c>
      <c r="C802" s="75">
        <v>5</v>
      </c>
      <c r="D802" s="5" t="s">
        <v>473</v>
      </c>
      <c r="E802" s="74" t="s">
        <v>2442</v>
      </c>
      <c r="F802" s="5" t="s">
        <v>474</v>
      </c>
      <c r="G802" s="5" t="s">
        <v>491</v>
      </c>
      <c r="H802" s="5" t="s">
        <v>198</v>
      </c>
      <c r="I802" s="5" t="s">
        <v>50</v>
      </c>
      <c r="J802" s="75">
        <v>10</v>
      </c>
      <c r="N802" s="14"/>
      <c r="O802" s="50">
        <f>MIN(Lääkkeet[[#This Row],[Velvoite 1.1.2024 (pakkauksia)]],Lääkkeet[[#This Row],[Suurimman alitusluvan mukainen velvoite 
1.1.-30.6.2024 (pakkauksia)]],Lääkkeet[[#This Row],[Alin saldo 
1.1.-30.6.2024 (pakkauksia)]])*Lääkkeet[[#This Row],[Kirjanpitoarvo / pakkaus 1.1.2024
(EUR  ALV 0 %)]]</f>
        <v>0</v>
      </c>
      <c r="P802" s="16"/>
      <c r="Q802" s="13"/>
      <c r="R802" s="13"/>
      <c r="S802" s="13"/>
      <c r="T802" s="14"/>
      <c r="U802" s="50">
        <f>MIN(Lääkkeet[[#This Row],[Velvoite 1.7.2024 (pakkauksia)]],Lääkkeet[[#This Row],[Suurimman alitusluvan mukainen velvoite
1.7.-31.12.2024 (pakkauksia)]],Lääkkeet[[#This Row],[Alin saldo 
1.7.-31.12.2024 (pakkauksia)]])*Lääkkeet[[#This Row],[Kirjanpitoarvo / pakkaus 1.7.2024
(EUR  ALV 0 %)]]</f>
        <v>0</v>
      </c>
      <c r="W802" s="61" t="str" cm="1">
        <f t="array" ref="W802">IFERROR(_xlfn.IFS(Lääkkeet[[#This Row],[Sitoutunut pääoma 
1.1.-30.6.2024 (EUR)]]&gt;0,"Täytetyt",Lääkkeet[[#This Row],[Sitoutunut pääoma 
1.7.-31.12.2024 (EUR)]]&gt;0,"Täytetyt"),"")</f>
        <v/>
      </c>
      <c r="X802" s="61"/>
      <c r="Y802" s="5">
        <f>Hakulomake!$B$29</f>
        <v>0</v>
      </c>
    </row>
    <row r="803" spans="1:25" x14ac:dyDescent="0.3">
      <c r="A803" s="6" t="s">
        <v>1199</v>
      </c>
      <c r="B803" s="5">
        <f>Hakulomake!$B$17</f>
        <v>0</v>
      </c>
      <c r="C803" s="75">
        <v>5</v>
      </c>
      <c r="D803" s="5" t="s">
        <v>498</v>
      </c>
      <c r="E803" s="74" t="s">
        <v>2443</v>
      </c>
      <c r="F803" s="5" t="s">
        <v>499</v>
      </c>
      <c r="G803" s="5" t="s">
        <v>504</v>
      </c>
      <c r="H803" s="5" t="s">
        <v>505</v>
      </c>
      <c r="I803" s="5" t="s">
        <v>338</v>
      </c>
      <c r="J803" s="75">
        <v>98</v>
      </c>
      <c r="N803" s="14"/>
      <c r="O803" s="50">
        <f>MIN(Lääkkeet[[#This Row],[Velvoite 1.1.2024 (pakkauksia)]],Lääkkeet[[#This Row],[Suurimman alitusluvan mukainen velvoite 
1.1.-30.6.2024 (pakkauksia)]],Lääkkeet[[#This Row],[Alin saldo 
1.1.-30.6.2024 (pakkauksia)]])*Lääkkeet[[#This Row],[Kirjanpitoarvo / pakkaus 1.1.2024
(EUR  ALV 0 %)]]</f>
        <v>0</v>
      </c>
      <c r="P803" s="16"/>
      <c r="Q803" s="13"/>
      <c r="R803" s="13"/>
      <c r="S803" s="13"/>
      <c r="T803" s="14"/>
      <c r="U803" s="50">
        <f>MIN(Lääkkeet[[#This Row],[Velvoite 1.7.2024 (pakkauksia)]],Lääkkeet[[#This Row],[Suurimman alitusluvan mukainen velvoite
1.7.-31.12.2024 (pakkauksia)]],Lääkkeet[[#This Row],[Alin saldo 
1.7.-31.12.2024 (pakkauksia)]])*Lääkkeet[[#This Row],[Kirjanpitoarvo / pakkaus 1.7.2024
(EUR  ALV 0 %)]]</f>
        <v>0</v>
      </c>
      <c r="W803" s="61" t="str" cm="1">
        <f t="array" ref="W803">IFERROR(_xlfn.IFS(Lääkkeet[[#This Row],[Sitoutunut pääoma 
1.1.-30.6.2024 (EUR)]]&gt;0,"Täytetyt",Lääkkeet[[#This Row],[Sitoutunut pääoma 
1.7.-31.12.2024 (EUR)]]&gt;0,"Täytetyt"),"")</f>
        <v/>
      </c>
      <c r="X803" s="61"/>
      <c r="Y803" s="5">
        <f>Hakulomake!$B$29</f>
        <v>0</v>
      </c>
    </row>
    <row r="804" spans="1:25" x14ac:dyDescent="0.3">
      <c r="A804" s="6" t="s">
        <v>1199</v>
      </c>
      <c r="B804" s="5">
        <f>Hakulomake!$B$17</f>
        <v>0</v>
      </c>
      <c r="C804" s="75">
        <v>5</v>
      </c>
      <c r="D804" s="5" t="s">
        <v>473</v>
      </c>
      <c r="E804" s="74" t="s">
        <v>2444</v>
      </c>
      <c r="F804" s="5" t="s">
        <v>474</v>
      </c>
      <c r="G804" s="5" t="s">
        <v>475</v>
      </c>
      <c r="H804" s="5" t="s">
        <v>136</v>
      </c>
      <c r="I804" s="5" t="s">
        <v>50</v>
      </c>
      <c r="J804" s="75">
        <v>30</v>
      </c>
      <c r="N804" s="14"/>
      <c r="O804" s="50">
        <f>MIN(Lääkkeet[[#This Row],[Velvoite 1.1.2024 (pakkauksia)]],Lääkkeet[[#This Row],[Suurimman alitusluvan mukainen velvoite 
1.1.-30.6.2024 (pakkauksia)]],Lääkkeet[[#This Row],[Alin saldo 
1.1.-30.6.2024 (pakkauksia)]])*Lääkkeet[[#This Row],[Kirjanpitoarvo / pakkaus 1.1.2024
(EUR  ALV 0 %)]]</f>
        <v>0</v>
      </c>
      <c r="P804" s="16"/>
      <c r="Q804" s="13"/>
      <c r="R804" s="13"/>
      <c r="S804" s="13"/>
      <c r="T804" s="14"/>
      <c r="U804" s="50">
        <f>MIN(Lääkkeet[[#This Row],[Velvoite 1.7.2024 (pakkauksia)]],Lääkkeet[[#This Row],[Suurimman alitusluvan mukainen velvoite
1.7.-31.12.2024 (pakkauksia)]],Lääkkeet[[#This Row],[Alin saldo 
1.7.-31.12.2024 (pakkauksia)]])*Lääkkeet[[#This Row],[Kirjanpitoarvo / pakkaus 1.7.2024
(EUR  ALV 0 %)]]</f>
        <v>0</v>
      </c>
      <c r="W804" s="61" t="str" cm="1">
        <f t="array" ref="W804">IFERROR(_xlfn.IFS(Lääkkeet[[#This Row],[Sitoutunut pääoma 
1.1.-30.6.2024 (EUR)]]&gt;0,"Täytetyt",Lääkkeet[[#This Row],[Sitoutunut pääoma 
1.7.-31.12.2024 (EUR)]]&gt;0,"Täytetyt"),"")</f>
        <v/>
      </c>
      <c r="X804" s="61"/>
      <c r="Y804" s="5">
        <f>Hakulomake!$B$29</f>
        <v>0</v>
      </c>
    </row>
    <row r="805" spans="1:25" x14ac:dyDescent="0.3">
      <c r="A805" s="6" t="s">
        <v>1199</v>
      </c>
      <c r="B805" s="5">
        <f>Hakulomake!$B$17</f>
        <v>0</v>
      </c>
      <c r="C805" s="75">
        <v>5</v>
      </c>
      <c r="D805" s="5" t="s">
        <v>473</v>
      </c>
      <c r="E805" s="74" t="s">
        <v>2445</v>
      </c>
      <c r="F805" s="5" t="s">
        <v>474</v>
      </c>
      <c r="G805" s="5" t="s">
        <v>475</v>
      </c>
      <c r="H805" s="5" t="s">
        <v>136</v>
      </c>
      <c r="I805" s="5" t="s">
        <v>50</v>
      </c>
      <c r="J805" s="75">
        <v>100</v>
      </c>
      <c r="N805" s="14"/>
      <c r="O805" s="50">
        <f>MIN(Lääkkeet[[#This Row],[Velvoite 1.1.2024 (pakkauksia)]],Lääkkeet[[#This Row],[Suurimman alitusluvan mukainen velvoite 
1.1.-30.6.2024 (pakkauksia)]],Lääkkeet[[#This Row],[Alin saldo 
1.1.-30.6.2024 (pakkauksia)]])*Lääkkeet[[#This Row],[Kirjanpitoarvo / pakkaus 1.1.2024
(EUR  ALV 0 %)]]</f>
        <v>0</v>
      </c>
      <c r="P805" s="16"/>
      <c r="Q805" s="13"/>
      <c r="R805" s="13"/>
      <c r="S805" s="13"/>
      <c r="T805" s="14"/>
      <c r="U805" s="50">
        <f>MIN(Lääkkeet[[#This Row],[Velvoite 1.7.2024 (pakkauksia)]],Lääkkeet[[#This Row],[Suurimman alitusluvan mukainen velvoite
1.7.-31.12.2024 (pakkauksia)]],Lääkkeet[[#This Row],[Alin saldo 
1.7.-31.12.2024 (pakkauksia)]])*Lääkkeet[[#This Row],[Kirjanpitoarvo / pakkaus 1.7.2024
(EUR  ALV 0 %)]]</f>
        <v>0</v>
      </c>
      <c r="W805" s="61" t="str" cm="1">
        <f t="array" ref="W805">IFERROR(_xlfn.IFS(Lääkkeet[[#This Row],[Sitoutunut pääoma 
1.1.-30.6.2024 (EUR)]]&gt;0,"Täytetyt",Lääkkeet[[#This Row],[Sitoutunut pääoma 
1.7.-31.12.2024 (EUR)]]&gt;0,"Täytetyt"),"")</f>
        <v/>
      </c>
      <c r="X805" s="61"/>
      <c r="Y805" s="5">
        <f>Hakulomake!$B$29</f>
        <v>0</v>
      </c>
    </row>
    <row r="806" spans="1:25" x14ac:dyDescent="0.3">
      <c r="A806" s="6" t="s">
        <v>1199</v>
      </c>
      <c r="B806" s="5">
        <f>Hakulomake!$B$17</f>
        <v>0</v>
      </c>
      <c r="C806" s="75">
        <v>5</v>
      </c>
      <c r="D806" s="5" t="s">
        <v>528</v>
      </c>
      <c r="E806" s="74" t="s">
        <v>2446</v>
      </c>
      <c r="F806" s="5" t="s">
        <v>529</v>
      </c>
      <c r="G806" s="5" t="s">
        <v>548</v>
      </c>
      <c r="H806" s="5" t="s">
        <v>52</v>
      </c>
      <c r="I806" s="5" t="s">
        <v>39</v>
      </c>
      <c r="J806" s="75">
        <v>100</v>
      </c>
      <c r="N806" s="14"/>
      <c r="O806" s="50">
        <f>MIN(Lääkkeet[[#This Row],[Velvoite 1.1.2024 (pakkauksia)]],Lääkkeet[[#This Row],[Suurimman alitusluvan mukainen velvoite 
1.1.-30.6.2024 (pakkauksia)]],Lääkkeet[[#This Row],[Alin saldo 
1.1.-30.6.2024 (pakkauksia)]])*Lääkkeet[[#This Row],[Kirjanpitoarvo / pakkaus 1.1.2024
(EUR  ALV 0 %)]]</f>
        <v>0</v>
      </c>
      <c r="P806" s="16"/>
      <c r="Q806" s="13"/>
      <c r="R806" s="13"/>
      <c r="S806" s="13"/>
      <c r="T806" s="14"/>
      <c r="U806" s="50">
        <f>MIN(Lääkkeet[[#This Row],[Velvoite 1.7.2024 (pakkauksia)]],Lääkkeet[[#This Row],[Suurimman alitusluvan mukainen velvoite
1.7.-31.12.2024 (pakkauksia)]],Lääkkeet[[#This Row],[Alin saldo 
1.7.-31.12.2024 (pakkauksia)]])*Lääkkeet[[#This Row],[Kirjanpitoarvo / pakkaus 1.7.2024
(EUR  ALV 0 %)]]</f>
        <v>0</v>
      </c>
      <c r="W806" s="61" t="str" cm="1">
        <f t="array" ref="W806">IFERROR(_xlfn.IFS(Lääkkeet[[#This Row],[Sitoutunut pääoma 
1.1.-30.6.2024 (EUR)]]&gt;0,"Täytetyt",Lääkkeet[[#This Row],[Sitoutunut pääoma 
1.7.-31.12.2024 (EUR)]]&gt;0,"Täytetyt"),"")</f>
        <v/>
      </c>
      <c r="X806" s="61"/>
      <c r="Y806" s="5">
        <f>Hakulomake!$B$29</f>
        <v>0</v>
      </c>
    </row>
    <row r="807" spans="1:25" x14ac:dyDescent="0.3">
      <c r="A807" s="6" t="s">
        <v>1199</v>
      </c>
      <c r="B807" s="5">
        <f>Hakulomake!$B$17</f>
        <v>0</v>
      </c>
      <c r="C807" s="75">
        <v>5</v>
      </c>
      <c r="D807" s="5" t="s">
        <v>473</v>
      </c>
      <c r="E807" s="74" t="s">
        <v>2447</v>
      </c>
      <c r="F807" s="5" t="s">
        <v>474</v>
      </c>
      <c r="G807" s="5" t="s">
        <v>486</v>
      </c>
      <c r="H807" s="5" t="s">
        <v>198</v>
      </c>
      <c r="I807" s="5" t="s">
        <v>50</v>
      </c>
      <c r="J807" s="75">
        <v>30</v>
      </c>
      <c r="N807" s="14"/>
      <c r="O807" s="50">
        <f>MIN(Lääkkeet[[#This Row],[Velvoite 1.1.2024 (pakkauksia)]],Lääkkeet[[#This Row],[Suurimman alitusluvan mukainen velvoite 
1.1.-30.6.2024 (pakkauksia)]],Lääkkeet[[#This Row],[Alin saldo 
1.1.-30.6.2024 (pakkauksia)]])*Lääkkeet[[#This Row],[Kirjanpitoarvo / pakkaus 1.1.2024
(EUR  ALV 0 %)]]</f>
        <v>0</v>
      </c>
      <c r="P807" s="16"/>
      <c r="Q807" s="13"/>
      <c r="R807" s="13"/>
      <c r="S807" s="13"/>
      <c r="T807" s="14"/>
      <c r="U807" s="50">
        <f>MIN(Lääkkeet[[#This Row],[Velvoite 1.7.2024 (pakkauksia)]],Lääkkeet[[#This Row],[Suurimman alitusluvan mukainen velvoite
1.7.-31.12.2024 (pakkauksia)]],Lääkkeet[[#This Row],[Alin saldo 
1.7.-31.12.2024 (pakkauksia)]])*Lääkkeet[[#This Row],[Kirjanpitoarvo / pakkaus 1.7.2024
(EUR  ALV 0 %)]]</f>
        <v>0</v>
      </c>
      <c r="W807" s="61" t="str" cm="1">
        <f t="array" ref="W807">IFERROR(_xlfn.IFS(Lääkkeet[[#This Row],[Sitoutunut pääoma 
1.1.-30.6.2024 (EUR)]]&gt;0,"Täytetyt",Lääkkeet[[#This Row],[Sitoutunut pääoma 
1.7.-31.12.2024 (EUR)]]&gt;0,"Täytetyt"),"")</f>
        <v/>
      </c>
      <c r="X807" s="61"/>
      <c r="Y807" s="5">
        <f>Hakulomake!$B$29</f>
        <v>0</v>
      </c>
    </row>
    <row r="808" spans="1:25" x14ac:dyDescent="0.3">
      <c r="A808" s="6" t="s">
        <v>1199</v>
      </c>
      <c r="B808" s="5">
        <f>Hakulomake!$B$17</f>
        <v>0</v>
      </c>
      <c r="C808" s="75">
        <v>5</v>
      </c>
      <c r="D808" s="5" t="s">
        <v>528</v>
      </c>
      <c r="E808" s="74" t="s">
        <v>2448</v>
      </c>
      <c r="F808" s="5" t="s">
        <v>529</v>
      </c>
      <c r="G808" s="5" t="s">
        <v>549</v>
      </c>
      <c r="H808" s="5" t="s">
        <v>52</v>
      </c>
      <c r="I808" s="5" t="s">
        <v>39</v>
      </c>
      <c r="J808" s="75">
        <v>10</v>
      </c>
      <c r="N808" s="14"/>
      <c r="O808" s="50">
        <f>MIN(Lääkkeet[[#This Row],[Velvoite 1.1.2024 (pakkauksia)]],Lääkkeet[[#This Row],[Suurimman alitusluvan mukainen velvoite 
1.1.-30.6.2024 (pakkauksia)]],Lääkkeet[[#This Row],[Alin saldo 
1.1.-30.6.2024 (pakkauksia)]])*Lääkkeet[[#This Row],[Kirjanpitoarvo / pakkaus 1.1.2024
(EUR  ALV 0 %)]]</f>
        <v>0</v>
      </c>
      <c r="P808" s="16"/>
      <c r="Q808" s="13"/>
      <c r="R808" s="13"/>
      <c r="S808" s="13"/>
      <c r="T808" s="14"/>
      <c r="U808" s="50">
        <f>MIN(Lääkkeet[[#This Row],[Velvoite 1.7.2024 (pakkauksia)]],Lääkkeet[[#This Row],[Suurimman alitusluvan mukainen velvoite
1.7.-31.12.2024 (pakkauksia)]],Lääkkeet[[#This Row],[Alin saldo 
1.7.-31.12.2024 (pakkauksia)]])*Lääkkeet[[#This Row],[Kirjanpitoarvo / pakkaus 1.7.2024
(EUR  ALV 0 %)]]</f>
        <v>0</v>
      </c>
      <c r="W808" s="61" t="str" cm="1">
        <f t="array" ref="W808">IFERROR(_xlfn.IFS(Lääkkeet[[#This Row],[Sitoutunut pääoma 
1.1.-30.6.2024 (EUR)]]&gt;0,"Täytetyt",Lääkkeet[[#This Row],[Sitoutunut pääoma 
1.7.-31.12.2024 (EUR)]]&gt;0,"Täytetyt"),"")</f>
        <v/>
      </c>
      <c r="X808" s="61"/>
      <c r="Y808" s="5">
        <f>Hakulomake!$B$29</f>
        <v>0</v>
      </c>
    </row>
    <row r="809" spans="1:25" x14ac:dyDescent="0.3">
      <c r="A809" s="6" t="s">
        <v>1199</v>
      </c>
      <c r="B809" s="5">
        <f>Hakulomake!$B$17</f>
        <v>0</v>
      </c>
      <c r="C809" s="75">
        <v>5</v>
      </c>
      <c r="D809" s="5" t="s">
        <v>498</v>
      </c>
      <c r="E809" s="74" t="s">
        <v>2449</v>
      </c>
      <c r="F809" s="5" t="s">
        <v>499</v>
      </c>
      <c r="G809" s="5" t="s">
        <v>502</v>
      </c>
      <c r="H809" s="5" t="s">
        <v>342</v>
      </c>
      <c r="I809" s="5" t="s">
        <v>32</v>
      </c>
      <c r="J809" s="75">
        <v>30</v>
      </c>
      <c r="N809" s="14"/>
      <c r="O809" s="50">
        <f>MIN(Lääkkeet[[#This Row],[Velvoite 1.1.2024 (pakkauksia)]],Lääkkeet[[#This Row],[Suurimman alitusluvan mukainen velvoite 
1.1.-30.6.2024 (pakkauksia)]],Lääkkeet[[#This Row],[Alin saldo 
1.1.-30.6.2024 (pakkauksia)]])*Lääkkeet[[#This Row],[Kirjanpitoarvo / pakkaus 1.1.2024
(EUR  ALV 0 %)]]</f>
        <v>0</v>
      </c>
      <c r="P809" s="16"/>
      <c r="Q809" s="13"/>
      <c r="R809" s="13"/>
      <c r="S809" s="13"/>
      <c r="T809" s="14"/>
      <c r="U809" s="50">
        <f>MIN(Lääkkeet[[#This Row],[Velvoite 1.7.2024 (pakkauksia)]],Lääkkeet[[#This Row],[Suurimman alitusluvan mukainen velvoite
1.7.-31.12.2024 (pakkauksia)]],Lääkkeet[[#This Row],[Alin saldo 
1.7.-31.12.2024 (pakkauksia)]])*Lääkkeet[[#This Row],[Kirjanpitoarvo / pakkaus 1.7.2024
(EUR  ALV 0 %)]]</f>
        <v>0</v>
      </c>
      <c r="W809" s="61" t="str" cm="1">
        <f t="array" ref="W809">IFERROR(_xlfn.IFS(Lääkkeet[[#This Row],[Sitoutunut pääoma 
1.1.-30.6.2024 (EUR)]]&gt;0,"Täytetyt",Lääkkeet[[#This Row],[Sitoutunut pääoma 
1.7.-31.12.2024 (EUR)]]&gt;0,"Täytetyt"),"")</f>
        <v/>
      </c>
      <c r="X809" s="61"/>
      <c r="Y809" s="5">
        <f>Hakulomake!$B$29</f>
        <v>0</v>
      </c>
    </row>
    <row r="810" spans="1:25" x14ac:dyDescent="0.3">
      <c r="A810" s="6" t="s">
        <v>1199</v>
      </c>
      <c r="B810" s="5">
        <f>Hakulomake!$B$17</f>
        <v>0</v>
      </c>
      <c r="C810" s="75">
        <v>5</v>
      </c>
      <c r="D810" s="5" t="s">
        <v>528</v>
      </c>
      <c r="E810" s="74" t="s">
        <v>2450</v>
      </c>
      <c r="F810" s="5" t="s">
        <v>529</v>
      </c>
      <c r="G810" s="5" t="s">
        <v>549</v>
      </c>
      <c r="H810" s="5" t="s">
        <v>52</v>
      </c>
      <c r="I810" s="5" t="s">
        <v>39</v>
      </c>
      <c r="J810" s="75">
        <v>30</v>
      </c>
      <c r="N810" s="14"/>
      <c r="O810" s="50">
        <f>MIN(Lääkkeet[[#This Row],[Velvoite 1.1.2024 (pakkauksia)]],Lääkkeet[[#This Row],[Suurimman alitusluvan mukainen velvoite 
1.1.-30.6.2024 (pakkauksia)]],Lääkkeet[[#This Row],[Alin saldo 
1.1.-30.6.2024 (pakkauksia)]])*Lääkkeet[[#This Row],[Kirjanpitoarvo / pakkaus 1.1.2024
(EUR  ALV 0 %)]]</f>
        <v>0</v>
      </c>
      <c r="P810" s="16"/>
      <c r="Q810" s="13"/>
      <c r="R810" s="13"/>
      <c r="S810" s="13"/>
      <c r="T810" s="14"/>
      <c r="U810" s="50">
        <f>MIN(Lääkkeet[[#This Row],[Velvoite 1.7.2024 (pakkauksia)]],Lääkkeet[[#This Row],[Suurimman alitusluvan mukainen velvoite
1.7.-31.12.2024 (pakkauksia)]],Lääkkeet[[#This Row],[Alin saldo 
1.7.-31.12.2024 (pakkauksia)]])*Lääkkeet[[#This Row],[Kirjanpitoarvo / pakkaus 1.7.2024
(EUR  ALV 0 %)]]</f>
        <v>0</v>
      </c>
      <c r="W810" s="61" t="str" cm="1">
        <f t="array" ref="W810">IFERROR(_xlfn.IFS(Lääkkeet[[#This Row],[Sitoutunut pääoma 
1.1.-30.6.2024 (EUR)]]&gt;0,"Täytetyt",Lääkkeet[[#This Row],[Sitoutunut pääoma 
1.7.-31.12.2024 (EUR)]]&gt;0,"Täytetyt"),"")</f>
        <v/>
      </c>
      <c r="X810" s="61"/>
      <c r="Y810" s="5">
        <f>Hakulomake!$B$29</f>
        <v>0</v>
      </c>
    </row>
    <row r="811" spans="1:25" x14ac:dyDescent="0.3">
      <c r="A811" s="6" t="s">
        <v>1199</v>
      </c>
      <c r="B811" s="5">
        <f>Hakulomake!$B$17</f>
        <v>0</v>
      </c>
      <c r="C811" s="75">
        <v>5</v>
      </c>
      <c r="D811" s="5" t="s">
        <v>498</v>
      </c>
      <c r="E811" s="74" t="s">
        <v>2451</v>
      </c>
      <c r="F811" s="5" t="s">
        <v>499</v>
      </c>
      <c r="G811" s="5" t="s">
        <v>509</v>
      </c>
      <c r="H811" s="5" t="s">
        <v>385</v>
      </c>
      <c r="I811" s="5" t="s">
        <v>32</v>
      </c>
      <c r="J811" s="75">
        <v>28</v>
      </c>
      <c r="N811" s="14"/>
      <c r="O811" s="50">
        <f>MIN(Lääkkeet[[#This Row],[Velvoite 1.1.2024 (pakkauksia)]],Lääkkeet[[#This Row],[Suurimman alitusluvan mukainen velvoite 
1.1.-30.6.2024 (pakkauksia)]],Lääkkeet[[#This Row],[Alin saldo 
1.1.-30.6.2024 (pakkauksia)]])*Lääkkeet[[#This Row],[Kirjanpitoarvo / pakkaus 1.1.2024
(EUR  ALV 0 %)]]</f>
        <v>0</v>
      </c>
      <c r="P811" s="16"/>
      <c r="Q811" s="13"/>
      <c r="R811" s="13"/>
      <c r="S811" s="13"/>
      <c r="T811" s="14"/>
      <c r="U811" s="50">
        <f>MIN(Lääkkeet[[#This Row],[Velvoite 1.7.2024 (pakkauksia)]],Lääkkeet[[#This Row],[Suurimman alitusluvan mukainen velvoite
1.7.-31.12.2024 (pakkauksia)]],Lääkkeet[[#This Row],[Alin saldo 
1.7.-31.12.2024 (pakkauksia)]])*Lääkkeet[[#This Row],[Kirjanpitoarvo / pakkaus 1.7.2024
(EUR  ALV 0 %)]]</f>
        <v>0</v>
      </c>
      <c r="W811" s="61" t="str" cm="1">
        <f t="array" ref="W811">IFERROR(_xlfn.IFS(Lääkkeet[[#This Row],[Sitoutunut pääoma 
1.1.-30.6.2024 (EUR)]]&gt;0,"Täytetyt",Lääkkeet[[#This Row],[Sitoutunut pääoma 
1.7.-31.12.2024 (EUR)]]&gt;0,"Täytetyt"),"")</f>
        <v/>
      </c>
      <c r="X811" s="61"/>
      <c r="Y811" s="5">
        <f>Hakulomake!$B$29</f>
        <v>0</v>
      </c>
    </row>
    <row r="812" spans="1:25" x14ac:dyDescent="0.3">
      <c r="A812" s="6" t="s">
        <v>1199</v>
      </c>
      <c r="B812" s="5">
        <f>Hakulomake!$B$17</f>
        <v>0</v>
      </c>
      <c r="C812" s="75">
        <v>5</v>
      </c>
      <c r="D812" s="5" t="s">
        <v>498</v>
      </c>
      <c r="E812" s="74" t="s">
        <v>2452</v>
      </c>
      <c r="F812" s="5" t="s">
        <v>499</v>
      </c>
      <c r="G812" s="5" t="s">
        <v>504</v>
      </c>
      <c r="H812" s="5" t="s">
        <v>342</v>
      </c>
      <c r="I812" s="5" t="s">
        <v>338</v>
      </c>
      <c r="J812" s="75">
        <v>98</v>
      </c>
      <c r="N812" s="14"/>
      <c r="O812" s="50">
        <f>MIN(Lääkkeet[[#This Row],[Velvoite 1.1.2024 (pakkauksia)]],Lääkkeet[[#This Row],[Suurimman alitusluvan mukainen velvoite 
1.1.-30.6.2024 (pakkauksia)]],Lääkkeet[[#This Row],[Alin saldo 
1.1.-30.6.2024 (pakkauksia)]])*Lääkkeet[[#This Row],[Kirjanpitoarvo / pakkaus 1.1.2024
(EUR  ALV 0 %)]]</f>
        <v>0</v>
      </c>
      <c r="P812" s="16"/>
      <c r="Q812" s="13"/>
      <c r="R812" s="13"/>
      <c r="S812" s="13"/>
      <c r="T812" s="14"/>
      <c r="U812" s="50">
        <f>MIN(Lääkkeet[[#This Row],[Velvoite 1.7.2024 (pakkauksia)]],Lääkkeet[[#This Row],[Suurimman alitusluvan mukainen velvoite
1.7.-31.12.2024 (pakkauksia)]],Lääkkeet[[#This Row],[Alin saldo 
1.7.-31.12.2024 (pakkauksia)]])*Lääkkeet[[#This Row],[Kirjanpitoarvo / pakkaus 1.7.2024
(EUR  ALV 0 %)]]</f>
        <v>0</v>
      </c>
      <c r="W812" s="61" t="str" cm="1">
        <f t="array" ref="W812">IFERROR(_xlfn.IFS(Lääkkeet[[#This Row],[Sitoutunut pääoma 
1.1.-30.6.2024 (EUR)]]&gt;0,"Täytetyt",Lääkkeet[[#This Row],[Sitoutunut pääoma 
1.7.-31.12.2024 (EUR)]]&gt;0,"Täytetyt"),"")</f>
        <v/>
      </c>
      <c r="X812" s="61"/>
      <c r="Y812" s="5">
        <f>Hakulomake!$B$29</f>
        <v>0</v>
      </c>
    </row>
    <row r="813" spans="1:25" x14ac:dyDescent="0.3">
      <c r="A813" s="6" t="s">
        <v>1199</v>
      </c>
      <c r="B813" s="5">
        <f>Hakulomake!$B$17</f>
        <v>0</v>
      </c>
      <c r="C813" s="75">
        <v>5</v>
      </c>
      <c r="D813" s="5" t="s">
        <v>498</v>
      </c>
      <c r="E813" s="74" t="s">
        <v>2453</v>
      </c>
      <c r="F813" s="5" t="s">
        <v>499</v>
      </c>
      <c r="G813" s="5" t="s">
        <v>506</v>
      </c>
      <c r="H813" s="5" t="s">
        <v>342</v>
      </c>
      <c r="I813" s="5" t="s">
        <v>338</v>
      </c>
      <c r="J813" s="75">
        <v>98</v>
      </c>
      <c r="N813" s="14"/>
      <c r="O813" s="50">
        <f>MIN(Lääkkeet[[#This Row],[Velvoite 1.1.2024 (pakkauksia)]],Lääkkeet[[#This Row],[Suurimman alitusluvan mukainen velvoite 
1.1.-30.6.2024 (pakkauksia)]],Lääkkeet[[#This Row],[Alin saldo 
1.1.-30.6.2024 (pakkauksia)]])*Lääkkeet[[#This Row],[Kirjanpitoarvo / pakkaus 1.1.2024
(EUR  ALV 0 %)]]</f>
        <v>0</v>
      </c>
      <c r="P813" s="16"/>
      <c r="Q813" s="13"/>
      <c r="R813" s="13"/>
      <c r="S813" s="13"/>
      <c r="T813" s="14"/>
      <c r="U813" s="50">
        <f>MIN(Lääkkeet[[#This Row],[Velvoite 1.7.2024 (pakkauksia)]],Lääkkeet[[#This Row],[Suurimman alitusluvan mukainen velvoite
1.7.-31.12.2024 (pakkauksia)]],Lääkkeet[[#This Row],[Alin saldo 
1.7.-31.12.2024 (pakkauksia)]])*Lääkkeet[[#This Row],[Kirjanpitoarvo / pakkaus 1.7.2024
(EUR  ALV 0 %)]]</f>
        <v>0</v>
      </c>
      <c r="W813" s="61" t="str" cm="1">
        <f t="array" ref="W813">IFERROR(_xlfn.IFS(Lääkkeet[[#This Row],[Sitoutunut pääoma 
1.1.-30.6.2024 (EUR)]]&gt;0,"Täytetyt",Lääkkeet[[#This Row],[Sitoutunut pääoma 
1.7.-31.12.2024 (EUR)]]&gt;0,"Täytetyt"),"")</f>
        <v/>
      </c>
      <c r="X813" s="61"/>
      <c r="Y813" s="5">
        <f>Hakulomake!$B$29</f>
        <v>0</v>
      </c>
    </row>
    <row r="814" spans="1:25" x14ac:dyDescent="0.3">
      <c r="A814" s="6" t="s">
        <v>1199</v>
      </c>
      <c r="B814" s="5">
        <f>Hakulomake!$B$17</f>
        <v>0</v>
      </c>
      <c r="C814" s="75">
        <v>5</v>
      </c>
      <c r="D814" s="5" t="s">
        <v>473</v>
      </c>
      <c r="E814" s="74" t="s">
        <v>2454</v>
      </c>
      <c r="F814" s="5" t="s">
        <v>474</v>
      </c>
      <c r="G814" s="5" t="s">
        <v>484</v>
      </c>
      <c r="H814" s="5" t="s">
        <v>198</v>
      </c>
      <c r="I814" s="5" t="s">
        <v>137</v>
      </c>
      <c r="J814" s="75" t="s">
        <v>985</v>
      </c>
      <c r="N814" s="14"/>
      <c r="O814" s="50">
        <f>MIN(Lääkkeet[[#This Row],[Velvoite 1.1.2024 (pakkauksia)]],Lääkkeet[[#This Row],[Suurimman alitusluvan mukainen velvoite 
1.1.-30.6.2024 (pakkauksia)]],Lääkkeet[[#This Row],[Alin saldo 
1.1.-30.6.2024 (pakkauksia)]])*Lääkkeet[[#This Row],[Kirjanpitoarvo / pakkaus 1.1.2024
(EUR  ALV 0 %)]]</f>
        <v>0</v>
      </c>
      <c r="P814" s="16"/>
      <c r="Q814" s="13"/>
      <c r="R814" s="13"/>
      <c r="S814" s="13"/>
      <c r="T814" s="14"/>
      <c r="U814" s="50">
        <f>MIN(Lääkkeet[[#This Row],[Velvoite 1.7.2024 (pakkauksia)]],Lääkkeet[[#This Row],[Suurimman alitusluvan mukainen velvoite
1.7.-31.12.2024 (pakkauksia)]],Lääkkeet[[#This Row],[Alin saldo 
1.7.-31.12.2024 (pakkauksia)]])*Lääkkeet[[#This Row],[Kirjanpitoarvo / pakkaus 1.7.2024
(EUR  ALV 0 %)]]</f>
        <v>0</v>
      </c>
      <c r="W814" s="61" t="str" cm="1">
        <f t="array" ref="W814">IFERROR(_xlfn.IFS(Lääkkeet[[#This Row],[Sitoutunut pääoma 
1.1.-30.6.2024 (EUR)]]&gt;0,"Täytetyt",Lääkkeet[[#This Row],[Sitoutunut pääoma 
1.7.-31.12.2024 (EUR)]]&gt;0,"Täytetyt"),"")</f>
        <v/>
      </c>
      <c r="X814" s="61"/>
      <c r="Y814" s="5">
        <f>Hakulomake!$B$29</f>
        <v>0</v>
      </c>
    </row>
    <row r="815" spans="1:25" x14ac:dyDescent="0.3">
      <c r="A815" s="6" t="s">
        <v>1199</v>
      </c>
      <c r="B815" s="5">
        <f>Hakulomake!$B$17</f>
        <v>0</v>
      </c>
      <c r="C815" s="75">
        <v>5</v>
      </c>
      <c r="D815" s="5" t="s">
        <v>528</v>
      </c>
      <c r="E815" s="74" t="s">
        <v>2455</v>
      </c>
      <c r="F815" s="5" t="s">
        <v>529</v>
      </c>
      <c r="G815" s="5" t="s">
        <v>534</v>
      </c>
      <c r="H815" s="5" t="s">
        <v>531</v>
      </c>
      <c r="I815" s="5" t="s">
        <v>118</v>
      </c>
      <c r="J815" s="75" t="s">
        <v>968</v>
      </c>
      <c r="N815" s="14"/>
      <c r="O815" s="50">
        <f>MIN(Lääkkeet[[#This Row],[Velvoite 1.1.2024 (pakkauksia)]],Lääkkeet[[#This Row],[Suurimman alitusluvan mukainen velvoite 
1.1.-30.6.2024 (pakkauksia)]],Lääkkeet[[#This Row],[Alin saldo 
1.1.-30.6.2024 (pakkauksia)]])*Lääkkeet[[#This Row],[Kirjanpitoarvo / pakkaus 1.1.2024
(EUR  ALV 0 %)]]</f>
        <v>0</v>
      </c>
      <c r="P815" s="16"/>
      <c r="Q815" s="13"/>
      <c r="R815" s="13"/>
      <c r="S815" s="13"/>
      <c r="T815" s="14"/>
      <c r="U815" s="50">
        <f>MIN(Lääkkeet[[#This Row],[Velvoite 1.7.2024 (pakkauksia)]],Lääkkeet[[#This Row],[Suurimman alitusluvan mukainen velvoite
1.7.-31.12.2024 (pakkauksia)]],Lääkkeet[[#This Row],[Alin saldo 
1.7.-31.12.2024 (pakkauksia)]])*Lääkkeet[[#This Row],[Kirjanpitoarvo / pakkaus 1.7.2024
(EUR  ALV 0 %)]]</f>
        <v>0</v>
      </c>
      <c r="W815" s="61" t="str" cm="1">
        <f t="array" ref="W815">IFERROR(_xlfn.IFS(Lääkkeet[[#This Row],[Sitoutunut pääoma 
1.1.-30.6.2024 (EUR)]]&gt;0,"Täytetyt",Lääkkeet[[#This Row],[Sitoutunut pääoma 
1.7.-31.12.2024 (EUR)]]&gt;0,"Täytetyt"),"")</f>
        <v/>
      </c>
      <c r="X815" s="61"/>
      <c r="Y815" s="5">
        <f>Hakulomake!$B$29</f>
        <v>0</v>
      </c>
    </row>
    <row r="816" spans="1:25" x14ac:dyDescent="0.3">
      <c r="A816" s="6" t="s">
        <v>1199</v>
      </c>
      <c r="B816" s="5">
        <f>Hakulomake!$B$17</f>
        <v>0</v>
      </c>
      <c r="C816" s="75">
        <v>5</v>
      </c>
      <c r="D816" s="5" t="s">
        <v>473</v>
      </c>
      <c r="E816" s="74" t="s">
        <v>2456</v>
      </c>
      <c r="F816" s="5" t="s">
        <v>474</v>
      </c>
      <c r="G816" s="5" t="s">
        <v>480</v>
      </c>
      <c r="H816" s="5" t="s">
        <v>198</v>
      </c>
      <c r="I816" s="5" t="s">
        <v>481</v>
      </c>
      <c r="J816" s="75">
        <v>10</v>
      </c>
      <c r="N816" s="14"/>
      <c r="O816" s="50">
        <f>MIN(Lääkkeet[[#This Row],[Velvoite 1.1.2024 (pakkauksia)]],Lääkkeet[[#This Row],[Suurimman alitusluvan mukainen velvoite 
1.1.-30.6.2024 (pakkauksia)]],Lääkkeet[[#This Row],[Alin saldo 
1.1.-30.6.2024 (pakkauksia)]])*Lääkkeet[[#This Row],[Kirjanpitoarvo / pakkaus 1.1.2024
(EUR  ALV 0 %)]]</f>
        <v>0</v>
      </c>
      <c r="P816" s="16"/>
      <c r="Q816" s="13"/>
      <c r="R816" s="13"/>
      <c r="S816" s="13"/>
      <c r="T816" s="14"/>
      <c r="U816" s="50">
        <f>MIN(Lääkkeet[[#This Row],[Velvoite 1.7.2024 (pakkauksia)]],Lääkkeet[[#This Row],[Suurimman alitusluvan mukainen velvoite
1.7.-31.12.2024 (pakkauksia)]],Lääkkeet[[#This Row],[Alin saldo 
1.7.-31.12.2024 (pakkauksia)]])*Lääkkeet[[#This Row],[Kirjanpitoarvo / pakkaus 1.7.2024
(EUR  ALV 0 %)]]</f>
        <v>0</v>
      </c>
      <c r="W816" s="61" t="str" cm="1">
        <f t="array" ref="W816">IFERROR(_xlfn.IFS(Lääkkeet[[#This Row],[Sitoutunut pääoma 
1.1.-30.6.2024 (EUR)]]&gt;0,"Täytetyt",Lääkkeet[[#This Row],[Sitoutunut pääoma 
1.7.-31.12.2024 (EUR)]]&gt;0,"Täytetyt"),"")</f>
        <v/>
      </c>
      <c r="X816" s="61"/>
      <c r="Y816" s="5">
        <f>Hakulomake!$B$29</f>
        <v>0</v>
      </c>
    </row>
    <row r="817" spans="1:25" x14ac:dyDescent="0.3">
      <c r="A817" s="6" t="s">
        <v>1199</v>
      </c>
      <c r="B817" s="5">
        <f>Hakulomake!$B$17</f>
        <v>0</v>
      </c>
      <c r="C817" s="75">
        <v>5</v>
      </c>
      <c r="D817" s="5" t="s">
        <v>473</v>
      </c>
      <c r="E817" s="74" t="s">
        <v>2457</v>
      </c>
      <c r="F817" s="5" t="s">
        <v>474</v>
      </c>
      <c r="G817" s="5" t="s">
        <v>480</v>
      </c>
      <c r="H817" s="5" t="s">
        <v>198</v>
      </c>
      <c r="I817" s="5" t="s">
        <v>481</v>
      </c>
      <c r="J817" s="75">
        <v>100</v>
      </c>
      <c r="N817" s="14"/>
      <c r="O817" s="50">
        <f>MIN(Lääkkeet[[#This Row],[Velvoite 1.1.2024 (pakkauksia)]],Lääkkeet[[#This Row],[Suurimman alitusluvan mukainen velvoite 
1.1.-30.6.2024 (pakkauksia)]],Lääkkeet[[#This Row],[Alin saldo 
1.1.-30.6.2024 (pakkauksia)]])*Lääkkeet[[#This Row],[Kirjanpitoarvo / pakkaus 1.1.2024
(EUR  ALV 0 %)]]</f>
        <v>0</v>
      </c>
      <c r="P817" s="16"/>
      <c r="Q817" s="13"/>
      <c r="R817" s="13"/>
      <c r="S817" s="13"/>
      <c r="T817" s="14"/>
      <c r="U817" s="50">
        <f>MIN(Lääkkeet[[#This Row],[Velvoite 1.7.2024 (pakkauksia)]],Lääkkeet[[#This Row],[Suurimman alitusluvan mukainen velvoite
1.7.-31.12.2024 (pakkauksia)]],Lääkkeet[[#This Row],[Alin saldo 
1.7.-31.12.2024 (pakkauksia)]])*Lääkkeet[[#This Row],[Kirjanpitoarvo / pakkaus 1.7.2024
(EUR  ALV 0 %)]]</f>
        <v>0</v>
      </c>
      <c r="W817" s="61" t="str" cm="1">
        <f t="array" ref="W817">IFERROR(_xlfn.IFS(Lääkkeet[[#This Row],[Sitoutunut pääoma 
1.1.-30.6.2024 (EUR)]]&gt;0,"Täytetyt",Lääkkeet[[#This Row],[Sitoutunut pääoma 
1.7.-31.12.2024 (EUR)]]&gt;0,"Täytetyt"),"")</f>
        <v/>
      </c>
      <c r="X817" s="61"/>
      <c r="Y817" s="5">
        <f>Hakulomake!$B$29</f>
        <v>0</v>
      </c>
    </row>
    <row r="818" spans="1:25" x14ac:dyDescent="0.3">
      <c r="A818" s="6" t="s">
        <v>1199</v>
      </c>
      <c r="B818" s="5">
        <f>Hakulomake!$B$17</f>
        <v>0</v>
      </c>
      <c r="C818" s="75">
        <v>5</v>
      </c>
      <c r="D818" s="5" t="s">
        <v>473</v>
      </c>
      <c r="E818" s="74" t="s">
        <v>2458</v>
      </c>
      <c r="F818" s="5" t="s">
        <v>474</v>
      </c>
      <c r="G818" s="5" t="s">
        <v>478</v>
      </c>
      <c r="H818" s="5" t="s">
        <v>199</v>
      </c>
      <c r="I818" s="5" t="s">
        <v>338</v>
      </c>
      <c r="J818" s="75">
        <v>50</v>
      </c>
      <c r="N818" s="14"/>
      <c r="O818" s="50">
        <f>MIN(Lääkkeet[[#This Row],[Velvoite 1.1.2024 (pakkauksia)]],Lääkkeet[[#This Row],[Suurimman alitusluvan mukainen velvoite 
1.1.-30.6.2024 (pakkauksia)]],Lääkkeet[[#This Row],[Alin saldo 
1.1.-30.6.2024 (pakkauksia)]])*Lääkkeet[[#This Row],[Kirjanpitoarvo / pakkaus 1.1.2024
(EUR  ALV 0 %)]]</f>
        <v>0</v>
      </c>
      <c r="P818" s="16"/>
      <c r="Q818" s="13"/>
      <c r="R818" s="13"/>
      <c r="S818" s="13"/>
      <c r="T818" s="14"/>
      <c r="U818" s="50">
        <f>MIN(Lääkkeet[[#This Row],[Velvoite 1.7.2024 (pakkauksia)]],Lääkkeet[[#This Row],[Suurimman alitusluvan mukainen velvoite
1.7.-31.12.2024 (pakkauksia)]],Lääkkeet[[#This Row],[Alin saldo 
1.7.-31.12.2024 (pakkauksia)]])*Lääkkeet[[#This Row],[Kirjanpitoarvo / pakkaus 1.7.2024
(EUR  ALV 0 %)]]</f>
        <v>0</v>
      </c>
      <c r="W818" s="61" t="str" cm="1">
        <f t="array" ref="W818">IFERROR(_xlfn.IFS(Lääkkeet[[#This Row],[Sitoutunut pääoma 
1.1.-30.6.2024 (EUR)]]&gt;0,"Täytetyt",Lääkkeet[[#This Row],[Sitoutunut pääoma 
1.7.-31.12.2024 (EUR)]]&gt;0,"Täytetyt"),"")</f>
        <v/>
      </c>
      <c r="X818" s="61"/>
      <c r="Y818" s="5">
        <f>Hakulomake!$B$29</f>
        <v>0</v>
      </c>
    </row>
    <row r="819" spans="1:25" x14ac:dyDescent="0.3">
      <c r="A819" s="6" t="s">
        <v>1199</v>
      </c>
      <c r="B819" s="5">
        <f>Hakulomake!$B$17</f>
        <v>0</v>
      </c>
      <c r="C819" s="75">
        <v>5</v>
      </c>
      <c r="D819" s="5" t="s">
        <v>498</v>
      </c>
      <c r="E819" s="74" t="s">
        <v>2459</v>
      </c>
      <c r="F819" s="5" t="s">
        <v>499</v>
      </c>
      <c r="G819" s="5" t="s">
        <v>509</v>
      </c>
      <c r="H819" s="5" t="s">
        <v>342</v>
      </c>
      <c r="I819" s="5" t="s">
        <v>32</v>
      </c>
      <c r="J819" s="75">
        <v>98</v>
      </c>
      <c r="N819" s="14"/>
      <c r="O819" s="50">
        <f>MIN(Lääkkeet[[#This Row],[Velvoite 1.1.2024 (pakkauksia)]],Lääkkeet[[#This Row],[Suurimman alitusluvan mukainen velvoite 
1.1.-30.6.2024 (pakkauksia)]],Lääkkeet[[#This Row],[Alin saldo 
1.1.-30.6.2024 (pakkauksia)]])*Lääkkeet[[#This Row],[Kirjanpitoarvo / pakkaus 1.1.2024
(EUR  ALV 0 %)]]</f>
        <v>0</v>
      </c>
      <c r="P819" s="16"/>
      <c r="Q819" s="13"/>
      <c r="R819" s="13"/>
      <c r="S819" s="13"/>
      <c r="T819" s="14"/>
      <c r="U819" s="50">
        <f>MIN(Lääkkeet[[#This Row],[Velvoite 1.7.2024 (pakkauksia)]],Lääkkeet[[#This Row],[Suurimman alitusluvan mukainen velvoite
1.7.-31.12.2024 (pakkauksia)]],Lääkkeet[[#This Row],[Alin saldo 
1.7.-31.12.2024 (pakkauksia)]])*Lääkkeet[[#This Row],[Kirjanpitoarvo / pakkaus 1.7.2024
(EUR  ALV 0 %)]]</f>
        <v>0</v>
      </c>
      <c r="W819" s="61" t="str" cm="1">
        <f t="array" ref="W819">IFERROR(_xlfn.IFS(Lääkkeet[[#This Row],[Sitoutunut pääoma 
1.1.-30.6.2024 (EUR)]]&gt;0,"Täytetyt",Lääkkeet[[#This Row],[Sitoutunut pääoma 
1.7.-31.12.2024 (EUR)]]&gt;0,"Täytetyt"),"")</f>
        <v/>
      </c>
      <c r="X819" s="61"/>
      <c r="Y819" s="5">
        <f>Hakulomake!$B$29</f>
        <v>0</v>
      </c>
    </row>
    <row r="820" spans="1:25" x14ac:dyDescent="0.3">
      <c r="A820" s="6" t="s">
        <v>1199</v>
      </c>
      <c r="B820" s="5">
        <f>Hakulomake!$B$17</f>
        <v>0</v>
      </c>
      <c r="C820" s="75">
        <v>5</v>
      </c>
      <c r="D820" s="5" t="s">
        <v>473</v>
      </c>
      <c r="E820" s="74" t="s">
        <v>2460</v>
      </c>
      <c r="F820" s="5" t="s">
        <v>474</v>
      </c>
      <c r="G820" s="5" t="s">
        <v>491</v>
      </c>
      <c r="H820" s="5" t="s">
        <v>198</v>
      </c>
      <c r="I820" s="5" t="s">
        <v>50</v>
      </c>
      <c r="J820" s="75">
        <v>30</v>
      </c>
      <c r="N820" s="14"/>
      <c r="O820" s="50">
        <f>MIN(Lääkkeet[[#This Row],[Velvoite 1.1.2024 (pakkauksia)]],Lääkkeet[[#This Row],[Suurimman alitusluvan mukainen velvoite 
1.1.-30.6.2024 (pakkauksia)]],Lääkkeet[[#This Row],[Alin saldo 
1.1.-30.6.2024 (pakkauksia)]])*Lääkkeet[[#This Row],[Kirjanpitoarvo / pakkaus 1.1.2024
(EUR  ALV 0 %)]]</f>
        <v>0</v>
      </c>
      <c r="P820" s="16"/>
      <c r="Q820" s="13"/>
      <c r="R820" s="13"/>
      <c r="S820" s="13"/>
      <c r="T820" s="14"/>
      <c r="U820" s="50">
        <f>MIN(Lääkkeet[[#This Row],[Velvoite 1.7.2024 (pakkauksia)]],Lääkkeet[[#This Row],[Suurimman alitusluvan mukainen velvoite
1.7.-31.12.2024 (pakkauksia)]],Lääkkeet[[#This Row],[Alin saldo 
1.7.-31.12.2024 (pakkauksia)]])*Lääkkeet[[#This Row],[Kirjanpitoarvo / pakkaus 1.7.2024
(EUR  ALV 0 %)]]</f>
        <v>0</v>
      </c>
      <c r="W820" s="61" t="str" cm="1">
        <f t="array" ref="W820">IFERROR(_xlfn.IFS(Lääkkeet[[#This Row],[Sitoutunut pääoma 
1.1.-30.6.2024 (EUR)]]&gt;0,"Täytetyt",Lääkkeet[[#This Row],[Sitoutunut pääoma 
1.7.-31.12.2024 (EUR)]]&gt;0,"Täytetyt"),"")</f>
        <v/>
      </c>
      <c r="X820" s="61"/>
      <c r="Y820" s="5">
        <f>Hakulomake!$B$29</f>
        <v>0</v>
      </c>
    </row>
    <row r="821" spans="1:25" x14ac:dyDescent="0.3">
      <c r="A821" s="6" t="s">
        <v>1199</v>
      </c>
      <c r="B821" s="5">
        <f>Hakulomake!$B$17</f>
        <v>0</v>
      </c>
      <c r="C821" s="75">
        <v>5</v>
      </c>
      <c r="D821" s="5" t="s">
        <v>473</v>
      </c>
      <c r="F821" s="5" t="s">
        <v>474</v>
      </c>
      <c r="G821" s="5" t="s">
        <v>482</v>
      </c>
      <c r="H821" s="5" t="s">
        <v>136</v>
      </c>
      <c r="I821" s="5" t="s">
        <v>50</v>
      </c>
      <c r="J821" s="75">
        <v>10</v>
      </c>
      <c r="N821" s="14"/>
      <c r="O821" s="50">
        <f>MIN(Lääkkeet[[#This Row],[Velvoite 1.1.2024 (pakkauksia)]],Lääkkeet[[#This Row],[Suurimman alitusluvan mukainen velvoite 
1.1.-30.6.2024 (pakkauksia)]],Lääkkeet[[#This Row],[Alin saldo 
1.1.-30.6.2024 (pakkauksia)]])*Lääkkeet[[#This Row],[Kirjanpitoarvo / pakkaus 1.1.2024
(EUR  ALV 0 %)]]</f>
        <v>0</v>
      </c>
      <c r="P821" s="16"/>
      <c r="Q821" s="13"/>
      <c r="R821" s="13"/>
      <c r="S821" s="13"/>
      <c r="T821" s="14"/>
      <c r="U821" s="50">
        <f>MIN(Lääkkeet[[#This Row],[Velvoite 1.7.2024 (pakkauksia)]],Lääkkeet[[#This Row],[Suurimman alitusluvan mukainen velvoite
1.7.-31.12.2024 (pakkauksia)]],Lääkkeet[[#This Row],[Alin saldo 
1.7.-31.12.2024 (pakkauksia)]])*Lääkkeet[[#This Row],[Kirjanpitoarvo / pakkaus 1.7.2024
(EUR  ALV 0 %)]]</f>
        <v>0</v>
      </c>
      <c r="W821" s="61" t="str" cm="1">
        <f t="array" ref="W821">IFERROR(_xlfn.IFS(Lääkkeet[[#This Row],[Sitoutunut pääoma 
1.1.-30.6.2024 (EUR)]]&gt;0,"Täytetyt",Lääkkeet[[#This Row],[Sitoutunut pääoma 
1.7.-31.12.2024 (EUR)]]&gt;0,"Täytetyt"),"")</f>
        <v/>
      </c>
      <c r="X821" s="61"/>
      <c r="Y821" s="5">
        <f>Hakulomake!$B$29</f>
        <v>0</v>
      </c>
    </row>
    <row r="822" spans="1:25" x14ac:dyDescent="0.3">
      <c r="A822" s="6" t="s">
        <v>1199</v>
      </c>
      <c r="B822" s="5">
        <f>Hakulomake!$B$17</f>
        <v>0</v>
      </c>
      <c r="C822" s="75">
        <v>6</v>
      </c>
      <c r="D822" s="5" t="s">
        <v>583</v>
      </c>
      <c r="E822" s="74" t="s">
        <v>2461</v>
      </c>
      <c r="F822" s="5" t="s">
        <v>584</v>
      </c>
      <c r="G822" s="5" t="s">
        <v>587</v>
      </c>
      <c r="H822" s="5" t="s">
        <v>117</v>
      </c>
      <c r="I822" s="5" t="s">
        <v>586</v>
      </c>
      <c r="J822" s="75" t="s">
        <v>992</v>
      </c>
      <c r="N822" s="14"/>
      <c r="O822" s="50">
        <f>MIN(Lääkkeet[[#This Row],[Velvoite 1.1.2024 (pakkauksia)]],Lääkkeet[[#This Row],[Suurimman alitusluvan mukainen velvoite 
1.1.-30.6.2024 (pakkauksia)]],Lääkkeet[[#This Row],[Alin saldo 
1.1.-30.6.2024 (pakkauksia)]])*Lääkkeet[[#This Row],[Kirjanpitoarvo / pakkaus 1.1.2024
(EUR  ALV 0 %)]]</f>
        <v>0</v>
      </c>
      <c r="P822" s="16"/>
      <c r="Q822" s="13"/>
      <c r="R822" s="13"/>
      <c r="S822" s="13"/>
      <c r="T822" s="14"/>
      <c r="U822" s="50">
        <f>MIN(Lääkkeet[[#This Row],[Velvoite 1.7.2024 (pakkauksia)]],Lääkkeet[[#This Row],[Suurimman alitusluvan mukainen velvoite
1.7.-31.12.2024 (pakkauksia)]],Lääkkeet[[#This Row],[Alin saldo 
1.7.-31.12.2024 (pakkauksia)]])*Lääkkeet[[#This Row],[Kirjanpitoarvo / pakkaus 1.7.2024
(EUR  ALV 0 %)]]</f>
        <v>0</v>
      </c>
      <c r="W822" s="61" t="str" cm="1">
        <f t="array" ref="W822">IFERROR(_xlfn.IFS(Lääkkeet[[#This Row],[Sitoutunut pääoma 
1.1.-30.6.2024 (EUR)]]&gt;0,"Täytetyt",Lääkkeet[[#This Row],[Sitoutunut pääoma 
1.7.-31.12.2024 (EUR)]]&gt;0,"Täytetyt"),"")</f>
        <v/>
      </c>
      <c r="X822" s="61"/>
      <c r="Y822" s="5">
        <f>Hakulomake!$B$29</f>
        <v>0</v>
      </c>
    </row>
    <row r="823" spans="1:25" x14ac:dyDescent="0.3">
      <c r="A823" s="6" t="s">
        <v>1199</v>
      </c>
      <c r="B823" s="5">
        <f>Hakulomake!$B$17</f>
        <v>0</v>
      </c>
      <c r="C823" s="75">
        <v>6</v>
      </c>
      <c r="D823" s="5" t="s">
        <v>575</v>
      </c>
      <c r="E823" s="74" t="s">
        <v>2462</v>
      </c>
      <c r="F823" s="5" t="s">
        <v>576</v>
      </c>
      <c r="G823" s="5" t="s">
        <v>579</v>
      </c>
      <c r="H823" s="5" t="s">
        <v>578</v>
      </c>
      <c r="I823" s="5" t="s">
        <v>135</v>
      </c>
      <c r="J823" s="75" t="s">
        <v>1063</v>
      </c>
      <c r="N823" s="14"/>
      <c r="O823" s="50">
        <f>MIN(Lääkkeet[[#This Row],[Velvoite 1.1.2024 (pakkauksia)]],Lääkkeet[[#This Row],[Suurimman alitusluvan mukainen velvoite 
1.1.-30.6.2024 (pakkauksia)]],Lääkkeet[[#This Row],[Alin saldo 
1.1.-30.6.2024 (pakkauksia)]])*Lääkkeet[[#This Row],[Kirjanpitoarvo / pakkaus 1.1.2024
(EUR  ALV 0 %)]]</f>
        <v>0</v>
      </c>
      <c r="P823" s="16"/>
      <c r="Q823" s="13"/>
      <c r="R823" s="13"/>
      <c r="S823" s="13"/>
      <c r="T823" s="14"/>
      <c r="U823" s="50">
        <f>MIN(Lääkkeet[[#This Row],[Velvoite 1.7.2024 (pakkauksia)]],Lääkkeet[[#This Row],[Suurimman alitusluvan mukainen velvoite
1.7.-31.12.2024 (pakkauksia)]],Lääkkeet[[#This Row],[Alin saldo 
1.7.-31.12.2024 (pakkauksia)]])*Lääkkeet[[#This Row],[Kirjanpitoarvo / pakkaus 1.7.2024
(EUR  ALV 0 %)]]</f>
        <v>0</v>
      </c>
      <c r="W823" s="61" t="str" cm="1">
        <f t="array" ref="W823">IFERROR(_xlfn.IFS(Lääkkeet[[#This Row],[Sitoutunut pääoma 
1.1.-30.6.2024 (EUR)]]&gt;0,"Täytetyt",Lääkkeet[[#This Row],[Sitoutunut pääoma 
1.7.-31.12.2024 (EUR)]]&gt;0,"Täytetyt"),"")</f>
        <v/>
      </c>
      <c r="X823" s="61"/>
      <c r="Y823" s="5">
        <f>Hakulomake!$B$29</f>
        <v>0</v>
      </c>
    </row>
    <row r="824" spans="1:25" x14ac:dyDescent="0.3">
      <c r="A824" s="6" t="s">
        <v>1199</v>
      </c>
      <c r="B824" s="5">
        <f>Hakulomake!$B$17</f>
        <v>0</v>
      </c>
      <c r="C824" s="75">
        <v>6</v>
      </c>
      <c r="D824" s="5" t="s">
        <v>575</v>
      </c>
      <c r="E824" s="74" t="s">
        <v>2463</v>
      </c>
      <c r="F824" s="5" t="s">
        <v>576</v>
      </c>
      <c r="G824" s="5" t="s">
        <v>579</v>
      </c>
      <c r="H824" s="5" t="s">
        <v>578</v>
      </c>
      <c r="I824" s="5" t="s">
        <v>135</v>
      </c>
      <c r="J824" s="75" t="s">
        <v>1060</v>
      </c>
      <c r="N824" s="14"/>
      <c r="O824" s="50">
        <f>MIN(Lääkkeet[[#This Row],[Velvoite 1.1.2024 (pakkauksia)]],Lääkkeet[[#This Row],[Suurimman alitusluvan mukainen velvoite 
1.1.-30.6.2024 (pakkauksia)]],Lääkkeet[[#This Row],[Alin saldo 
1.1.-30.6.2024 (pakkauksia)]])*Lääkkeet[[#This Row],[Kirjanpitoarvo / pakkaus 1.1.2024
(EUR  ALV 0 %)]]</f>
        <v>0</v>
      </c>
      <c r="P824" s="16"/>
      <c r="Q824" s="13"/>
      <c r="R824" s="13"/>
      <c r="S824" s="13"/>
      <c r="T824" s="14"/>
      <c r="U824" s="50">
        <f>MIN(Lääkkeet[[#This Row],[Velvoite 1.7.2024 (pakkauksia)]],Lääkkeet[[#This Row],[Suurimman alitusluvan mukainen velvoite
1.7.-31.12.2024 (pakkauksia)]],Lääkkeet[[#This Row],[Alin saldo 
1.7.-31.12.2024 (pakkauksia)]])*Lääkkeet[[#This Row],[Kirjanpitoarvo / pakkaus 1.7.2024
(EUR  ALV 0 %)]]</f>
        <v>0</v>
      </c>
      <c r="W824" s="61" t="str" cm="1">
        <f t="array" ref="W824">IFERROR(_xlfn.IFS(Lääkkeet[[#This Row],[Sitoutunut pääoma 
1.1.-30.6.2024 (EUR)]]&gt;0,"Täytetyt",Lääkkeet[[#This Row],[Sitoutunut pääoma 
1.7.-31.12.2024 (EUR)]]&gt;0,"Täytetyt"),"")</f>
        <v/>
      </c>
      <c r="X824" s="61"/>
      <c r="Y824" s="5">
        <f>Hakulomake!$B$29</f>
        <v>0</v>
      </c>
    </row>
    <row r="825" spans="1:25" x14ac:dyDescent="0.3">
      <c r="A825" s="6" t="s">
        <v>1199</v>
      </c>
      <c r="B825" s="5">
        <f>Hakulomake!$B$17</f>
        <v>0</v>
      </c>
      <c r="C825" s="75">
        <v>6</v>
      </c>
      <c r="D825" s="5" t="s">
        <v>570</v>
      </c>
      <c r="E825" s="74" t="s">
        <v>2464</v>
      </c>
      <c r="F825" s="5" t="s">
        <v>571</v>
      </c>
      <c r="G825" s="5" t="s">
        <v>574</v>
      </c>
      <c r="I825" s="5" t="s">
        <v>573</v>
      </c>
      <c r="J825" s="75" t="s">
        <v>1014</v>
      </c>
      <c r="N825" s="14"/>
      <c r="O825" s="50">
        <f>MIN(Lääkkeet[[#This Row],[Velvoite 1.1.2024 (pakkauksia)]],Lääkkeet[[#This Row],[Suurimman alitusluvan mukainen velvoite 
1.1.-30.6.2024 (pakkauksia)]],Lääkkeet[[#This Row],[Alin saldo 
1.1.-30.6.2024 (pakkauksia)]])*Lääkkeet[[#This Row],[Kirjanpitoarvo / pakkaus 1.1.2024
(EUR  ALV 0 %)]]</f>
        <v>0</v>
      </c>
      <c r="P825" s="16"/>
      <c r="Q825" s="13"/>
      <c r="R825" s="13"/>
      <c r="S825" s="13"/>
      <c r="T825" s="14"/>
      <c r="U825" s="50">
        <f>MIN(Lääkkeet[[#This Row],[Velvoite 1.7.2024 (pakkauksia)]],Lääkkeet[[#This Row],[Suurimman alitusluvan mukainen velvoite
1.7.-31.12.2024 (pakkauksia)]],Lääkkeet[[#This Row],[Alin saldo 
1.7.-31.12.2024 (pakkauksia)]])*Lääkkeet[[#This Row],[Kirjanpitoarvo / pakkaus 1.7.2024
(EUR  ALV 0 %)]]</f>
        <v>0</v>
      </c>
      <c r="W825" s="61" t="str" cm="1">
        <f t="array" ref="W825">IFERROR(_xlfn.IFS(Lääkkeet[[#This Row],[Sitoutunut pääoma 
1.1.-30.6.2024 (EUR)]]&gt;0,"Täytetyt",Lääkkeet[[#This Row],[Sitoutunut pääoma 
1.7.-31.12.2024 (EUR)]]&gt;0,"Täytetyt"),"")</f>
        <v/>
      </c>
      <c r="X825" s="61"/>
      <c r="Y825" s="5">
        <f>Hakulomake!$B$29</f>
        <v>0</v>
      </c>
    </row>
    <row r="826" spans="1:25" x14ac:dyDescent="0.3">
      <c r="A826" s="6" t="s">
        <v>1199</v>
      </c>
      <c r="B826" s="5">
        <f>Hakulomake!$B$17</f>
        <v>0</v>
      </c>
      <c r="C826" s="75">
        <v>6</v>
      </c>
      <c r="D826" s="5" t="s">
        <v>583</v>
      </c>
      <c r="E826" s="74" t="s">
        <v>2465</v>
      </c>
      <c r="F826" s="5" t="s">
        <v>584</v>
      </c>
      <c r="G826" s="5" t="s">
        <v>587</v>
      </c>
      <c r="H826" s="5" t="s">
        <v>476</v>
      </c>
      <c r="I826" s="5" t="s">
        <v>586</v>
      </c>
      <c r="J826" s="75" t="s">
        <v>994</v>
      </c>
      <c r="N826" s="14"/>
      <c r="O826" s="50">
        <f>MIN(Lääkkeet[[#This Row],[Velvoite 1.1.2024 (pakkauksia)]],Lääkkeet[[#This Row],[Suurimman alitusluvan mukainen velvoite 
1.1.-30.6.2024 (pakkauksia)]],Lääkkeet[[#This Row],[Alin saldo 
1.1.-30.6.2024 (pakkauksia)]])*Lääkkeet[[#This Row],[Kirjanpitoarvo / pakkaus 1.1.2024
(EUR  ALV 0 %)]]</f>
        <v>0</v>
      </c>
      <c r="P826" s="16"/>
      <c r="Q826" s="13"/>
      <c r="R826" s="13"/>
      <c r="S826" s="13"/>
      <c r="T826" s="14"/>
      <c r="U826" s="50">
        <f>MIN(Lääkkeet[[#This Row],[Velvoite 1.7.2024 (pakkauksia)]],Lääkkeet[[#This Row],[Suurimman alitusluvan mukainen velvoite
1.7.-31.12.2024 (pakkauksia)]],Lääkkeet[[#This Row],[Alin saldo 
1.7.-31.12.2024 (pakkauksia)]])*Lääkkeet[[#This Row],[Kirjanpitoarvo / pakkaus 1.7.2024
(EUR  ALV 0 %)]]</f>
        <v>0</v>
      </c>
      <c r="W826" s="61" t="str" cm="1">
        <f t="array" ref="W826">IFERROR(_xlfn.IFS(Lääkkeet[[#This Row],[Sitoutunut pääoma 
1.1.-30.6.2024 (EUR)]]&gt;0,"Täytetyt",Lääkkeet[[#This Row],[Sitoutunut pääoma 
1.7.-31.12.2024 (EUR)]]&gt;0,"Täytetyt"),"")</f>
        <v/>
      </c>
      <c r="X826" s="61"/>
      <c r="Y826" s="5">
        <f>Hakulomake!$B$29</f>
        <v>0</v>
      </c>
    </row>
    <row r="827" spans="1:25" x14ac:dyDescent="0.3">
      <c r="A827" s="6" t="s">
        <v>1199</v>
      </c>
      <c r="B827" s="5">
        <f>Hakulomake!$B$17</f>
        <v>0</v>
      </c>
      <c r="C827" s="75">
        <v>6</v>
      </c>
      <c r="D827" s="5" t="s">
        <v>583</v>
      </c>
      <c r="E827" s="74" t="s">
        <v>2466</v>
      </c>
      <c r="F827" s="5" t="s">
        <v>584</v>
      </c>
      <c r="G827" s="5" t="s">
        <v>587</v>
      </c>
      <c r="H827" s="5" t="s">
        <v>117</v>
      </c>
      <c r="I827" s="5" t="s">
        <v>586</v>
      </c>
      <c r="J827" s="75" t="s">
        <v>985</v>
      </c>
      <c r="N827" s="14"/>
      <c r="O827" s="50">
        <f>MIN(Lääkkeet[[#This Row],[Velvoite 1.1.2024 (pakkauksia)]],Lääkkeet[[#This Row],[Suurimman alitusluvan mukainen velvoite 
1.1.-30.6.2024 (pakkauksia)]],Lääkkeet[[#This Row],[Alin saldo 
1.1.-30.6.2024 (pakkauksia)]])*Lääkkeet[[#This Row],[Kirjanpitoarvo / pakkaus 1.1.2024
(EUR  ALV 0 %)]]</f>
        <v>0</v>
      </c>
      <c r="P827" s="16"/>
      <c r="Q827" s="13"/>
      <c r="R827" s="13"/>
      <c r="S827" s="13"/>
      <c r="T827" s="14"/>
      <c r="U827" s="50">
        <f>MIN(Lääkkeet[[#This Row],[Velvoite 1.7.2024 (pakkauksia)]],Lääkkeet[[#This Row],[Suurimman alitusluvan mukainen velvoite
1.7.-31.12.2024 (pakkauksia)]],Lääkkeet[[#This Row],[Alin saldo 
1.7.-31.12.2024 (pakkauksia)]])*Lääkkeet[[#This Row],[Kirjanpitoarvo / pakkaus 1.7.2024
(EUR  ALV 0 %)]]</f>
        <v>0</v>
      </c>
      <c r="W827" s="61" t="str" cm="1">
        <f t="array" ref="W827">IFERROR(_xlfn.IFS(Lääkkeet[[#This Row],[Sitoutunut pääoma 
1.1.-30.6.2024 (EUR)]]&gt;0,"Täytetyt",Lääkkeet[[#This Row],[Sitoutunut pääoma 
1.7.-31.12.2024 (EUR)]]&gt;0,"Täytetyt"),"")</f>
        <v/>
      </c>
      <c r="X827" s="61"/>
      <c r="Y827" s="5">
        <f>Hakulomake!$B$29</f>
        <v>0</v>
      </c>
    </row>
    <row r="828" spans="1:25" x14ac:dyDescent="0.3">
      <c r="A828" s="6" t="s">
        <v>1199</v>
      </c>
      <c r="B828" s="5">
        <f>Hakulomake!$B$17</f>
        <v>0</v>
      </c>
      <c r="C828" s="75">
        <v>6</v>
      </c>
      <c r="D828" s="5" t="s">
        <v>583</v>
      </c>
      <c r="E828" s="74" t="s">
        <v>2467</v>
      </c>
      <c r="F828" s="5" t="s">
        <v>584</v>
      </c>
      <c r="G828" s="5" t="s">
        <v>587</v>
      </c>
      <c r="H828" s="5" t="s">
        <v>117</v>
      </c>
      <c r="I828" s="5" t="s">
        <v>586</v>
      </c>
      <c r="J828" s="75" t="s">
        <v>994</v>
      </c>
      <c r="N828" s="14"/>
      <c r="O828" s="50">
        <f>MIN(Lääkkeet[[#This Row],[Velvoite 1.1.2024 (pakkauksia)]],Lääkkeet[[#This Row],[Suurimman alitusluvan mukainen velvoite 
1.1.-30.6.2024 (pakkauksia)]],Lääkkeet[[#This Row],[Alin saldo 
1.1.-30.6.2024 (pakkauksia)]])*Lääkkeet[[#This Row],[Kirjanpitoarvo / pakkaus 1.1.2024
(EUR  ALV 0 %)]]</f>
        <v>0</v>
      </c>
      <c r="P828" s="16"/>
      <c r="Q828" s="13"/>
      <c r="R828" s="13"/>
      <c r="S828" s="13"/>
      <c r="T828" s="14"/>
      <c r="U828" s="50">
        <f>MIN(Lääkkeet[[#This Row],[Velvoite 1.7.2024 (pakkauksia)]],Lääkkeet[[#This Row],[Suurimman alitusluvan mukainen velvoite
1.7.-31.12.2024 (pakkauksia)]],Lääkkeet[[#This Row],[Alin saldo 
1.7.-31.12.2024 (pakkauksia)]])*Lääkkeet[[#This Row],[Kirjanpitoarvo / pakkaus 1.7.2024
(EUR  ALV 0 %)]]</f>
        <v>0</v>
      </c>
      <c r="W828" s="61" t="str" cm="1">
        <f t="array" ref="W828">IFERROR(_xlfn.IFS(Lääkkeet[[#This Row],[Sitoutunut pääoma 
1.1.-30.6.2024 (EUR)]]&gt;0,"Täytetyt",Lääkkeet[[#This Row],[Sitoutunut pääoma 
1.7.-31.12.2024 (EUR)]]&gt;0,"Täytetyt"),"")</f>
        <v/>
      </c>
      <c r="X828" s="61"/>
      <c r="Y828" s="5">
        <f>Hakulomake!$B$29</f>
        <v>0</v>
      </c>
    </row>
    <row r="829" spans="1:25" x14ac:dyDescent="0.3">
      <c r="A829" s="6" t="s">
        <v>1199</v>
      </c>
      <c r="B829" s="5">
        <f>Hakulomake!$B$17</f>
        <v>0</v>
      </c>
      <c r="C829" s="75">
        <v>6</v>
      </c>
      <c r="D829" s="5" t="s">
        <v>583</v>
      </c>
      <c r="E829" s="74" t="s">
        <v>2468</v>
      </c>
      <c r="F829" s="5" t="s">
        <v>584</v>
      </c>
      <c r="G829" s="5" t="s">
        <v>588</v>
      </c>
      <c r="H829" s="5" t="s">
        <v>117</v>
      </c>
      <c r="I829" s="5" t="s">
        <v>586</v>
      </c>
      <c r="J829" s="75" t="s">
        <v>992</v>
      </c>
      <c r="N829" s="14"/>
      <c r="O829" s="50">
        <f>MIN(Lääkkeet[[#This Row],[Velvoite 1.1.2024 (pakkauksia)]],Lääkkeet[[#This Row],[Suurimman alitusluvan mukainen velvoite 
1.1.-30.6.2024 (pakkauksia)]],Lääkkeet[[#This Row],[Alin saldo 
1.1.-30.6.2024 (pakkauksia)]])*Lääkkeet[[#This Row],[Kirjanpitoarvo / pakkaus 1.1.2024
(EUR  ALV 0 %)]]</f>
        <v>0</v>
      </c>
      <c r="P829" s="16"/>
      <c r="Q829" s="13"/>
      <c r="R829" s="13"/>
      <c r="S829" s="13"/>
      <c r="T829" s="14"/>
      <c r="U829" s="50">
        <f>MIN(Lääkkeet[[#This Row],[Velvoite 1.7.2024 (pakkauksia)]],Lääkkeet[[#This Row],[Suurimman alitusluvan mukainen velvoite
1.7.-31.12.2024 (pakkauksia)]],Lääkkeet[[#This Row],[Alin saldo 
1.7.-31.12.2024 (pakkauksia)]])*Lääkkeet[[#This Row],[Kirjanpitoarvo / pakkaus 1.7.2024
(EUR  ALV 0 %)]]</f>
        <v>0</v>
      </c>
      <c r="W829" s="61" t="str" cm="1">
        <f t="array" ref="W829">IFERROR(_xlfn.IFS(Lääkkeet[[#This Row],[Sitoutunut pääoma 
1.1.-30.6.2024 (EUR)]]&gt;0,"Täytetyt",Lääkkeet[[#This Row],[Sitoutunut pääoma 
1.7.-31.12.2024 (EUR)]]&gt;0,"Täytetyt"),"")</f>
        <v/>
      </c>
      <c r="X829" s="61"/>
      <c r="Y829" s="5">
        <f>Hakulomake!$B$29</f>
        <v>0</v>
      </c>
    </row>
    <row r="830" spans="1:25" x14ac:dyDescent="0.3">
      <c r="A830" s="6" t="s">
        <v>1199</v>
      </c>
      <c r="B830" s="5">
        <f>Hakulomake!$B$17</f>
        <v>0</v>
      </c>
      <c r="C830" s="75">
        <v>6</v>
      </c>
      <c r="D830" s="5" t="s">
        <v>570</v>
      </c>
      <c r="E830" s="74" t="s">
        <v>2469</v>
      </c>
      <c r="F830" s="5" t="s">
        <v>571</v>
      </c>
      <c r="G830" s="5" t="s">
        <v>572</v>
      </c>
      <c r="H830" s="48">
        <v>1</v>
      </c>
      <c r="I830" s="5" t="s">
        <v>573</v>
      </c>
      <c r="J830" s="75" t="s">
        <v>1085</v>
      </c>
      <c r="N830" s="14"/>
      <c r="O830" s="50">
        <f>MIN(Lääkkeet[[#This Row],[Velvoite 1.1.2024 (pakkauksia)]],Lääkkeet[[#This Row],[Suurimman alitusluvan mukainen velvoite 
1.1.-30.6.2024 (pakkauksia)]],Lääkkeet[[#This Row],[Alin saldo 
1.1.-30.6.2024 (pakkauksia)]])*Lääkkeet[[#This Row],[Kirjanpitoarvo / pakkaus 1.1.2024
(EUR  ALV 0 %)]]</f>
        <v>0</v>
      </c>
      <c r="P830" s="16"/>
      <c r="Q830" s="13"/>
      <c r="R830" s="13"/>
      <c r="S830" s="13"/>
      <c r="T830" s="14"/>
      <c r="U830" s="50">
        <f>MIN(Lääkkeet[[#This Row],[Velvoite 1.7.2024 (pakkauksia)]],Lääkkeet[[#This Row],[Suurimman alitusluvan mukainen velvoite
1.7.-31.12.2024 (pakkauksia)]],Lääkkeet[[#This Row],[Alin saldo 
1.7.-31.12.2024 (pakkauksia)]])*Lääkkeet[[#This Row],[Kirjanpitoarvo / pakkaus 1.7.2024
(EUR  ALV 0 %)]]</f>
        <v>0</v>
      </c>
      <c r="W830" s="61" t="str" cm="1">
        <f t="array" ref="W830">IFERROR(_xlfn.IFS(Lääkkeet[[#This Row],[Sitoutunut pääoma 
1.1.-30.6.2024 (EUR)]]&gt;0,"Täytetyt",Lääkkeet[[#This Row],[Sitoutunut pääoma 
1.7.-31.12.2024 (EUR)]]&gt;0,"Täytetyt"),"")</f>
        <v/>
      </c>
      <c r="X830" s="61"/>
      <c r="Y830" s="5">
        <f>Hakulomake!$B$29</f>
        <v>0</v>
      </c>
    </row>
    <row r="831" spans="1:25" x14ac:dyDescent="0.3">
      <c r="A831" s="6" t="s">
        <v>1199</v>
      </c>
      <c r="B831" s="5">
        <f>Hakulomake!$B$17</f>
        <v>0</v>
      </c>
      <c r="C831" s="75">
        <v>6</v>
      </c>
      <c r="D831" s="5" t="s">
        <v>589</v>
      </c>
      <c r="E831" s="74" t="s">
        <v>2470</v>
      </c>
      <c r="F831" s="5" t="s">
        <v>590</v>
      </c>
      <c r="G831" s="5" t="s">
        <v>591</v>
      </c>
      <c r="H831" s="5" t="s">
        <v>163</v>
      </c>
      <c r="I831" s="5" t="s">
        <v>135</v>
      </c>
      <c r="J831" s="75" t="s">
        <v>979</v>
      </c>
      <c r="N831" s="14"/>
      <c r="O831" s="50">
        <f>MIN(Lääkkeet[[#This Row],[Velvoite 1.1.2024 (pakkauksia)]],Lääkkeet[[#This Row],[Suurimman alitusluvan mukainen velvoite 
1.1.-30.6.2024 (pakkauksia)]],Lääkkeet[[#This Row],[Alin saldo 
1.1.-30.6.2024 (pakkauksia)]])*Lääkkeet[[#This Row],[Kirjanpitoarvo / pakkaus 1.1.2024
(EUR  ALV 0 %)]]</f>
        <v>0</v>
      </c>
      <c r="P831" s="16"/>
      <c r="Q831" s="13"/>
      <c r="R831" s="13"/>
      <c r="S831" s="13"/>
      <c r="T831" s="14"/>
      <c r="U831" s="50">
        <f>MIN(Lääkkeet[[#This Row],[Velvoite 1.7.2024 (pakkauksia)]],Lääkkeet[[#This Row],[Suurimman alitusluvan mukainen velvoite
1.7.-31.12.2024 (pakkauksia)]],Lääkkeet[[#This Row],[Alin saldo 
1.7.-31.12.2024 (pakkauksia)]])*Lääkkeet[[#This Row],[Kirjanpitoarvo / pakkaus 1.7.2024
(EUR  ALV 0 %)]]</f>
        <v>0</v>
      </c>
      <c r="W831" s="61" t="str" cm="1">
        <f t="array" ref="W831">IFERROR(_xlfn.IFS(Lääkkeet[[#This Row],[Sitoutunut pääoma 
1.1.-30.6.2024 (EUR)]]&gt;0,"Täytetyt",Lääkkeet[[#This Row],[Sitoutunut pääoma 
1.7.-31.12.2024 (EUR)]]&gt;0,"Täytetyt"),"")</f>
        <v/>
      </c>
      <c r="X831" s="61"/>
      <c r="Y831" s="5">
        <f>Hakulomake!$B$29</f>
        <v>0</v>
      </c>
    </row>
    <row r="832" spans="1:25" x14ac:dyDescent="0.3">
      <c r="A832" s="6" t="s">
        <v>1199</v>
      </c>
      <c r="B832" s="5">
        <f>Hakulomake!$B$17</f>
        <v>0</v>
      </c>
      <c r="C832" s="75">
        <v>6</v>
      </c>
      <c r="D832" s="5" t="s">
        <v>589</v>
      </c>
      <c r="E832" s="74" t="s">
        <v>2471</v>
      </c>
      <c r="F832" s="5" t="s">
        <v>590</v>
      </c>
      <c r="G832" s="5" t="s">
        <v>592</v>
      </c>
      <c r="H832" s="5" t="s">
        <v>163</v>
      </c>
      <c r="I832" s="5" t="s">
        <v>135</v>
      </c>
      <c r="J832" s="75" t="s">
        <v>979</v>
      </c>
      <c r="N832" s="14"/>
      <c r="O832" s="50">
        <f>MIN(Lääkkeet[[#This Row],[Velvoite 1.1.2024 (pakkauksia)]],Lääkkeet[[#This Row],[Suurimman alitusluvan mukainen velvoite 
1.1.-30.6.2024 (pakkauksia)]],Lääkkeet[[#This Row],[Alin saldo 
1.1.-30.6.2024 (pakkauksia)]])*Lääkkeet[[#This Row],[Kirjanpitoarvo / pakkaus 1.1.2024
(EUR  ALV 0 %)]]</f>
        <v>0</v>
      </c>
      <c r="P832" s="16"/>
      <c r="Q832" s="13"/>
      <c r="R832" s="13"/>
      <c r="S832" s="13"/>
      <c r="T832" s="14"/>
      <c r="U832" s="50">
        <f>MIN(Lääkkeet[[#This Row],[Velvoite 1.7.2024 (pakkauksia)]],Lääkkeet[[#This Row],[Suurimman alitusluvan mukainen velvoite
1.7.-31.12.2024 (pakkauksia)]],Lääkkeet[[#This Row],[Alin saldo 
1.7.-31.12.2024 (pakkauksia)]])*Lääkkeet[[#This Row],[Kirjanpitoarvo / pakkaus 1.7.2024
(EUR  ALV 0 %)]]</f>
        <v>0</v>
      </c>
      <c r="W832" s="61" t="str" cm="1">
        <f t="array" ref="W832">IFERROR(_xlfn.IFS(Lääkkeet[[#This Row],[Sitoutunut pääoma 
1.1.-30.6.2024 (EUR)]]&gt;0,"Täytetyt",Lääkkeet[[#This Row],[Sitoutunut pääoma 
1.7.-31.12.2024 (EUR)]]&gt;0,"Täytetyt"),"")</f>
        <v/>
      </c>
      <c r="X832" s="61"/>
      <c r="Y832" s="5">
        <f>Hakulomake!$B$29</f>
        <v>0</v>
      </c>
    </row>
    <row r="833" spans="1:25" x14ac:dyDescent="0.3">
      <c r="A833" s="6" t="s">
        <v>1199</v>
      </c>
      <c r="B833" s="5">
        <f>Hakulomake!$B$17</f>
        <v>0</v>
      </c>
      <c r="C833" s="75">
        <v>6</v>
      </c>
      <c r="D833" s="5" t="s">
        <v>580</v>
      </c>
      <c r="E833" s="74" t="s">
        <v>2472</v>
      </c>
      <c r="F833" s="5" t="s">
        <v>581</v>
      </c>
      <c r="G833" s="5" t="s">
        <v>582</v>
      </c>
      <c r="H833" s="5" t="s">
        <v>48</v>
      </c>
      <c r="I833" s="5" t="s">
        <v>135</v>
      </c>
      <c r="J833" s="75" t="s">
        <v>1064</v>
      </c>
      <c r="N833" s="14"/>
      <c r="O833" s="50">
        <f>MIN(Lääkkeet[[#This Row],[Velvoite 1.1.2024 (pakkauksia)]],Lääkkeet[[#This Row],[Suurimman alitusluvan mukainen velvoite 
1.1.-30.6.2024 (pakkauksia)]],Lääkkeet[[#This Row],[Alin saldo 
1.1.-30.6.2024 (pakkauksia)]])*Lääkkeet[[#This Row],[Kirjanpitoarvo / pakkaus 1.1.2024
(EUR  ALV 0 %)]]</f>
        <v>0</v>
      </c>
      <c r="P833" s="16"/>
      <c r="Q833" s="13"/>
      <c r="R833" s="13"/>
      <c r="S833" s="13"/>
      <c r="T833" s="14"/>
      <c r="U833" s="50">
        <f>MIN(Lääkkeet[[#This Row],[Velvoite 1.7.2024 (pakkauksia)]],Lääkkeet[[#This Row],[Suurimman alitusluvan mukainen velvoite
1.7.-31.12.2024 (pakkauksia)]],Lääkkeet[[#This Row],[Alin saldo 
1.7.-31.12.2024 (pakkauksia)]])*Lääkkeet[[#This Row],[Kirjanpitoarvo / pakkaus 1.7.2024
(EUR  ALV 0 %)]]</f>
        <v>0</v>
      </c>
      <c r="W833" s="61" t="str" cm="1">
        <f t="array" ref="W833">IFERROR(_xlfn.IFS(Lääkkeet[[#This Row],[Sitoutunut pääoma 
1.1.-30.6.2024 (EUR)]]&gt;0,"Täytetyt",Lääkkeet[[#This Row],[Sitoutunut pääoma 
1.7.-31.12.2024 (EUR)]]&gt;0,"Täytetyt"),"")</f>
        <v/>
      </c>
      <c r="X833" s="61"/>
      <c r="Y833" s="5">
        <f>Hakulomake!$B$29</f>
        <v>0</v>
      </c>
    </row>
    <row r="834" spans="1:25" x14ac:dyDescent="0.3">
      <c r="A834" s="6" t="s">
        <v>1199</v>
      </c>
      <c r="B834" s="5">
        <f>Hakulomake!$B$17</f>
        <v>0</v>
      </c>
      <c r="C834" s="75">
        <v>6</v>
      </c>
      <c r="D834" s="5" t="s">
        <v>599</v>
      </c>
      <c r="E834" s="74" t="s">
        <v>2473</v>
      </c>
      <c r="F834" s="5" t="s">
        <v>600</v>
      </c>
      <c r="G834" s="5" t="s">
        <v>2474</v>
      </c>
      <c r="H834" s="5" t="s">
        <v>476</v>
      </c>
      <c r="I834" s="5" t="s">
        <v>604</v>
      </c>
      <c r="J834" s="75" t="s">
        <v>2475</v>
      </c>
      <c r="N834" s="14"/>
      <c r="O834" s="50">
        <f>MIN(Lääkkeet[[#This Row],[Velvoite 1.1.2024 (pakkauksia)]],Lääkkeet[[#This Row],[Suurimman alitusluvan mukainen velvoite 
1.1.-30.6.2024 (pakkauksia)]],Lääkkeet[[#This Row],[Alin saldo 
1.1.-30.6.2024 (pakkauksia)]])*Lääkkeet[[#This Row],[Kirjanpitoarvo / pakkaus 1.1.2024
(EUR  ALV 0 %)]]</f>
        <v>0</v>
      </c>
      <c r="P834" s="16"/>
      <c r="Q834" s="13"/>
      <c r="R834" s="13"/>
      <c r="S834" s="13"/>
      <c r="T834" s="14"/>
      <c r="U834" s="50">
        <f>MIN(Lääkkeet[[#This Row],[Velvoite 1.7.2024 (pakkauksia)]],Lääkkeet[[#This Row],[Suurimman alitusluvan mukainen velvoite
1.7.-31.12.2024 (pakkauksia)]],Lääkkeet[[#This Row],[Alin saldo 
1.7.-31.12.2024 (pakkauksia)]])*Lääkkeet[[#This Row],[Kirjanpitoarvo / pakkaus 1.7.2024
(EUR  ALV 0 %)]]</f>
        <v>0</v>
      </c>
      <c r="W834" s="61" t="str" cm="1">
        <f t="array" ref="W834">IFERROR(_xlfn.IFS(Lääkkeet[[#This Row],[Sitoutunut pääoma 
1.1.-30.6.2024 (EUR)]]&gt;0,"Täytetyt",Lääkkeet[[#This Row],[Sitoutunut pääoma 
1.7.-31.12.2024 (EUR)]]&gt;0,"Täytetyt"),"")</f>
        <v/>
      </c>
      <c r="X834" s="61"/>
      <c r="Y834" s="5">
        <f>Hakulomake!$B$29</f>
        <v>0</v>
      </c>
    </row>
    <row r="835" spans="1:25" x14ac:dyDescent="0.3">
      <c r="A835" s="6" t="s">
        <v>1199</v>
      </c>
      <c r="B835" s="5">
        <f>Hakulomake!$B$17</f>
        <v>0</v>
      </c>
      <c r="C835" s="75">
        <v>6</v>
      </c>
      <c r="D835" s="5" t="s">
        <v>575</v>
      </c>
      <c r="E835" s="74" t="s">
        <v>2476</v>
      </c>
      <c r="F835" s="5" t="s">
        <v>576</v>
      </c>
      <c r="G835" s="5" t="s">
        <v>2477</v>
      </c>
      <c r="H835" s="5" t="s">
        <v>578</v>
      </c>
      <c r="I835" s="5" t="s">
        <v>135</v>
      </c>
      <c r="J835" s="75" t="s">
        <v>1060</v>
      </c>
      <c r="N835" s="14"/>
      <c r="O835" s="50">
        <f>MIN(Lääkkeet[[#This Row],[Velvoite 1.1.2024 (pakkauksia)]],Lääkkeet[[#This Row],[Suurimman alitusluvan mukainen velvoite 
1.1.-30.6.2024 (pakkauksia)]],Lääkkeet[[#This Row],[Alin saldo 
1.1.-30.6.2024 (pakkauksia)]])*Lääkkeet[[#This Row],[Kirjanpitoarvo / pakkaus 1.1.2024
(EUR  ALV 0 %)]]</f>
        <v>0</v>
      </c>
      <c r="P835" s="16"/>
      <c r="Q835" s="13"/>
      <c r="R835" s="13"/>
      <c r="S835" s="13"/>
      <c r="T835" s="14"/>
      <c r="U835" s="50">
        <f>MIN(Lääkkeet[[#This Row],[Velvoite 1.7.2024 (pakkauksia)]],Lääkkeet[[#This Row],[Suurimman alitusluvan mukainen velvoite
1.7.-31.12.2024 (pakkauksia)]],Lääkkeet[[#This Row],[Alin saldo 
1.7.-31.12.2024 (pakkauksia)]])*Lääkkeet[[#This Row],[Kirjanpitoarvo / pakkaus 1.7.2024
(EUR  ALV 0 %)]]</f>
        <v>0</v>
      </c>
      <c r="W835" s="61" t="str" cm="1">
        <f t="array" ref="W835">IFERROR(_xlfn.IFS(Lääkkeet[[#This Row],[Sitoutunut pääoma 
1.1.-30.6.2024 (EUR)]]&gt;0,"Täytetyt",Lääkkeet[[#This Row],[Sitoutunut pääoma 
1.7.-31.12.2024 (EUR)]]&gt;0,"Täytetyt"),"")</f>
        <v/>
      </c>
      <c r="X835" s="61"/>
      <c r="Y835" s="5">
        <f>Hakulomake!$B$29</f>
        <v>0</v>
      </c>
    </row>
    <row r="836" spans="1:25" x14ac:dyDescent="0.3">
      <c r="A836" s="6" t="s">
        <v>1199</v>
      </c>
      <c r="B836" s="5">
        <f>Hakulomake!$B$17</f>
        <v>0</v>
      </c>
      <c r="C836" s="75">
        <v>6</v>
      </c>
      <c r="D836" s="5" t="s">
        <v>565</v>
      </c>
      <c r="E836" s="74" t="s">
        <v>2478</v>
      </c>
      <c r="F836" s="5" t="s">
        <v>566</v>
      </c>
      <c r="G836" s="5" t="s">
        <v>567</v>
      </c>
      <c r="H836" s="5" t="s">
        <v>117</v>
      </c>
      <c r="I836" s="5" t="s">
        <v>135</v>
      </c>
      <c r="J836" s="75" t="s">
        <v>1064</v>
      </c>
      <c r="N836" s="14"/>
      <c r="O836" s="50">
        <f>MIN(Lääkkeet[[#This Row],[Velvoite 1.1.2024 (pakkauksia)]],Lääkkeet[[#This Row],[Suurimman alitusluvan mukainen velvoite 
1.1.-30.6.2024 (pakkauksia)]],Lääkkeet[[#This Row],[Alin saldo 
1.1.-30.6.2024 (pakkauksia)]])*Lääkkeet[[#This Row],[Kirjanpitoarvo / pakkaus 1.1.2024
(EUR  ALV 0 %)]]</f>
        <v>0</v>
      </c>
      <c r="P836" s="16"/>
      <c r="Q836" s="13"/>
      <c r="R836" s="13"/>
      <c r="S836" s="13"/>
      <c r="T836" s="14"/>
      <c r="U836" s="50">
        <f>MIN(Lääkkeet[[#This Row],[Velvoite 1.7.2024 (pakkauksia)]],Lääkkeet[[#This Row],[Suurimman alitusluvan mukainen velvoite
1.7.-31.12.2024 (pakkauksia)]],Lääkkeet[[#This Row],[Alin saldo 
1.7.-31.12.2024 (pakkauksia)]])*Lääkkeet[[#This Row],[Kirjanpitoarvo / pakkaus 1.7.2024
(EUR  ALV 0 %)]]</f>
        <v>0</v>
      </c>
      <c r="W836" s="61" t="str" cm="1">
        <f t="array" ref="W836">IFERROR(_xlfn.IFS(Lääkkeet[[#This Row],[Sitoutunut pääoma 
1.1.-30.6.2024 (EUR)]]&gt;0,"Täytetyt",Lääkkeet[[#This Row],[Sitoutunut pääoma 
1.7.-31.12.2024 (EUR)]]&gt;0,"Täytetyt"),"")</f>
        <v/>
      </c>
      <c r="X836" s="61"/>
      <c r="Y836" s="5">
        <f>Hakulomake!$B$29</f>
        <v>0</v>
      </c>
    </row>
    <row r="837" spans="1:25" x14ac:dyDescent="0.3">
      <c r="A837" s="6" t="s">
        <v>1199</v>
      </c>
      <c r="B837" s="5">
        <f>Hakulomake!$B$17</f>
        <v>0</v>
      </c>
      <c r="C837" s="75">
        <v>6</v>
      </c>
      <c r="D837" s="5" t="s">
        <v>589</v>
      </c>
      <c r="E837" s="74" t="s">
        <v>2479</v>
      </c>
      <c r="F837" s="5" t="s">
        <v>590</v>
      </c>
      <c r="G837" s="5" t="s">
        <v>593</v>
      </c>
      <c r="H837" s="5" t="s">
        <v>596</v>
      </c>
      <c r="I837" s="5" t="s">
        <v>595</v>
      </c>
      <c r="J837" s="75" t="s">
        <v>1086</v>
      </c>
      <c r="N837" s="14"/>
      <c r="O837" s="50">
        <f>MIN(Lääkkeet[[#This Row],[Velvoite 1.1.2024 (pakkauksia)]],Lääkkeet[[#This Row],[Suurimman alitusluvan mukainen velvoite 
1.1.-30.6.2024 (pakkauksia)]],Lääkkeet[[#This Row],[Alin saldo 
1.1.-30.6.2024 (pakkauksia)]])*Lääkkeet[[#This Row],[Kirjanpitoarvo / pakkaus 1.1.2024
(EUR  ALV 0 %)]]</f>
        <v>0</v>
      </c>
      <c r="P837" s="16"/>
      <c r="Q837" s="13"/>
      <c r="R837" s="13"/>
      <c r="S837" s="13"/>
      <c r="T837" s="14"/>
      <c r="U837" s="50">
        <f>MIN(Lääkkeet[[#This Row],[Velvoite 1.7.2024 (pakkauksia)]],Lääkkeet[[#This Row],[Suurimman alitusluvan mukainen velvoite
1.7.-31.12.2024 (pakkauksia)]],Lääkkeet[[#This Row],[Alin saldo 
1.7.-31.12.2024 (pakkauksia)]])*Lääkkeet[[#This Row],[Kirjanpitoarvo / pakkaus 1.7.2024
(EUR  ALV 0 %)]]</f>
        <v>0</v>
      </c>
      <c r="W837" s="61" t="str" cm="1">
        <f t="array" ref="W837">IFERROR(_xlfn.IFS(Lääkkeet[[#This Row],[Sitoutunut pääoma 
1.1.-30.6.2024 (EUR)]]&gt;0,"Täytetyt",Lääkkeet[[#This Row],[Sitoutunut pääoma 
1.7.-31.12.2024 (EUR)]]&gt;0,"Täytetyt"),"")</f>
        <v/>
      </c>
      <c r="X837" s="61"/>
      <c r="Y837" s="5">
        <f>Hakulomake!$B$29</f>
        <v>0</v>
      </c>
    </row>
    <row r="838" spans="1:25" x14ac:dyDescent="0.3">
      <c r="A838" s="6" t="s">
        <v>1199</v>
      </c>
      <c r="B838" s="5">
        <f>Hakulomake!$B$17</f>
        <v>0</v>
      </c>
      <c r="C838" s="75">
        <v>6</v>
      </c>
      <c r="D838" s="5" t="s">
        <v>583</v>
      </c>
      <c r="E838" s="74" t="s">
        <v>2480</v>
      </c>
      <c r="F838" s="5" t="s">
        <v>584</v>
      </c>
      <c r="G838" s="5" t="s">
        <v>585</v>
      </c>
      <c r="H838" s="5" t="s">
        <v>476</v>
      </c>
      <c r="I838" s="5" t="s">
        <v>586</v>
      </c>
      <c r="J838" s="75" t="s">
        <v>994</v>
      </c>
      <c r="N838" s="14"/>
      <c r="O838" s="50">
        <f>MIN(Lääkkeet[[#This Row],[Velvoite 1.1.2024 (pakkauksia)]],Lääkkeet[[#This Row],[Suurimman alitusluvan mukainen velvoite 
1.1.-30.6.2024 (pakkauksia)]],Lääkkeet[[#This Row],[Alin saldo 
1.1.-30.6.2024 (pakkauksia)]])*Lääkkeet[[#This Row],[Kirjanpitoarvo / pakkaus 1.1.2024
(EUR  ALV 0 %)]]</f>
        <v>0</v>
      </c>
      <c r="P838" s="16"/>
      <c r="Q838" s="13"/>
      <c r="R838" s="13"/>
      <c r="S838" s="13"/>
      <c r="T838" s="14"/>
      <c r="U838" s="50">
        <f>MIN(Lääkkeet[[#This Row],[Velvoite 1.7.2024 (pakkauksia)]],Lääkkeet[[#This Row],[Suurimman alitusluvan mukainen velvoite
1.7.-31.12.2024 (pakkauksia)]],Lääkkeet[[#This Row],[Alin saldo 
1.7.-31.12.2024 (pakkauksia)]])*Lääkkeet[[#This Row],[Kirjanpitoarvo / pakkaus 1.7.2024
(EUR  ALV 0 %)]]</f>
        <v>0</v>
      </c>
      <c r="W838" s="61" t="str" cm="1">
        <f t="array" ref="W838">IFERROR(_xlfn.IFS(Lääkkeet[[#This Row],[Sitoutunut pääoma 
1.1.-30.6.2024 (EUR)]]&gt;0,"Täytetyt",Lääkkeet[[#This Row],[Sitoutunut pääoma 
1.7.-31.12.2024 (EUR)]]&gt;0,"Täytetyt"),"")</f>
        <v/>
      </c>
      <c r="X838" s="61"/>
      <c r="Y838" s="5">
        <f>Hakulomake!$B$29</f>
        <v>0</v>
      </c>
    </row>
    <row r="839" spans="1:25" x14ac:dyDescent="0.3">
      <c r="A839" s="6" t="s">
        <v>1199</v>
      </c>
      <c r="B839" s="5">
        <f>Hakulomake!$B$17</f>
        <v>0</v>
      </c>
      <c r="C839" s="75">
        <v>6</v>
      </c>
      <c r="D839" s="5" t="s">
        <v>606</v>
      </c>
      <c r="E839" s="74" t="s">
        <v>2481</v>
      </c>
      <c r="F839" s="5" t="s">
        <v>607</v>
      </c>
      <c r="G839" s="5" t="s">
        <v>610</v>
      </c>
      <c r="H839" s="5" t="s">
        <v>608</v>
      </c>
      <c r="I839" s="5" t="s">
        <v>135</v>
      </c>
      <c r="J839" s="75" t="s">
        <v>1059</v>
      </c>
      <c r="N839" s="14"/>
      <c r="O839" s="50">
        <f>MIN(Lääkkeet[[#This Row],[Velvoite 1.1.2024 (pakkauksia)]],Lääkkeet[[#This Row],[Suurimman alitusluvan mukainen velvoite 
1.1.-30.6.2024 (pakkauksia)]],Lääkkeet[[#This Row],[Alin saldo 
1.1.-30.6.2024 (pakkauksia)]])*Lääkkeet[[#This Row],[Kirjanpitoarvo / pakkaus 1.1.2024
(EUR  ALV 0 %)]]</f>
        <v>0</v>
      </c>
      <c r="P839" s="16"/>
      <c r="Q839" s="13"/>
      <c r="R839" s="13"/>
      <c r="S839" s="13"/>
      <c r="T839" s="14"/>
      <c r="U839" s="50">
        <f>MIN(Lääkkeet[[#This Row],[Velvoite 1.7.2024 (pakkauksia)]],Lääkkeet[[#This Row],[Suurimman alitusluvan mukainen velvoite
1.7.-31.12.2024 (pakkauksia)]],Lääkkeet[[#This Row],[Alin saldo 
1.7.-31.12.2024 (pakkauksia)]])*Lääkkeet[[#This Row],[Kirjanpitoarvo / pakkaus 1.7.2024
(EUR  ALV 0 %)]]</f>
        <v>0</v>
      </c>
      <c r="W839" s="61" t="str" cm="1">
        <f t="array" ref="W839">IFERROR(_xlfn.IFS(Lääkkeet[[#This Row],[Sitoutunut pääoma 
1.1.-30.6.2024 (EUR)]]&gt;0,"Täytetyt",Lääkkeet[[#This Row],[Sitoutunut pääoma 
1.7.-31.12.2024 (EUR)]]&gt;0,"Täytetyt"),"")</f>
        <v/>
      </c>
      <c r="X839" s="61"/>
      <c r="Y839" s="5">
        <f>Hakulomake!$B$29</f>
        <v>0</v>
      </c>
    </row>
    <row r="840" spans="1:25" x14ac:dyDescent="0.3">
      <c r="A840" s="6" t="s">
        <v>1199</v>
      </c>
      <c r="B840" s="5">
        <f>Hakulomake!$B$17</f>
        <v>0</v>
      </c>
      <c r="C840" s="75">
        <v>6</v>
      </c>
      <c r="D840" s="5" t="s">
        <v>560</v>
      </c>
      <c r="E840" s="74" t="s">
        <v>2482</v>
      </c>
      <c r="F840" s="5" t="s">
        <v>561</v>
      </c>
      <c r="G840" s="5" t="s">
        <v>2483</v>
      </c>
      <c r="H840" s="5" t="s">
        <v>48</v>
      </c>
      <c r="I840" s="5" t="s">
        <v>131</v>
      </c>
      <c r="J840" s="75" t="s">
        <v>1063</v>
      </c>
      <c r="N840" s="14"/>
      <c r="O840" s="50">
        <f>MIN(Lääkkeet[[#This Row],[Velvoite 1.1.2024 (pakkauksia)]],Lääkkeet[[#This Row],[Suurimman alitusluvan mukainen velvoite 
1.1.-30.6.2024 (pakkauksia)]],Lääkkeet[[#This Row],[Alin saldo 
1.1.-30.6.2024 (pakkauksia)]])*Lääkkeet[[#This Row],[Kirjanpitoarvo / pakkaus 1.1.2024
(EUR  ALV 0 %)]]</f>
        <v>0</v>
      </c>
      <c r="P840" s="16"/>
      <c r="Q840" s="13"/>
      <c r="R840" s="13"/>
      <c r="S840" s="13"/>
      <c r="T840" s="14"/>
      <c r="U840" s="50">
        <f>MIN(Lääkkeet[[#This Row],[Velvoite 1.7.2024 (pakkauksia)]],Lääkkeet[[#This Row],[Suurimman alitusluvan mukainen velvoite
1.7.-31.12.2024 (pakkauksia)]],Lääkkeet[[#This Row],[Alin saldo 
1.7.-31.12.2024 (pakkauksia)]])*Lääkkeet[[#This Row],[Kirjanpitoarvo / pakkaus 1.7.2024
(EUR  ALV 0 %)]]</f>
        <v>0</v>
      </c>
      <c r="W840" s="61" t="str" cm="1">
        <f t="array" ref="W840">IFERROR(_xlfn.IFS(Lääkkeet[[#This Row],[Sitoutunut pääoma 
1.1.-30.6.2024 (EUR)]]&gt;0,"Täytetyt",Lääkkeet[[#This Row],[Sitoutunut pääoma 
1.7.-31.12.2024 (EUR)]]&gt;0,"Täytetyt"),"")</f>
        <v/>
      </c>
      <c r="X840" s="61"/>
      <c r="Y840" s="5">
        <f>Hakulomake!$B$29</f>
        <v>0</v>
      </c>
    </row>
    <row r="841" spans="1:25" x14ac:dyDescent="0.3">
      <c r="A841" s="6" t="s">
        <v>1199</v>
      </c>
      <c r="B841" s="5">
        <f>Hakulomake!$B$17</f>
        <v>0</v>
      </c>
      <c r="C841" s="75">
        <v>6</v>
      </c>
      <c r="D841" s="5" t="s">
        <v>583</v>
      </c>
      <c r="E841" s="74" t="s">
        <v>2484</v>
      </c>
      <c r="F841" s="5" t="s">
        <v>584</v>
      </c>
      <c r="G841" s="5" t="s">
        <v>588</v>
      </c>
      <c r="H841" s="5" t="s">
        <v>117</v>
      </c>
      <c r="I841" s="5" t="s">
        <v>586</v>
      </c>
      <c r="J841" s="75" t="s">
        <v>985</v>
      </c>
      <c r="N841" s="14"/>
      <c r="O841" s="50">
        <f>MIN(Lääkkeet[[#This Row],[Velvoite 1.1.2024 (pakkauksia)]],Lääkkeet[[#This Row],[Suurimman alitusluvan mukainen velvoite 
1.1.-30.6.2024 (pakkauksia)]],Lääkkeet[[#This Row],[Alin saldo 
1.1.-30.6.2024 (pakkauksia)]])*Lääkkeet[[#This Row],[Kirjanpitoarvo / pakkaus 1.1.2024
(EUR  ALV 0 %)]]</f>
        <v>0</v>
      </c>
      <c r="P841" s="16"/>
      <c r="Q841" s="13"/>
      <c r="R841" s="13"/>
      <c r="S841" s="13"/>
      <c r="T841" s="14"/>
      <c r="U841" s="50">
        <f>MIN(Lääkkeet[[#This Row],[Velvoite 1.7.2024 (pakkauksia)]],Lääkkeet[[#This Row],[Suurimman alitusluvan mukainen velvoite
1.7.-31.12.2024 (pakkauksia)]],Lääkkeet[[#This Row],[Alin saldo 
1.7.-31.12.2024 (pakkauksia)]])*Lääkkeet[[#This Row],[Kirjanpitoarvo / pakkaus 1.7.2024
(EUR  ALV 0 %)]]</f>
        <v>0</v>
      </c>
      <c r="W841" s="61" t="str" cm="1">
        <f t="array" ref="W841">IFERROR(_xlfn.IFS(Lääkkeet[[#This Row],[Sitoutunut pääoma 
1.1.-30.6.2024 (EUR)]]&gt;0,"Täytetyt",Lääkkeet[[#This Row],[Sitoutunut pääoma 
1.7.-31.12.2024 (EUR)]]&gt;0,"Täytetyt"),"")</f>
        <v/>
      </c>
      <c r="X841" s="61"/>
      <c r="Y841" s="5">
        <f>Hakulomake!$B$29</f>
        <v>0</v>
      </c>
    </row>
    <row r="842" spans="1:25" x14ac:dyDescent="0.3">
      <c r="A842" s="6" t="s">
        <v>1199</v>
      </c>
      <c r="B842" s="5">
        <f>Hakulomake!$B$17</f>
        <v>0</v>
      </c>
      <c r="C842" s="75">
        <v>6</v>
      </c>
      <c r="D842" s="5" t="s">
        <v>560</v>
      </c>
      <c r="E842" s="74" t="s">
        <v>2485</v>
      </c>
      <c r="F842" s="5" t="s">
        <v>561</v>
      </c>
      <c r="G842" s="5" t="s">
        <v>564</v>
      </c>
      <c r="H842" s="5" t="s">
        <v>48</v>
      </c>
      <c r="I842" s="5" t="s">
        <v>131</v>
      </c>
      <c r="J842" s="75" t="s">
        <v>1063</v>
      </c>
      <c r="N842" s="14"/>
      <c r="O842" s="50">
        <f>MIN(Lääkkeet[[#This Row],[Velvoite 1.1.2024 (pakkauksia)]],Lääkkeet[[#This Row],[Suurimman alitusluvan mukainen velvoite 
1.1.-30.6.2024 (pakkauksia)]],Lääkkeet[[#This Row],[Alin saldo 
1.1.-30.6.2024 (pakkauksia)]])*Lääkkeet[[#This Row],[Kirjanpitoarvo / pakkaus 1.1.2024
(EUR  ALV 0 %)]]</f>
        <v>0</v>
      </c>
      <c r="P842" s="16"/>
      <c r="Q842" s="13"/>
      <c r="R842" s="13"/>
      <c r="S842" s="13"/>
      <c r="T842" s="14"/>
      <c r="U842" s="50">
        <f>MIN(Lääkkeet[[#This Row],[Velvoite 1.7.2024 (pakkauksia)]],Lääkkeet[[#This Row],[Suurimman alitusluvan mukainen velvoite
1.7.-31.12.2024 (pakkauksia)]],Lääkkeet[[#This Row],[Alin saldo 
1.7.-31.12.2024 (pakkauksia)]])*Lääkkeet[[#This Row],[Kirjanpitoarvo / pakkaus 1.7.2024
(EUR  ALV 0 %)]]</f>
        <v>0</v>
      </c>
      <c r="W842" s="61" t="str" cm="1">
        <f t="array" ref="W842">IFERROR(_xlfn.IFS(Lääkkeet[[#This Row],[Sitoutunut pääoma 
1.1.-30.6.2024 (EUR)]]&gt;0,"Täytetyt",Lääkkeet[[#This Row],[Sitoutunut pääoma 
1.7.-31.12.2024 (EUR)]]&gt;0,"Täytetyt"),"")</f>
        <v/>
      </c>
      <c r="X842" s="61"/>
      <c r="Y842" s="5">
        <f>Hakulomake!$B$29</f>
        <v>0</v>
      </c>
    </row>
    <row r="843" spans="1:25" x14ac:dyDescent="0.3">
      <c r="A843" s="6" t="s">
        <v>1199</v>
      </c>
      <c r="B843" s="5">
        <f>Hakulomake!$B$17</f>
        <v>0</v>
      </c>
      <c r="C843" s="75">
        <v>6</v>
      </c>
      <c r="D843" s="5" t="s">
        <v>560</v>
      </c>
      <c r="E843" s="74" t="s">
        <v>2486</v>
      </c>
      <c r="F843" s="5" t="s">
        <v>561</v>
      </c>
      <c r="G843" s="5" t="s">
        <v>563</v>
      </c>
      <c r="H843" s="5" t="s">
        <v>117</v>
      </c>
      <c r="I843" s="5" t="s">
        <v>322</v>
      </c>
      <c r="J843" s="75">
        <v>10</v>
      </c>
      <c r="N843" s="14"/>
      <c r="O843" s="50">
        <f>MIN(Lääkkeet[[#This Row],[Velvoite 1.1.2024 (pakkauksia)]],Lääkkeet[[#This Row],[Suurimman alitusluvan mukainen velvoite 
1.1.-30.6.2024 (pakkauksia)]],Lääkkeet[[#This Row],[Alin saldo 
1.1.-30.6.2024 (pakkauksia)]])*Lääkkeet[[#This Row],[Kirjanpitoarvo / pakkaus 1.1.2024
(EUR  ALV 0 %)]]</f>
        <v>0</v>
      </c>
      <c r="P843" s="16"/>
      <c r="Q843" s="13"/>
      <c r="R843" s="13"/>
      <c r="S843" s="13"/>
      <c r="T843" s="14"/>
      <c r="U843" s="50">
        <f>MIN(Lääkkeet[[#This Row],[Velvoite 1.7.2024 (pakkauksia)]],Lääkkeet[[#This Row],[Suurimman alitusluvan mukainen velvoite
1.7.-31.12.2024 (pakkauksia)]],Lääkkeet[[#This Row],[Alin saldo 
1.7.-31.12.2024 (pakkauksia)]])*Lääkkeet[[#This Row],[Kirjanpitoarvo / pakkaus 1.7.2024
(EUR  ALV 0 %)]]</f>
        <v>0</v>
      </c>
      <c r="W843" s="61" t="str" cm="1">
        <f t="array" ref="W843">IFERROR(_xlfn.IFS(Lääkkeet[[#This Row],[Sitoutunut pääoma 
1.1.-30.6.2024 (EUR)]]&gt;0,"Täytetyt",Lääkkeet[[#This Row],[Sitoutunut pääoma 
1.7.-31.12.2024 (EUR)]]&gt;0,"Täytetyt"),"")</f>
        <v/>
      </c>
      <c r="X843" s="61"/>
      <c r="Y843" s="5">
        <f>Hakulomake!$B$29</f>
        <v>0</v>
      </c>
    </row>
    <row r="844" spans="1:25" x14ac:dyDescent="0.3">
      <c r="A844" s="6" t="s">
        <v>1199</v>
      </c>
      <c r="B844" s="5">
        <f>Hakulomake!$B$17</f>
        <v>0</v>
      </c>
      <c r="C844" s="75">
        <v>6</v>
      </c>
      <c r="D844" s="5" t="s">
        <v>554</v>
      </c>
      <c r="E844" s="74" t="s">
        <v>2487</v>
      </c>
      <c r="F844" s="5" t="s">
        <v>555</v>
      </c>
      <c r="G844" s="5" t="s">
        <v>559</v>
      </c>
      <c r="H844" s="5" t="s">
        <v>320</v>
      </c>
      <c r="I844" s="5" t="s">
        <v>322</v>
      </c>
      <c r="J844" s="75" t="s">
        <v>1016</v>
      </c>
      <c r="N844" s="14"/>
      <c r="O844" s="50">
        <f>MIN(Lääkkeet[[#This Row],[Velvoite 1.1.2024 (pakkauksia)]],Lääkkeet[[#This Row],[Suurimman alitusluvan mukainen velvoite 
1.1.-30.6.2024 (pakkauksia)]],Lääkkeet[[#This Row],[Alin saldo 
1.1.-30.6.2024 (pakkauksia)]])*Lääkkeet[[#This Row],[Kirjanpitoarvo / pakkaus 1.1.2024
(EUR  ALV 0 %)]]</f>
        <v>0</v>
      </c>
      <c r="P844" s="16"/>
      <c r="Q844" s="13"/>
      <c r="R844" s="13"/>
      <c r="S844" s="13"/>
      <c r="T844" s="14"/>
      <c r="U844" s="50">
        <f>MIN(Lääkkeet[[#This Row],[Velvoite 1.7.2024 (pakkauksia)]],Lääkkeet[[#This Row],[Suurimman alitusluvan mukainen velvoite
1.7.-31.12.2024 (pakkauksia)]],Lääkkeet[[#This Row],[Alin saldo 
1.7.-31.12.2024 (pakkauksia)]])*Lääkkeet[[#This Row],[Kirjanpitoarvo / pakkaus 1.7.2024
(EUR  ALV 0 %)]]</f>
        <v>0</v>
      </c>
      <c r="W844" s="61" t="str" cm="1">
        <f t="array" ref="W844">IFERROR(_xlfn.IFS(Lääkkeet[[#This Row],[Sitoutunut pääoma 
1.1.-30.6.2024 (EUR)]]&gt;0,"Täytetyt",Lääkkeet[[#This Row],[Sitoutunut pääoma 
1.7.-31.12.2024 (EUR)]]&gt;0,"Täytetyt"),"")</f>
        <v/>
      </c>
      <c r="X844" s="61"/>
      <c r="Y844" s="5">
        <f>Hakulomake!$B$29</f>
        <v>0</v>
      </c>
    </row>
    <row r="845" spans="1:25" x14ac:dyDescent="0.3">
      <c r="A845" s="6" t="s">
        <v>1199</v>
      </c>
      <c r="B845" s="5">
        <f>Hakulomake!$B$17</f>
        <v>0</v>
      </c>
      <c r="C845" s="75">
        <v>6</v>
      </c>
      <c r="D845" s="5" t="s">
        <v>560</v>
      </c>
      <c r="E845" s="74" t="s">
        <v>2488</v>
      </c>
      <c r="F845" s="5" t="s">
        <v>561</v>
      </c>
      <c r="G845" s="5" t="s">
        <v>562</v>
      </c>
      <c r="H845" s="5" t="s">
        <v>48</v>
      </c>
      <c r="I845" s="5" t="s">
        <v>131</v>
      </c>
      <c r="J845" s="75" t="s">
        <v>995</v>
      </c>
      <c r="N845" s="14"/>
      <c r="O845" s="50">
        <f>MIN(Lääkkeet[[#This Row],[Velvoite 1.1.2024 (pakkauksia)]],Lääkkeet[[#This Row],[Suurimman alitusluvan mukainen velvoite 
1.1.-30.6.2024 (pakkauksia)]],Lääkkeet[[#This Row],[Alin saldo 
1.1.-30.6.2024 (pakkauksia)]])*Lääkkeet[[#This Row],[Kirjanpitoarvo / pakkaus 1.1.2024
(EUR  ALV 0 %)]]</f>
        <v>0</v>
      </c>
      <c r="P845" s="16"/>
      <c r="Q845" s="13"/>
      <c r="R845" s="13"/>
      <c r="S845" s="13"/>
      <c r="T845" s="14"/>
      <c r="U845" s="50">
        <f>MIN(Lääkkeet[[#This Row],[Velvoite 1.7.2024 (pakkauksia)]],Lääkkeet[[#This Row],[Suurimman alitusluvan mukainen velvoite
1.7.-31.12.2024 (pakkauksia)]],Lääkkeet[[#This Row],[Alin saldo 
1.7.-31.12.2024 (pakkauksia)]])*Lääkkeet[[#This Row],[Kirjanpitoarvo / pakkaus 1.7.2024
(EUR  ALV 0 %)]]</f>
        <v>0</v>
      </c>
      <c r="W845" s="61" t="str" cm="1">
        <f t="array" ref="W845">IFERROR(_xlfn.IFS(Lääkkeet[[#This Row],[Sitoutunut pääoma 
1.1.-30.6.2024 (EUR)]]&gt;0,"Täytetyt",Lääkkeet[[#This Row],[Sitoutunut pääoma 
1.7.-31.12.2024 (EUR)]]&gt;0,"Täytetyt"),"")</f>
        <v/>
      </c>
      <c r="X845" s="61"/>
      <c r="Y845" s="5">
        <f>Hakulomake!$B$29</f>
        <v>0</v>
      </c>
    </row>
    <row r="846" spans="1:25" x14ac:dyDescent="0.3">
      <c r="A846" s="6" t="s">
        <v>1199</v>
      </c>
      <c r="B846" s="5">
        <f>Hakulomake!$B$17</f>
        <v>0</v>
      </c>
      <c r="C846" s="75">
        <v>6</v>
      </c>
      <c r="D846" s="5" t="s">
        <v>583</v>
      </c>
      <c r="E846" s="74" t="s">
        <v>2489</v>
      </c>
      <c r="F846" s="5" t="s">
        <v>584</v>
      </c>
      <c r="G846" s="5" t="s">
        <v>587</v>
      </c>
      <c r="H846" s="5" t="s">
        <v>163</v>
      </c>
      <c r="I846" s="5" t="s">
        <v>586</v>
      </c>
      <c r="J846" s="75" t="s">
        <v>992</v>
      </c>
      <c r="N846" s="14"/>
      <c r="O846" s="50">
        <f>MIN(Lääkkeet[[#This Row],[Velvoite 1.1.2024 (pakkauksia)]],Lääkkeet[[#This Row],[Suurimman alitusluvan mukainen velvoite 
1.1.-30.6.2024 (pakkauksia)]],Lääkkeet[[#This Row],[Alin saldo 
1.1.-30.6.2024 (pakkauksia)]])*Lääkkeet[[#This Row],[Kirjanpitoarvo / pakkaus 1.1.2024
(EUR  ALV 0 %)]]</f>
        <v>0</v>
      </c>
      <c r="P846" s="16"/>
      <c r="Q846" s="13"/>
      <c r="R846" s="13"/>
      <c r="S846" s="13"/>
      <c r="T846" s="14"/>
      <c r="U846" s="50">
        <f>MIN(Lääkkeet[[#This Row],[Velvoite 1.7.2024 (pakkauksia)]],Lääkkeet[[#This Row],[Suurimman alitusluvan mukainen velvoite
1.7.-31.12.2024 (pakkauksia)]],Lääkkeet[[#This Row],[Alin saldo 
1.7.-31.12.2024 (pakkauksia)]])*Lääkkeet[[#This Row],[Kirjanpitoarvo / pakkaus 1.7.2024
(EUR  ALV 0 %)]]</f>
        <v>0</v>
      </c>
      <c r="W846" s="61" t="str" cm="1">
        <f t="array" ref="W846">IFERROR(_xlfn.IFS(Lääkkeet[[#This Row],[Sitoutunut pääoma 
1.1.-30.6.2024 (EUR)]]&gt;0,"Täytetyt",Lääkkeet[[#This Row],[Sitoutunut pääoma 
1.7.-31.12.2024 (EUR)]]&gt;0,"Täytetyt"),"")</f>
        <v/>
      </c>
      <c r="X846" s="61"/>
      <c r="Y846" s="5">
        <f>Hakulomake!$B$29</f>
        <v>0</v>
      </c>
    </row>
    <row r="847" spans="1:25" x14ac:dyDescent="0.3">
      <c r="A847" s="6" t="s">
        <v>1199</v>
      </c>
      <c r="B847" s="5">
        <f>Hakulomake!$B$17</f>
        <v>0</v>
      </c>
      <c r="C847" s="75">
        <v>6</v>
      </c>
      <c r="D847" s="5" t="s">
        <v>583</v>
      </c>
      <c r="E847" s="74" t="s">
        <v>2490</v>
      </c>
      <c r="F847" s="5" t="s">
        <v>584</v>
      </c>
      <c r="G847" s="5" t="s">
        <v>585</v>
      </c>
      <c r="H847" s="5" t="s">
        <v>117</v>
      </c>
      <c r="I847" s="5" t="s">
        <v>586</v>
      </c>
      <c r="J847" s="75" t="s">
        <v>1086</v>
      </c>
      <c r="N847" s="14"/>
      <c r="O847" s="50">
        <f>MIN(Lääkkeet[[#This Row],[Velvoite 1.1.2024 (pakkauksia)]],Lääkkeet[[#This Row],[Suurimman alitusluvan mukainen velvoite 
1.1.-30.6.2024 (pakkauksia)]],Lääkkeet[[#This Row],[Alin saldo 
1.1.-30.6.2024 (pakkauksia)]])*Lääkkeet[[#This Row],[Kirjanpitoarvo / pakkaus 1.1.2024
(EUR  ALV 0 %)]]</f>
        <v>0</v>
      </c>
      <c r="P847" s="16"/>
      <c r="Q847" s="13"/>
      <c r="R847" s="13"/>
      <c r="S847" s="13"/>
      <c r="T847" s="14"/>
      <c r="U847" s="50">
        <f>MIN(Lääkkeet[[#This Row],[Velvoite 1.7.2024 (pakkauksia)]],Lääkkeet[[#This Row],[Suurimman alitusluvan mukainen velvoite
1.7.-31.12.2024 (pakkauksia)]],Lääkkeet[[#This Row],[Alin saldo 
1.7.-31.12.2024 (pakkauksia)]])*Lääkkeet[[#This Row],[Kirjanpitoarvo / pakkaus 1.7.2024
(EUR  ALV 0 %)]]</f>
        <v>0</v>
      </c>
      <c r="W847" s="61" t="str" cm="1">
        <f t="array" ref="W847">IFERROR(_xlfn.IFS(Lääkkeet[[#This Row],[Sitoutunut pääoma 
1.1.-30.6.2024 (EUR)]]&gt;0,"Täytetyt",Lääkkeet[[#This Row],[Sitoutunut pääoma 
1.7.-31.12.2024 (EUR)]]&gt;0,"Täytetyt"),"")</f>
        <v/>
      </c>
      <c r="X847" s="61"/>
      <c r="Y847" s="5">
        <f>Hakulomake!$B$29</f>
        <v>0</v>
      </c>
    </row>
    <row r="848" spans="1:25" x14ac:dyDescent="0.3">
      <c r="A848" s="6" t="s">
        <v>1199</v>
      </c>
      <c r="B848" s="5">
        <f>Hakulomake!$B$17</f>
        <v>0</v>
      </c>
      <c r="C848" s="75">
        <v>6</v>
      </c>
      <c r="D848" s="5" t="s">
        <v>599</v>
      </c>
      <c r="E848" s="74" t="s">
        <v>2491</v>
      </c>
      <c r="F848" s="5" t="s">
        <v>600</v>
      </c>
      <c r="G848" s="5" t="s">
        <v>2492</v>
      </c>
      <c r="H848" s="5" t="s">
        <v>2493</v>
      </c>
      <c r="I848" s="5" t="s">
        <v>2494</v>
      </c>
      <c r="J848" s="75" t="s">
        <v>1016</v>
      </c>
      <c r="N848" s="14"/>
      <c r="O848" s="50">
        <f>MIN(Lääkkeet[[#This Row],[Velvoite 1.1.2024 (pakkauksia)]],Lääkkeet[[#This Row],[Suurimman alitusluvan mukainen velvoite 
1.1.-30.6.2024 (pakkauksia)]],Lääkkeet[[#This Row],[Alin saldo 
1.1.-30.6.2024 (pakkauksia)]])*Lääkkeet[[#This Row],[Kirjanpitoarvo / pakkaus 1.1.2024
(EUR  ALV 0 %)]]</f>
        <v>0</v>
      </c>
      <c r="P848" s="16"/>
      <c r="Q848" s="13"/>
      <c r="R848" s="13"/>
      <c r="S848" s="13"/>
      <c r="T848" s="14"/>
      <c r="U848" s="50">
        <f>MIN(Lääkkeet[[#This Row],[Velvoite 1.7.2024 (pakkauksia)]],Lääkkeet[[#This Row],[Suurimman alitusluvan mukainen velvoite
1.7.-31.12.2024 (pakkauksia)]],Lääkkeet[[#This Row],[Alin saldo 
1.7.-31.12.2024 (pakkauksia)]])*Lääkkeet[[#This Row],[Kirjanpitoarvo / pakkaus 1.7.2024
(EUR  ALV 0 %)]]</f>
        <v>0</v>
      </c>
      <c r="W848" s="61" t="str" cm="1">
        <f t="array" ref="W848">IFERROR(_xlfn.IFS(Lääkkeet[[#This Row],[Sitoutunut pääoma 
1.1.-30.6.2024 (EUR)]]&gt;0,"Täytetyt",Lääkkeet[[#This Row],[Sitoutunut pääoma 
1.7.-31.12.2024 (EUR)]]&gt;0,"Täytetyt"),"")</f>
        <v/>
      </c>
      <c r="X848" s="61"/>
      <c r="Y848" s="5">
        <f>Hakulomake!$B$29</f>
        <v>0</v>
      </c>
    </row>
    <row r="849" spans="1:25" x14ac:dyDescent="0.3">
      <c r="A849" s="6" t="s">
        <v>1199</v>
      </c>
      <c r="B849" s="5">
        <f>Hakulomake!$B$17</f>
        <v>0</v>
      </c>
      <c r="C849" s="75">
        <v>6</v>
      </c>
      <c r="D849" s="5" t="s">
        <v>570</v>
      </c>
      <c r="E849" s="74" t="s">
        <v>2495</v>
      </c>
      <c r="F849" s="5" t="s">
        <v>571</v>
      </c>
      <c r="G849" s="5" t="s">
        <v>572</v>
      </c>
      <c r="H849" s="48">
        <v>1</v>
      </c>
      <c r="I849" s="5" t="s">
        <v>573</v>
      </c>
      <c r="J849" s="75" t="s">
        <v>1085</v>
      </c>
      <c r="N849" s="14"/>
      <c r="O849" s="50">
        <f>MIN(Lääkkeet[[#This Row],[Velvoite 1.1.2024 (pakkauksia)]],Lääkkeet[[#This Row],[Suurimman alitusluvan mukainen velvoite 
1.1.-30.6.2024 (pakkauksia)]],Lääkkeet[[#This Row],[Alin saldo 
1.1.-30.6.2024 (pakkauksia)]])*Lääkkeet[[#This Row],[Kirjanpitoarvo / pakkaus 1.1.2024
(EUR  ALV 0 %)]]</f>
        <v>0</v>
      </c>
      <c r="P849" s="16"/>
      <c r="Q849" s="13"/>
      <c r="R849" s="13"/>
      <c r="S849" s="13"/>
      <c r="T849" s="14"/>
      <c r="U849" s="50">
        <f>MIN(Lääkkeet[[#This Row],[Velvoite 1.7.2024 (pakkauksia)]],Lääkkeet[[#This Row],[Suurimman alitusluvan mukainen velvoite
1.7.-31.12.2024 (pakkauksia)]],Lääkkeet[[#This Row],[Alin saldo 
1.7.-31.12.2024 (pakkauksia)]])*Lääkkeet[[#This Row],[Kirjanpitoarvo / pakkaus 1.7.2024
(EUR  ALV 0 %)]]</f>
        <v>0</v>
      </c>
      <c r="W849" s="61" t="str" cm="1">
        <f t="array" ref="W849">IFERROR(_xlfn.IFS(Lääkkeet[[#This Row],[Sitoutunut pääoma 
1.1.-30.6.2024 (EUR)]]&gt;0,"Täytetyt",Lääkkeet[[#This Row],[Sitoutunut pääoma 
1.7.-31.12.2024 (EUR)]]&gt;0,"Täytetyt"),"")</f>
        <v/>
      </c>
      <c r="X849" s="61"/>
      <c r="Y849" s="5">
        <f>Hakulomake!$B$29</f>
        <v>0</v>
      </c>
    </row>
    <row r="850" spans="1:25" x14ac:dyDescent="0.3">
      <c r="A850" s="6" t="s">
        <v>1199</v>
      </c>
      <c r="B850" s="5">
        <f>Hakulomake!$B$17</f>
        <v>0</v>
      </c>
      <c r="C850" s="75">
        <v>6</v>
      </c>
      <c r="D850" s="5" t="s">
        <v>565</v>
      </c>
      <c r="E850" s="74" t="s">
        <v>2496</v>
      </c>
      <c r="F850" s="5" t="s">
        <v>566</v>
      </c>
      <c r="G850" s="5" t="s">
        <v>569</v>
      </c>
      <c r="H850" s="5" t="s">
        <v>117</v>
      </c>
      <c r="I850" s="5" t="s">
        <v>131</v>
      </c>
      <c r="J850" s="75" t="s">
        <v>1064</v>
      </c>
      <c r="N850" s="14"/>
      <c r="O850" s="50">
        <f>MIN(Lääkkeet[[#This Row],[Velvoite 1.1.2024 (pakkauksia)]],Lääkkeet[[#This Row],[Suurimman alitusluvan mukainen velvoite 
1.1.-30.6.2024 (pakkauksia)]],Lääkkeet[[#This Row],[Alin saldo 
1.1.-30.6.2024 (pakkauksia)]])*Lääkkeet[[#This Row],[Kirjanpitoarvo / pakkaus 1.1.2024
(EUR  ALV 0 %)]]</f>
        <v>0</v>
      </c>
      <c r="P850" s="16"/>
      <c r="Q850" s="13"/>
      <c r="R850" s="13"/>
      <c r="S850" s="13"/>
      <c r="T850" s="14"/>
      <c r="U850" s="50">
        <f>MIN(Lääkkeet[[#This Row],[Velvoite 1.7.2024 (pakkauksia)]],Lääkkeet[[#This Row],[Suurimman alitusluvan mukainen velvoite
1.7.-31.12.2024 (pakkauksia)]],Lääkkeet[[#This Row],[Alin saldo 
1.7.-31.12.2024 (pakkauksia)]])*Lääkkeet[[#This Row],[Kirjanpitoarvo / pakkaus 1.7.2024
(EUR  ALV 0 %)]]</f>
        <v>0</v>
      </c>
      <c r="W850" s="61" t="str" cm="1">
        <f t="array" ref="W850">IFERROR(_xlfn.IFS(Lääkkeet[[#This Row],[Sitoutunut pääoma 
1.1.-30.6.2024 (EUR)]]&gt;0,"Täytetyt",Lääkkeet[[#This Row],[Sitoutunut pääoma 
1.7.-31.12.2024 (EUR)]]&gt;0,"Täytetyt"),"")</f>
        <v/>
      </c>
      <c r="X850" s="61"/>
      <c r="Y850" s="5">
        <f>Hakulomake!$B$29</f>
        <v>0</v>
      </c>
    </row>
    <row r="851" spans="1:25" x14ac:dyDescent="0.3">
      <c r="A851" s="6" t="s">
        <v>1199</v>
      </c>
      <c r="B851" s="5">
        <f>Hakulomake!$B$17</f>
        <v>0</v>
      </c>
      <c r="C851" s="75">
        <v>6</v>
      </c>
      <c r="D851" s="5" t="s">
        <v>565</v>
      </c>
      <c r="E851" s="74" t="s">
        <v>2497</v>
      </c>
      <c r="F851" s="5" t="s">
        <v>566</v>
      </c>
      <c r="G851" s="5" t="s">
        <v>569</v>
      </c>
      <c r="H851" s="5" t="s">
        <v>117</v>
      </c>
      <c r="I851" s="5" t="s">
        <v>131</v>
      </c>
      <c r="J851" s="75" t="s">
        <v>1060</v>
      </c>
      <c r="N851" s="14"/>
      <c r="O851" s="50">
        <f>MIN(Lääkkeet[[#This Row],[Velvoite 1.1.2024 (pakkauksia)]],Lääkkeet[[#This Row],[Suurimman alitusluvan mukainen velvoite 
1.1.-30.6.2024 (pakkauksia)]],Lääkkeet[[#This Row],[Alin saldo 
1.1.-30.6.2024 (pakkauksia)]])*Lääkkeet[[#This Row],[Kirjanpitoarvo / pakkaus 1.1.2024
(EUR  ALV 0 %)]]</f>
        <v>0</v>
      </c>
      <c r="P851" s="16"/>
      <c r="Q851" s="13"/>
      <c r="R851" s="13"/>
      <c r="S851" s="13"/>
      <c r="T851" s="14"/>
      <c r="U851" s="50">
        <f>MIN(Lääkkeet[[#This Row],[Velvoite 1.7.2024 (pakkauksia)]],Lääkkeet[[#This Row],[Suurimman alitusluvan mukainen velvoite
1.7.-31.12.2024 (pakkauksia)]],Lääkkeet[[#This Row],[Alin saldo 
1.7.-31.12.2024 (pakkauksia)]])*Lääkkeet[[#This Row],[Kirjanpitoarvo / pakkaus 1.7.2024
(EUR  ALV 0 %)]]</f>
        <v>0</v>
      </c>
      <c r="W851" s="61" t="str" cm="1">
        <f t="array" ref="W851">IFERROR(_xlfn.IFS(Lääkkeet[[#This Row],[Sitoutunut pääoma 
1.1.-30.6.2024 (EUR)]]&gt;0,"Täytetyt",Lääkkeet[[#This Row],[Sitoutunut pääoma 
1.7.-31.12.2024 (EUR)]]&gt;0,"Täytetyt"),"")</f>
        <v/>
      </c>
      <c r="X851" s="61"/>
      <c r="Y851" s="5">
        <f>Hakulomake!$B$29</f>
        <v>0</v>
      </c>
    </row>
    <row r="852" spans="1:25" x14ac:dyDescent="0.3">
      <c r="A852" s="6" t="s">
        <v>1199</v>
      </c>
      <c r="B852" s="5">
        <f>Hakulomake!$B$17</f>
        <v>0</v>
      </c>
      <c r="C852" s="75">
        <v>6</v>
      </c>
      <c r="D852" s="5" t="s">
        <v>554</v>
      </c>
      <c r="E852" s="74" t="s">
        <v>2498</v>
      </c>
      <c r="F852" s="5" t="s">
        <v>555</v>
      </c>
      <c r="G852" s="5" t="s">
        <v>556</v>
      </c>
      <c r="H852" s="5" t="s">
        <v>150</v>
      </c>
      <c r="I852" s="5" t="s">
        <v>135</v>
      </c>
      <c r="J852" s="75" t="s">
        <v>1084</v>
      </c>
      <c r="N852" s="14"/>
      <c r="O852" s="50">
        <f>MIN(Lääkkeet[[#This Row],[Velvoite 1.1.2024 (pakkauksia)]],Lääkkeet[[#This Row],[Suurimman alitusluvan mukainen velvoite 
1.1.-30.6.2024 (pakkauksia)]],Lääkkeet[[#This Row],[Alin saldo 
1.1.-30.6.2024 (pakkauksia)]])*Lääkkeet[[#This Row],[Kirjanpitoarvo / pakkaus 1.1.2024
(EUR  ALV 0 %)]]</f>
        <v>0</v>
      </c>
      <c r="P852" s="16"/>
      <c r="Q852" s="13"/>
      <c r="R852" s="13"/>
      <c r="S852" s="13"/>
      <c r="T852" s="14"/>
      <c r="U852" s="50">
        <f>MIN(Lääkkeet[[#This Row],[Velvoite 1.7.2024 (pakkauksia)]],Lääkkeet[[#This Row],[Suurimman alitusluvan mukainen velvoite
1.7.-31.12.2024 (pakkauksia)]],Lääkkeet[[#This Row],[Alin saldo 
1.7.-31.12.2024 (pakkauksia)]])*Lääkkeet[[#This Row],[Kirjanpitoarvo / pakkaus 1.7.2024
(EUR  ALV 0 %)]]</f>
        <v>0</v>
      </c>
      <c r="W852" s="61" t="str" cm="1">
        <f t="array" ref="W852">IFERROR(_xlfn.IFS(Lääkkeet[[#This Row],[Sitoutunut pääoma 
1.1.-30.6.2024 (EUR)]]&gt;0,"Täytetyt",Lääkkeet[[#This Row],[Sitoutunut pääoma 
1.7.-31.12.2024 (EUR)]]&gt;0,"Täytetyt"),"")</f>
        <v/>
      </c>
      <c r="X852" s="61"/>
      <c r="Y852" s="5">
        <f>Hakulomake!$B$29</f>
        <v>0</v>
      </c>
    </row>
    <row r="853" spans="1:25" x14ac:dyDescent="0.3">
      <c r="A853" s="6" t="s">
        <v>1199</v>
      </c>
      <c r="B853" s="5">
        <f>Hakulomake!$B$17</f>
        <v>0</v>
      </c>
      <c r="C853" s="75">
        <v>6</v>
      </c>
      <c r="D853" s="5" t="s">
        <v>583</v>
      </c>
      <c r="E853" s="74" t="s">
        <v>2499</v>
      </c>
      <c r="F853" s="5" t="s">
        <v>584</v>
      </c>
      <c r="G853" s="5" t="s">
        <v>587</v>
      </c>
      <c r="H853" s="5" t="s">
        <v>163</v>
      </c>
      <c r="I853" s="5" t="s">
        <v>586</v>
      </c>
      <c r="J853" s="75" t="s">
        <v>992</v>
      </c>
      <c r="N853" s="14"/>
      <c r="O853" s="50">
        <f>MIN(Lääkkeet[[#This Row],[Velvoite 1.1.2024 (pakkauksia)]],Lääkkeet[[#This Row],[Suurimman alitusluvan mukainen velvoite 
1.1.-30.6.2024 (pakkauksia)]],Lääkkeet[[#This Row],[Alin saldo 
1.1.-30.6.2024 (pakkauksia)]])*Lääkkeet[[#This Row],[Kirjanpitoarvo / pakkaus 1.1.2024
(EUR  ALV 0 %)]]</f>
        <v>0</v>
      </c>
      <c r="P853" s="16"/>
      <c r="Q853" s="13"/>
      <c r="R853" s="13"/>
      <c r="S853" s="13"/>
      <c r="T853" s="14"/>
      <c r="U853" s="50">
        <f>MIN(Lääkkeet[[#This Row],[Velvoite 1.7.2024 (pakkauksia)]],Lääkkeet[[#This Row],[Suurimman alitusluvan mukainen velvoite
1.7.-31.12.2024 (pakkauksia)]],Lääkkeet[[#This Row],[Alin saldo 
1.7.-31.12.2024 (pakkauksia)]])*Lääkkeet[[#This Row],[Kirjanpitoarvo / pakkaus 1.7.2024
(EUR  ALV 0 %)]]</f>
        <v>0</v>
      </c>
      <c r="W853" s="61" t="str" cm="1">
        <f t="array" ref="W853">IFERROR(_xlfn.IFS(Lääkkeet[[#This Row],[Sitoutunut pääoma 
1.1.-30.6.2024 (EUR)]]&gt;0,"Täytetyt",Lääkkeet[[#This Row],[Sitoutunut pääoma 
1.7.-31.12.2024 (EUR)]]&gt;0,"Täytetyt"),"")</f>
        <v/>
      </c>
      <c r="X853" s="61"/>
      <c r="Y853" s="5">
        <f>Hakulomake!$B$29</f>
        <v>0</v>
      </c>
    </row>
    <row r="854" spans="1:25" x14ac:dyDescent="0.3">
      <c r="A854" s="6" t="s">
        <v>1199</v>
      </c>
      <c r="B854" s="5">
        <f>Hakulomake!$B$17</f>
        <v>0</v>
      </c>
      <c r="C854" s="75">
        <v>6</v>
      </c>
      <c r="D854" s="5" t="s">
        <v>606</v>
      </c>
      <c r="E854" s="74" t="s">
        <v>2500</v>
      </c>
      <c r="F854" s="5" t="s">
        <v>607</v>
      </c>
      <c r="G854" s="5" t="s">
        <v>609</v>
      </c>
      <c r="I854" s="5" t="s">
        <v>135</v>
      </c>
      <c r="J854" s="75" t="s">
        <v>1059</v>
      </c>
      <c r="N854" s="14"/>
      <c r="O854" s="50">
        <f>MIN(Lääkkeet[[#This Row],[Velvoite 1.1.2024 (pakkauksia)]],Lääkkeet[[#This Row],[Suurimman alitusluvan mukainen velvoite 
1.1.-30.6.2024 (pakkauksia)]],Lääkkeet[[#This Row],[Alin saldo 
1.1.-30.6.2024 (pakkauksia)]])*Lääkkeet[[#This Row],[Kirjanpitoarvo / pakkaus 1.1.2024
(EUR  ALV 0 %)]]</f>
        <v>0</v>
      </c>
      <c r="P854" s="16"/>
      <c r="Q854" s="13"/>
      <c r="R854" s="13"/>
      <c r="S854" s="13"/>
      <c r="T854" s="14"/>
      <c r="U854" s="50">
        <f>MIN(Lääkkeet[[#This Row],[Velvoite 1.7.2024 (pakkauksia)]],Lääkkeet[[#This Row],[Suurimman alitusluvan mukainen velvoite
1.7.-31.12.2024 (pakkauksia)]],Lääkkeet[[#This Row],[Alin saldo 
1.7.-31.12.2024 (pakkauksia)]])*Lääkkeet[[#This Row],[Kirjanpitoarvo / pakkaus 1.7.2024
(EUR  ALV 0 %)]]</f>
        <v>0</v>
      </c>
      <c r="W854" s="61" t="str" cm="1">
        <f t="array" ref="W854">IFERROR(_xlfn.IFS(Lääkkeet[[#This Row],[Sitoutunut pääoma 
1.1.-30.6.2024 (EUR)]]&gt;0,"Täytetyt",Lääkkeet[[#This Row],[Sitoutunut pääoma 
1.7.-31.12.2024 (EUR)]]&gt;0,"Täytetyt"),"")</f>
        <v/>
      </c>
      <c r="X854" s="61"/>
      <c r="Y854" s="5">
        <f>Hakulomake!$B$29</f>
        <v>0</v>
      </c>
    </row>
    <row r="855" spans="1:25" x14ac:dyDescent="0.3">
      <c r="A855" s="6" t="s">
        <v>1199</v>
      </c>
      <c r="B855" s="5">
        <f>Hakulomake!$B$17</f>
        <v>0</v>
      </c>
      <c r="C855" s="75">
        <v>6</v>
      </c>
      <c r="D855" s="5" t="s">
        <v>599</v>
      </c>
      <c r="E855" s="74" t="s">
        <v>2501</v>
      </c>
      <c r="F855" s="5" t="s">
        <v>600</v>
      </c>
      <c r="G855" s="5" t="s">
        <v>603</v>
      </c>
      <c r="H855" s="5" t="s">
        <v>2502</v>
      </c>
      <c r="I855" s="5" t="s">
        <v>604</v>
      </c>
      <c r="J855" s="75" t="s">
        <v>1087</v>
      </c>
      <c r="N855" s="14"/>
      <c r="O855" s="50">
        <f>MIN(Lääkkeet[[#This Row],[Velvoite 1.1.2024 (pakkauksia)]],Lääkkeet[[#This Row],[Suurimman alitusluvan mukainen velvoite 
1.1.-30.6.2024 (pakkauksia)]],Lääkkeet[[#This Row],[Alin saldo 
1.1.-30.6.2024 (pakkauksia)]])*Lääkkeet[[#This Row],[Kirjanpitoarvo / pakkaus 1.1.2024
(EUR  ALV 0 %)]]</f>
        <v>0</v>
      </c>
      <c r="P855" s="16"/>
      <c r="Q855" s="13"/>
      <c r="R855" s="13"/>
      <c r="S855" s="13"/>
      <c r="T855" s="14"/>
      <c r="U855" s="50">
        <f>MIN(Lääkkeet[[#This Row],[Velvoite 1.7.2024 (pakkauksia)]],Lääkkeet[[#This Row],[Suurimman alitusluvan mukainen velvoite
1.7.-31.12.2024 (pakkauksia)]],Lääkkeet[[#This Row],[Alin saldo 
1.7.-31.12.2024 (pakkauksia)]])*Lääkkeet[[#This Row],[Kirjanpitoarvo / pakkaus 1.7.2024
(EUR  ALV 0 %)]]</f>
        <v>0</v>
      </c>
      <c r="W855" s="61" t="str" cm="1">
        <f t="array" ref="W855">IFERROR(_xlfn.IFS(Lääkkeet[[#This Row],[Sitoutunut pääoma 
1.1.-30.6.2024 (EUR)]]&gt;0,"Täytetyt",Lääkkeet[[#This Row],[Sitoutunut pääoma 
1.7.-31.12.2024 (EUR)]]&gt;0,"Täytetyt"),"")</f>
        <v/>
      </c>
      <c r="X855" s="61"/>
      <c r="Y855" s="5">
        <f>Hakulomake!$B$29</f>
        <v>0</v>
      </c>
    </row>
    <row r="856" spans="1:25" x14ac:dyDescent="0.3">
      <c r="A856" s="6" t="s">
        <v>1199</v>
      </c>
      <c r="B856" s="5">
        <f>Hakulomake!$B$17</f>
        <v>0</v>
      </c>
      <c r="C856" s="75">
        <v>6</v>
      </c>
      <c r="D856" s="5" t="s">
        <v>589</v>
      </c>
      <c r="E856" s="74" t="s">
        <v>2503</v>
      </c>
      <c r="F856" s="5" t="s">
        <v>590</v>
      </c>
      <c r="G856" s="5" t="s">
        <v>597</v>
      </c>
      <c r="H856" s="5" t="s">
        <v>163</v>
      </c>
      <c r="I856" s="5" t="s">
        <v>135</v>
      </c>
      <c r="J856" s="75" t="s">
        <v>979</v>
      </c>
      <c r="N856" s="14"/>
      <c r="O856" s="50">
        <f>MIN(Lääkkeet[[#This Row],[Velvoite 1.1.2024 (pakkauksia)]],Lääkkeet[[#This Row],[Suurimman alitusluvan mukainen velvoite 
1.1.-30.6.2024 (pakkauksia)]],Lääkkeet[[#This Row],[Alin saldo 
1.1.-30.6.2024 (pakkauksia)]])*Lääkkeet[[#This Row],[Kirjanpitoarvo / pakkaus 1.1.2024
(EUR  ALV 0 %)]]</f>
        <v>0</v>
      </c>
      <c r="P856" s="16"/>
      <c r="Q856" s="13"/>
      <c r="R856" s="13"/>
      <c r="S856" s="13"/>
      <c r="T856" s="14"/>
      <c r="U856" s="50">
        <f>MIN(Lääkkeet[[#This Row],[Velvoite 1.7.2024 (pakkauksia)]],Lääkkeet[[#This Row],[Suurimman alitusluvan mukainen velvoite
1.7.-31.12.2024 (pakkauksia)]],Lääkkeet[[#This Row],[Alin saldo 
1.7.-31.12.2024 (pakkauksia)]])*Lääkkeet[[#This Row],[Kirjanpitoarvo / pakkaus 1.7.2024
(EUR  ALV 0 %)]]</f>
        <v>0</v>
      </c>
      <c r="W856" s="61" t="str" cm="1">
        <f t="array" ref="W856">IFERROR(_xlfn.IFS(Lääkkeet[[#This Row],[Sitoutunut pääoma 
1.1.-30.6.2024 (EUR)]]&gt;0,"Täytetyt",Lääkkeet[[#This Row],[Sitoutunut pääoma 
1.7.-31.12.2024 (EUR)]]&gt;0,"Täytetyt"),"")</f>
        <v/>
      </c>
      <c r="X856" s="61"/>
      <c r="Y856" s="5">
        <f>Hakulomake!$B$29</f>
        <v>0</v>
      </c>
    </row>
    <row r="857" spans="1:25" x14ac:dyDescent="0.3">
      <c r="A857" s="6" t="s">
        <v>1199</v>
      </c>
      <c r="B857" s="5">
        <f>Hakulomake!$B$17</f>
        <v>0</v>
      </c>
      <c r="C857" s="75">
        <v>6</v>
      </c>
      <c r="D857" s="5" t="s">
        <v>599</v>
      </c>
      <c r="E857" s="74" t="s">
        <v>2504</v>
      </c>
      <c r="F857" s="5" t="s">
        <v>600</v>
      </c>
      <c r="G857" s="5" t="s">
        <v>602</v>
      </c>
      <c r="H857" s="5" t="s">
        <v>476</v>
      </c>
      <c r="I857" s="5" t="s">
        <v>322</v>
      </c>
      <c r="J857" s="75" t="s">
        <v>1060</v>
      </c>
      <c r="N857" s="14"/>
      <c r="O857" s="50">
        <f>MIN(Lääkkeet[[#This Row],[Velvoite 1.1.2024 (pakkauksia)]],Lääkkeet[[#This Row],[Suurimman alitusluvan mukainen velvoite 
1.1.-30.6.2024 (pakkauksia)]],Lääkkeet[[#This Row],[Alin saldo 
1.1.-30.6.2024 (pakkauksia)]])*Lääkkeet[[#This Row],[Kirjanpitoarvo / pakkaus 1.1.2024
(EUR  ALV 0 %)]]</f>
        <v>0</v>
      </c>
      <c r="P857" s="16"/>
      <c r="Q857" s="13"/>
      <c r="R857" s="13"/>
      <c r="S857" s="13"/>
      <c r="T857" s="14"/>
      <c r="U857" s="50">
        <f>MIN(Lääkkeet[[#This Row],[Velvoite 1.7.2024 (pakkauksia)]],Lääkkeet[[#This Row],[Suurimman alitusluvan mukainen velvoite
1.7.-31.12.2024 (pakkauksia)]],Lääkkeet[[#This Row],[Alin saldo 
1.7.-31.12.2024 (pakkauksia)]])*Lääkkeet[[#This Row],[Kirjanpitoarvo / pakkaus 1.7.2024
(EUR  ALV 0 %)]]</f>
        <v>0</v>
      </c>
      <c r="W857" s="61" t="str" cm="1">
        <f t="array" ref="W857">IFERROR(_xlfn.IFS(Lääkkeet[[#This Row],[Sitoutunut pääoma 
1.1.-30.6.2024 (EUR)]]&gt;0,"Täytetyt",Lääkkeet[[#This Row],[Sitoutunut pääoma 
1.7.-31.12.2024 (EUR)]]&gt;0,"Täytetyt"),"")</f>
        <v/>
      </c>
      <c r="X857" s="61"/>
      <c r="Y857" s="5">
        <f>Hakulomake!$B$29</f>
        <v>0</v>
      </c>
    </row>
    <row r="858" spans="1:25" x14ac:dyDescent="0.3">
      <c r="A858" s="6" t="s">
        <v>1199</v>
      </c>
      <c r="B858" s="5">
        <f>Hakulomake!$B$17</f>
        <v>0</v>
      </c>
      <c r="C858" s="75">
        <v>6</v>
      </c>
      <c r="D858" s="5" t="s">
        <v>599</v>
      </c>
      <c r="E858" s="74" t="s">
        <v>2505</v>
      </c>
      <c r="F858" s="5" t="s">
        <v>600</v>
      </c>
      <c r="G858" s="5" t="s">
        <v>603</v>
      </c>
      <c r="H858" s="5" t="s">
        <v>46</v>
      </c>
      <c r="I858" s="5" t="s">
        <v>605</v>
      </c>
      <c r="J858" s="75" t="s">
        <v>970</v>
      </c>
      <c r="N858" s="14"/>
      <c r="O858" s="50">
        <f>MIN(Lääkkeet[[#This Row],[Velvoite 1.1.2024 (pakkauksia)]],Lääkkeet[[#This Row],[Suurimman alitusluvan mukainen velvoite 
1.1.-30.6.2024 (pakkauksia)]],Lääkkeet[[#This Row],[Alin saldo 
1.1.-30.6.2024 (pakkauksia)]])*Lääkkeet[[#This Row],[Kirjanpitoarvo / pakkaus 1.1.2024
(EUR  ALV 0 %)]]</f>
        <v>0</v>
      </c>
      <c r="P858" s="16"/>
      <c r="Q858" s="13"/>
      <c r="R858" s="13"/>
      <c r="S858" s="13"/>
      <c r="T858" s="14"/>
      <c r="U858" s="50">
        <f>MIN(Lääkkeet[[#This Row],[Velvoite 1.7.2024 (pakkauksia)]],Lääkkeet[[#This Row],[Suurimman alitusluvan mukainen velvoite
1.7.-31.12.2024 (pakkauksia)]],Lääkkeet[[#This Row],[Alin saldo 
1.7.-31.12.2024 (pakkauksia)]])*Lääkkeet[[#This Row],[Kirjanpitoarvo / pakkaus 1.7.2024
(EUR  ALV 0 %)]]</f>
        <v>0</v>
      </c>
      <c r="W858" s="61" t="str" cm="1">
        <f t="array" ref="W858">IFERROR(_xlfn.IFS(Lääkkeet[[#This Row],[Sitoutunut pääoma 
1.1.-30.6.2024 (EUR)]]&gt;0,"Täytetyt",Lääkkeet[[#This Row],[Sitoutunut pääoma 
1.7.-31.12.2024 (EUR)]]&gt;0,"Täytetyt"),"")</f>
        <v/>
      </c>
      <c r="X858" s="61"/>
      <c r="Y858" s="5">
        <f>Hakulomake!$B$29</f>
        <v>0</v>
      </c>
    </row>
    <row r="859" spans="1:25" x14ac:dyDescent="0.3">
      <c r="A859" s="6" t="s">
        <v>1199</v>
      </c>
      <c r="B859" s="5">
        <f>Hakulomake!$B$17</f>
        <v>0</v>
      </c>
      <c r="C859" s="75">
        <v>6</v>
      </c>
      <c r="D859" s="5" t="s">
        <v>583</v>
      </c>
      <c r="E859" s="74" t="s">
        <v>2506</v>
      </c>
      <c r="F859" s="5" t="s">
        <v>584</v>
      </c>
      <c r="G859" s="5" t="s">
        <v>585</v>
      </c>
      <c r="H859" s="5" t="s">
        <v>117</v>
      </c>
      <c r="I859" s="5" t="s">
        <v>586</v>
      </c>
      <c r="J859" s="75" t="s">
        <v>970</v>
      </c>
      <c r="N859" s="14"/>
      <c r="O859" s="50">
        <f>MIN(Lääkkeet[[#This Row],[Velvoite 1.1.2024 (pakkauksia)]],Lääkkeet[[#This Row],[Suurimman alitusluvan mukainen velvoite 
1.1.-30.6.2024 (pakkauksia)]],Lääkkeet[[#This Row],[Alin saldo 
1.1.-30.6.2024 (pakkauksia)]])*Lääkkeet[[#This Row],[Kirjanpitoarvo / pakkaus 1.1.2024
(EUR  ALV 0 %)]]</f>
        <v>0</v>
      </c>
      <c r="P859" s="16"/>
      <c r="Q859" s="13"/>
      <c r="R859" s="13"/>
      <c r="S859" s="13"/>
      <c r="T859" s="14"/>
      <c r="U859" s="50">
        <f>MIN(Lääkkeet[[#This Row],[Velvoite 1.7.2024 (pakkauksia)]],Lääkkeet[[#This Row],[Suurimman alitusluvan mukainen velvoite
1.7.-31.12.2024 (pakkauksia)]],Lääkkeet[[#This Row],[Alin saldo 
1.7.-31.12.2024 (pakkauksia)]])*Lääkkeet[[#This Row],[Kirjanpitoarvo / pakkaus 1.7.2024
(EUR  ALV 0 %)]]</f>
        <v>0</v>
      </c>
      <c r="W859" s="61" t="str" cm="1">
        <f t="array" ref="W859">IFERROR(_xlfn.IFS(Lääkkeet[[#This Row],[Sitoutunut pääoma 
1.1.-30.6.2024 (EUR)]]&gt;0,"Täytetyt",Lääkkeet[[#This Row],[Sitoutunut pääoma 
1.7.-31.12.2024 (EUR)]]&gt;0,"Täytetyt"),"")</f>
        <v/>
      </c>
      <c r="X859" s="61"/>
      <c r="Y859" s="5">
        <f>Hakulomake!$B$29</f>
        <v>0</v>
      </c>
    </row>
    <row r="860" spans="1:25" x14ac:dyDescent="0.3">
      <c r="A860" s="6" t="s">
        <v>1199</v>
      </c>
      <c r="B860" s="5">
        <f>Hakulomake!$B$17</f>
        <v>0</v>
      </c>
      <c r="C860" s="75">
        <v>6</v>
      </c>
      <c r="D860" s="5" t="s">
        <v>575</v>
      </c>
      <c r="E860" s="74" t="s">
        <v>2507</v>
      </c>
      <c r="F860" s="5" t="s">
        <v>576</v>
      </c>
      <c r="G860" s="5" t="s">
        <v>579</v>
      </c>
      <c r="H860" s="5" t="s">
        <v>578</v>
      </c>
      <c r="I860" s="5" t="s">
        <v>135</v>
      </c>
      <c r="J860" s="75" t="s">
        <v>970</v>
      </c>
      <c r="N860" s="14"/>
      <c r="O860" s="50">
        <f>MIN(Lääkkeet[[#This Row],[Velvoite 1.1.2024 (pakkauksia)]],Lääkkeet[[#This Row],[Suurimman alitusluvan mukainen velvoite 
1.1.-30.6.2024 (pakkauksia)]],Lääkkeet[[#This Row],[Alin saldo 
1.1.-30.6.2024 (pakkauksia)]])*Lääkkeet[[#This Row],[Kirjanpitoarvo / pakkaus 1.1.2024
(EUR  ALV 0 %)]]</f>
        <v>0</v>
      </c>
      <c r="P860" s="16"/>
      <c r="Q860" s="13"/>
      <c r="R860" s="13"/>
      <c r="S860" s="13"/>
      <c r="T860" s="14"/>
      <c r="U860" s="50">
        <f>MIN(Lääkkeet[[#This Row],[Velvoite 1.7.2024 (pakkauksia)]],Lääkkeet[[#This Row],[Suurimman alitusluvan mukainen velvoite
1.7.-31.12.2024 (pakkauksia)]],Lääkkeet[[#This Row],[Alin saldo 
1.7.-31.12.2024 (pakkauksia)]])*Lääkkeet[[#This Row],[Kirjanpitoarvo / pakkaus 1.7.2024
(EUR  ALV 0 %)]]</f>
        <v>0</v>
      </c>
      <c r="W860" s="61" t="str" cm="1">
        <f t="array" ref="W860">IFERROR(_xlfn.IFS(Lääkkeet[[#This Row],[Sitoutunut pääoma 
1.1.-30.6.2024 (EUR)]]&gt;0,"Täytetyt",Lääkkeet[[#This Row],[Sitoutunut pääoma 
1.7.-31.12.2024 (EUR)]]&gt;0,"Täytetyt"),"")</f>
        <v/>
      </c>
      <c r="X860" s="61"/>
      <c r="Y860" s="5">
        <f>Hakulomake!$B$29</f>
        <v>0</v>
      </c>
    </row>
    <row r="861" spans="1:25" x14ac:dyDescent="0.3">
      <c r="A861" s="6" t="s">
        <v>1199</v>
      </c>
      <c r="B861" s="5">
        <f>Hakulomake!$B$17</f>
        <v>0</v>
      </c>
      <c r="C861" s="75">
        <v>6</v>
      </c>
      <c r="D861" s="5" t="s">
        <v>599</v>
      </c>
      <c r="E861" s="74" t="s">
        <v>2508</v>
      </c>
      <c r="F861" s="5" t="s">
        <v>600</v>
      </c>
      <c r="G861" s="5" t="s">
        <v>601</v>
      </c>
      <c r="H861" s="5" t="s">
        <v>476</v>
      </c>
      <c r="I861" s="5" t="s">
        <v>135</v>
      </c>
      <c r="J861" s="75" t="s">
        <v>1086</v>
      </c>
      <c r="N861" s="14"/>
      <c r="O861" s="50">
        <f>MIN(Lääkkeet[[#This Row],[Velvoite 1.1.2024 (pakkauksia)]],Lääkkeet[[#This Row],[Suurimman alitusluvan mukainen velvoite 
1.1.-30.6.2024 (pakkauksia)]],Lääkkeet[[#This Row],[Alin saldo 
1.1.-30.6.2024 (pakkauksia)]])*Lääkkeet[[#This Row],[Kirjanpitoarvo / pakkaus 1.1.2024
(EUR  ALV 0 %)]]</f>
        <v>0</v>
      </c>
      <c r="P861" s="16"/>
      <c r="Q861" s="13"/>
      <c r="R861" s="13"/>
      <c r="S861" s="13"/>
      <c r="T861" s="14"/>
      <c r="U861" s="50">
        <f>MIN(Lääkkeet[[#This Row],[Velvoite 1.7.2024 (pakkauksia)]],Lääkkeet[[#This Row],[Suurimman alitusluvan mukainen velvoite
1.7.-31.12.2024 (pakkauksia)]],Lääkkeet[[#This Row],[Alin saldo 
1.7.-31.12.2024 (pakkauksia)]])*Lääkkeet[[#This Row],[Kirjanpitoarvo / pakkaus 1.7.2024
(EUR  ALV 0 %)]]</f>
        <v>0</v>
      </c>
      <c r="W861" s="61" t="str" cm="1">
        <f t="array" ref="W861">IFERROR(_xlfn.IFS(Lääkkeet[[#This Row],[Sitoutunut pääoma 
1.1.-30.6.2024 (EUR)]]&gt;0,"Täytetyt",Lääkkeet[[#This Row],[Sitoutunut pääoma 
1.7.-31.12.2024 (EUR)]]&gt;0,"Täytetyt"),"")</f>
        <v/>
      </c>
      <c r="X861" s="61"/>
      <c r="Y861" s="5">
        <f>Hakulomake!$B$29</f>
        <v>0</v>
      </c>
    </row>
    <row r="862" spans="1:25" x14ac:dyDescent="0.3">
      <c r="A862" s="6" t="s">
        <v>1199</v>
      </c>
      <c r="B862" s="5">
        <f>Hakulomake!$B$17</f>
        <v>0</v>
      </c>
      <c r="C862" s="75">
        <v>6</v>
      </c>
      <c r="D862" s="5" t="s">
        <v>606</v>
      </c>
      <c r="E862" s="74" t="s">
        <v>2509</v>
      </c>
      <c r="F862" s="5" t="s">
        <v>607</v>
      </c>
      <c r="G862" s="5" t="s">
        <v>2510</v>
      </c>
      <c r="H862" s="5" t="s">
        <v>608</v>
      </c>
      <c r="I862" s="5" t="s">
        <v>135</v>
      </c>
      <c r="J862" s="75" t="s">
        <v>1059</v>
      </c>
      <c r="N862" s="14"/>
      <c r="O862" s="50">
        <f>MIN(Lääkkeet[[#This Row],[Velvoite 1.1.2024 (pakkauksia)]],Lääkkeet[[#This Row],[Suurimman alitusluvan mukainen velvoite 
1.1.-30.6.2024 (pakkauksia)]],Lääkkeet[[#This Row],[Alin saldo 
1.1.-30.6.2024 (pakkauksia)]])*Lääkkeet[[#This Row],[Kirjanpitoarvo / pakkaus 1.1.2024
(EUR  ALV 0 %)]]</f>
        <v>0</v>
      </c>
      <c r="P862" s="16"/>
      <c r="Q862" s="13"/>
      <c r="R862" s="13"/>
      <c r="S862" s="13"/>
      <c r="T862" s="14"/>
      <c r="U862" s="50">
        <f>MIN(Lääkkeet[[#This Row],[Velvoite 1.7.2024 (pakkauksia)]],Lääkkeet[[#This Row],[Suurimman alitusluvan mukainen velvoite
1.7.-31.12.2024 (pakkauksia)]],Lääkkeet[[#This Row],[Alin saldo 
1.7.-31.12.2024 (pakkauksia)]])*Lääkkeet[[#This Row],[Kirjanpitoarvo / pakkaus 1.7.2024
(EUR  ALV 0 %)]]</f>
        <v>0</v>
      </c>
      <c r="W862" s="61" t="str" cm="1">
        <f t="array" ref="W862">IFERROR(_xlfn.IFS(Lääkkeet[[#This Row],[Sitoutunut pääoma 
1.1.-30.6.2024 (EUR)]]&gt;0,"Täytetyt",Lääkkeet[[#This Row],[Sitoutunut pääoma 
1.7.-31.12.2024 (EUR)]]&gt;0,"Täytetyt"),"")</f>
        <v/>
      </c>
      <c r="X862" s="61"/>
      <c r="Y862" s="5">
        <f>Hakulomake!$B$29</f>
        <v>0</v>
      </c>
    </row>
    <row r="863" spans="1:25" x14ac:dyDescent="0.3">
      <c r="A863" s="6" t="s">
        <v>1199</v>
      </c>
      <c r="B863" s="5">
        <f>Hakulomake!$B$17</f>
        <v>0</v>
      </c>
      <c r="C863" s="75">
        <v>6</v>
      </c>
      <c r="D863" s="5" t="s">
        <v>583</v>
      </c>
      <c r="E863" s="74" t="s">
        <v>2511</v>
      </c>
      <c r="F863" s="5" t="s">
        <v>584</v>
      </c>
      <c r="G863" s="5" t="s">
        <v>588</v>
      </c>
      <c r="H863" s="5" t="s">
        <v>117</v>
      </c>
      <c r="I863" s="5" t="s">
        <v>586</v>
      </c>
      <c r="J863" s="75" t="s">
        <v>994</v>
      </c>
      <c r="N863" s="14"/>
      <c r="O863" s="50">
        <f>MIN(Lääkkeet[[#This Row],[Velvoite 1.1.2024 (pakkauksia)]],Lääkkeet[[#This Row],[Suurimman alitusluvan mukainen velvoite 
1.1.-30.6.2024 (pakkauksia)]],Lääkkeet[[#This Row],[Alin saldo 
1.1.-30.6.2024 (pakkauksia)]])*Lääkkeet[[#This Row],[Kirjanpitoarvo / pakkaus 1.1.2024
(EUR  ALV 0 %)]]</f>
        <v>0</v>
      </c>
      <c r="P863" s="16"/>
      <c r="Q863" s="13"/>
      <c r="R863" s="13"/>
      <c r="S863" s="13"/>
      <c r="T863" s="14"/>
      <c r="U863" s="50">
        <f>MIN(Lääkkeet[[#This Row],[Velvoite 1.7.2024 (pakkauksia)]],Lääkkeet[[#This Row],[Suurimman alitusluvan mukainen velvoite
1.7.-31.12.2024 (pakkauksia)]],Lääkkeet[[#This Row],[Alin saldo 
1.7.-31.12.2024 (pakkauksia)]])*Lääkkeet[[#This Row],[Kirjanpitoarvo / pakkaus 1.7.2024
(EUR  ALV 0 %)]]</f>
        <v>0</v>
      </c>
      <c r="W863" s="61" t="str" cm="1">
        <f t="array" ref="W863">IFERROR(_xlfn.IFS(Lääkkeet[[#This Row],[Sitoutunut pääoma 
1.1.-30.6.2024 (EUR)]]&gt;0,"Täytetyt",Lääkkeet[[#This Row],[Sitoutunut pääoma 
1.7.-31.12.2024 (EUR)]]&gt;0,"Täytetyt"),"")</f>
        <v/>
      </c>
      <c r="X863" s="61"/>
      <c r="Y863" s="5">
        <f>Hakulomake!$B$29</f>
        <v>0</v>
      </c>
    </row>
    <row r="864" spans="1:25" x14ac:dyDescent="0.3">
      <c r="A864" s="6" t="s">
        <v>1199</v>
      </c>
      <c r="B864" s="5">
        <f>Hakulomake!$B$17</f>
        <v>0</v>
      </c>
      <c r="C864" s="75">
        <v>6</v>
      </c>
      <c r="D864" s="5" t="s">
        <v>554</v>
      </c>
      <c r="E864" s="74" t="s">
        <v>2512</v>
      </c>
      <c r="F864" s="5" t="s">
        <v>555</v>
      </c>
      <c r="G864" s="5" t="s">
        <v>556</v>
      </c>
      <c r="H864" s="5" t="s">
        <v>150</v>
      </c>
      <c r="I864" s="5" t="s">
        <v>135</v>
      </c>
      <c r="J864" s="75" t="s">
        <v>1080</v>
      </c>
      <c r="N864" s="14"/>
      <c r="O864" s="50">
        <f>MIN(Lääkkeet[[#This Row],[Velvoite 1.1.2024 (pakkauksia)]],Lääkkeet[[#This Row],[Suurimman alitusluvan mukainen velvoite 
1.1.-30.6.2024 (pakkauksia)]],Lääkkeet[[#This Row],[Alin saldo 
1.1.-30.6.2024 (pakkauksia)]])*Lääkkeet[[#This Row],[Kirjanpitoarvo / pakkaus 1.1.2024
(EUR  ALV 0 %)]]</f>
        <v>0</v>
      </c>
      <c r="P864" s="16"/>
      <c r="Q864" s="13"/>
      <c r="R864" s="13"/>
      <c r="S864" s="13"/>
      <c r="T864" s="14"/>
      <c r="U864" s="50">
        <f>MIN(Lääkkeet[[#This Row],[Velvoite 1.7.2024 (pakkauksia)]],Lääkkeet[[#This Row],[Suurimman alitusluvan mukainen velvoite
1.7.-31.12.2024 (pakkauksia)]],Lääkkeet[[#This Row],[Alin saldo 
1.7.-31.12.2024 (pakkauksia)]])*Lääkkeet[[#This Row],[Kirjanpitoarvo / pakkaus 1.7.2024
(EUR  ALV 0 %)]]</f>
        <v>0</v>
      </c>
      <c r="W864" s="61" t="str" cm="1">
        <f t="array" ref="W864">IFERROR(_xlfn.IFS(Lääkkeet[[#This Row],[Sitoutunut pääoma 
1.1.-30.6.2024 (EUR)]]&gt;0,"Täytetyt",Lääkkeet[[#This Row],[Sitoutunut pääoma 
1.7.-31.12.2024 (EUR)]]&gt;0,"Täytetyt"),"")</f>
        <v/>
      </c>
      <c r="X864" s="61"/>
      <c r="Y864" s="5">
        <f>Hakulomake!$B$29</f>
        <v>0</v>
      </c>
    </row>
    <row r="865" spans="1:25" x14ac:dyDescent="0.3">
      <c r="A865" s="6" t="s">
        <v>1199</v>
      </c>
      <c r="B865" s="5">
        <f>Hakulomake!$B$17</f>
        <v>0</v>
      </c>
      <c r="C865" s="75">
        <v>6</v>
      </c>
      <c r="D865" s="5" t="s">
        <v>554</v>
      </c>
      <c r="E865" s="74" t="s">
        <v>2513</v>
      </c>
      <c r="F865" s="5" t="s">
        <v>555</v>
      </c>
      <c r="G865" s="5" t="s">
        <v>559</v>
      </c>
      <c r="H865" s="5" t="s">
        <v>320</v>
      </c>
      <c r="I865" s="5" t="s">
        <v>322</v>
      </c>
      <c r="J865" s="75" t="s">
        <v>1078</v>
      </c>
      <c r="N865" s="14"/>
      <c r="O865" s="50">
        <f>MIN(Lääkkeet[[#This Row],[Velvoite 1.1.2024 (pakkauksia)]],Lääkkeet[[#This Row],[Suurimman alitusluvan mukainen velvoite 
1.1.-30.6.2024 (pakkauksia)]],Lääkkeet[[#This Row],[Alin saldo 
1.1.-30.6.2024 (pakkauksia)]])*Lääkkeet[[#This Row],[Kirjanpitoarvo / pakkaus 1.1.2024
(EUR  ALV 0 %)]]</f>
        <v>0</v>
      </c>
      <c r="P865" s="16"/>
      <c r="Q865" s="13"/>
      <c r="R865" s="13"/>
      <c r="S865" s="13"/>
      <c r="T865" s="14"/>
      <c r="U865" s="50">
        <f>MIN(Lääkkeet[[#This Row],[Velvoite 1.7.2024 (pakkauksia)]],Lääkkeet[[#This Row],[Suurimman alitusluvan mukainen velvoite
1.7.-31.12.2024 (pakkauksia)]],Lääkkeet[[#This Row],[Alin saldo 
1.7.-31.12.2024 (pakkauksia)]])*Lääkkeet[[#This Row],[Kirjanpitoarvo / pakkaus 1.7.2024
(EUR  ALV 0 %)]]</f>
        <v>0</v>
      </c>
      <c r="W865" s="61" t="str" cm="1">
        <f t="array" ref="W865">IFERROR(_xlfn.IFS(Lääkkeet[[#This Row],[Sitoutunut pääoma 
1.1.-30.6.2024 (EUR)]]&gt;0,"Täytetyt",Lääkkeet[[#This Row],[Sitoutunut pääoma 
1.7.-31.12.2024 (EUR)]]&gt;0,"Täytetyt"),"")</f>
        <v/>
      </c>
      <c r="X865" s="61"/>
      <c r="Y865" s="5">
        <f>Hakulomake!$B$29</f>
        <v>0</v>
      </c>
    </row>
    <row r="866" spans="1:25" x14ac:dyDescent="0.3">
      <c r="A866" s="6" t="s">
        <v>1199</v>
      </c>
      <c r="B866" s="5">
        <f>Hakulomake!$B$17</f>
        <v>0</v>
      </c>
      <c r="C866" s="75">
        <v>6</v>
      </c>
      <c r="D866" s="5" t="s">
        <v>599</v>
      </c>
      <c r="E866" s="74" t="s">
        <v>2514</v>
      </c>
      <c r="F866" s="5" t="s">
        <v>600</v>
      </c>
      <c r="G866" s="5" t="s">
        <v>601</v>
      </c>
      <c r="H866" s="5" t="s">
        <v>117</v>
      </c>
      <c r="I866" s="5" t="s">
        <v>135</v>
      </c>
      <c r="J866" s="75" t="s">
        <v>1060</v>
      </c>
      <c r="N866" s="14"/>
      <c r="O866" s="50">
        <f>MIN(Lääkkeet[[#This Row],[Velvoite 1.1.2024 (pakkauksia)]],Lääkkeet[[#This Row],[Suurimman alitusluvan mukainen velvoite 
1.1.-30.6.2024 (pakkauksia)]],Lääkkeet[[#This Row],[Alin saldo 
1.1.-30.6.2024 (pakkauksia)]])*Lääkkeet[[#This Row],[Kirjanpitoarvo / pakkaus 1.1.2024
(EUR  ALV 0 %)]]</f>
        <v>0</v>
      </c>
      <c r="P866" s="16"/>
      <c r="Q866" s="13"/>
      <c r="R866" s="13"/>
      <c r="S866" s="13"/>
      <c r="T866" s="14"/>
      <c r="U866" s="50">
        <f>MIN(Lääkkeet[[#This Row],[Velvoite 1.7.2024 (pakkauksia)]],Lääkkeet[[#This Row],[Suurimman alitusluvan mukainen velvoite
1.7.-31.12.2024 (pakkauksia)]],Lääkkeet[[#This Row],[Alin saldo 
1.7.-31.12.2024 (pakkauksia)]])*Lääkkeet[[#This Row],[Kirjanpitoarvo / pakkaus 1.7.2024
(EUR  ALV 0 %)]]</f>
        <v>0</v>
      </c>
      <c r="W866" s="61" t="str" cm="1">
        <f t="array" ref="W866">IFERROR(_xlfn.IFS(Lääkkeet[[#This Row],[Sitoutunut pääoma 
1.1.-30.6.2024 (EUR)]]&gt;0,"Täytetyt",Lääkkeet[[#This Row],[Sitoutunut pääoma 
1.7.-31.12.2024 (EUR)]]&gt;0,"Täytetyt"),"")</f>
        <v/>
      </c>
      <c r="X866" s="61"/>
      <c r="Y866" s="5">
        <f>Hakulomake!$B$29</f>
        <v>0</v>
      </c>
    </row>
    <row r="867" spans="1:25" x14ac:dyDescent="0.3">
      <c r="A867" s="6" t="s">
        <v>1199</v>
      </c>
      <c r="B867" s="5">
        <f>Hakulomake!$B$17</f>
        <v>0</v>
      </c>
      <c r="C867" s="75">
        <v>6</v>
      </c>
      <c r="D867" s="5" t="s">
        <v>599</v>
      </c>
      <c r="E867" s="74" t="s">
        <v>2515</v>
      </c>
      <c r="F867" s="5" t="s">
        <v>600</v>
      </c>
      <c r="G867" s="5" t="s">
        <v>601</v>
      </c>
      <c r="H867" s="5" t="s">
        <v>117</v>
      </c>
      <c r="I867" s="5" t="s">
        <v>135</v>
      </c>
      <c r="J867" s="75" t="s">
        <v>1086</v>
      </c>
      <c r="N867" s="14"/>
      <c r="O867" s="50">
        <f>MIN(Lääkkeet[[#This Row],[Velvoite 1.1.2024 (pakkauksia)]],Lääkkeet[[#This Row],[Suurimman alitusluvan mukainen velvoite 
1.1.-30.6.2024 (pakkauksia)]],Lääkkeet[[#This Row],[Alin saldo 
1.1.-30.6.2024 (pakkauksia)]])*Lääkkeet[[#This Row],[Kirjanpitoarvo / pakkaus 1.1.2024
(EUR  ALV 0 %)]]</f>
        <v>0</v>
      </c>
      <c r="P867" s="16"/>
      <c r="Q867" s="13"/>
      <c r="R867" s="13"/>
      <c r="S867" s="13"/>
      <c r="T867" s="14"/>
      <c r="U867" s="50">
        <f>MIN(Lääkkeet[[#This Row],[Velvoite 1.7.2024 (pakkauksia)]],Lääkkeet[[#This Row],[Suurimman alitusluvan mukainen velvoite
1.7.-31.12.2024 (pakkauksia)]],Lääkkeet[[#This Row],[Alin saldo 
1.7.-31.12.2024 (pakkauksia)]])*Lääkkeet[[#This Row],[Kirjanpitoarvo / pakkaus 1.7.2024
(EUR  ALV 0 %)]]</f>
        <v>0</v>
      </c>
      <c r="W867" s="61" t="str" cm="1">
        <f t="array" ref="W867">IFERROR(_xlfn.IFS(Lääkkeet[[#This Row],[Sitoutunut pääoma 
1.1.-30.6.2024 (EUR)]]&gt;0,"Täytetyt",Lääkkeet[[#This Row],[Sitoutunut pääoma 
1.7.-31.12.2024 (EUR)]]&gt;0,"Täytetyt"),"")</f>
        <v/>
      </c>
      <c r="X867" s="61"/>
      <c r="Y867" s="5">
        <f>Hakulomake!$B$29</f>
        <v>0</v>
      </c>
    </row>
    <row r="868" spans="1:25" x14ac:dyDescent="0.3">
      <c r="A868" s="6" t="s">
        <v>1199</v>
      </c>
      <c r="B868" s="5">
        <f>Hakulomake!$B$17</f>
        <v>0</v>
      </c>
      <c r="C868" s="75">
        <v>6</v>
      </c>
      <c r="D868" s="5" t="s">
        <v>599</v>
      </c>
      <c r="E868" s="74" t="s">
        <v>2516</v>
      </c>
      <c r="F868" s="5" t="s">
        <v>600</v>
      </c>
      <c r="G868" s="5" t="s">
        <v>2474</v>
      </c>
      <c r="H868" s="5" t="s">
        <v>476</v>
      </c>
      <c r="I868" s="5" t="s">
        <v>604</v>
      </c>
      <c r="J868" s="75" t="s">
        <v>2517</v>
      </c>
      <c r="N868" s="14"/>
      <c r="O868" s="50">
        <f>MIN(Lääkkeet[[#This Row],[Velvoite 1.1.2024 (pakkauksia)]],Lääkkeet[[#This Row],[Suurimman alitusluvan mukainen velvoite 
1.1.-30.6.2024 (pakkauksia)]],Lääkkeet[[#This Row],[Alin saldo 
1.1.-30.6.2024 (pakkauksia)]])*Lääkkeet[[#This Row],[Kirjanpitoarvo / pakkaus 1.1.2024
(EUR  ALV 0 %)]]</f>
        <v>0</v>
      </c>
      <c r="P868" s="16"/>
      <c r="Q868" s="13"/>
      <c r="R868" s="13"/>
      <c r="S868" s="13"/>
      <c r="T868" s="14"/>
      <c r="U868" s="50">
        <f>MIN(Lääkkeet[[#This Row],[Velvoite 1.7.2024 (pakkauksia)]],Lääkkeet[[#This Row],[Suurimman alitusluvan mukainen velvoite
1.7.-31.12.2024 (pakkauksia)]],Lääkkeet[[#This Row],[Alin saldo 
1.7.-31.12.2024 (pakkauksia)]])*Lääkkeet[[#This Row],[Kirjanpitoarvo / pakkaus 1.7.2024
(EUR  ALV 0 %)]]</f>
        <v>0</v>
      </c>
      <c r="W868" s="61" t="str" cm="1">
        <f t="array" ref="W868">IFERROR(_xlfn.IFS(Lääkkeet[[#This Row],[Sitoutunut pääoma 
1.1.-30.6.2024 (EUR)]]&gt;0,"Täytetyt",Lääkkeet[[#This Row],[Sitoutunut pääoma 
1.7.-31.12.2024 (EUR)]]&gt;0,"Täytetyt"),"")</f>
        <v/>
      </c>
      <c r="X868" s="61"/>
      <c r="Y868" s="5">
        <f>Hakulomake!$B$29</f>
        <v>0</v>
      </c>
    </row>
    <row r="869" spans="1:25" x14ac:dyDescent="0.3">
      <c r="A869" s="6" t="s">
        <v>1199</v>
      </c>
      <c r="B869" s="5">
        <f>Hakulomake!$B$17</f>
        <v>0</v>
      </c>
      <c r="C869" s="75">
        <v>6</v>
      </c>
      <c r="D869" s="5" t="s">
        <v>554</v>
      </c>
      <c r="E869" s="74" t="s">
        <v>2518</v>
      </c>
      <c r="F869" s="5" t="s">
        <v>555</v>
      </c>
      <c r="G869" s="5" t="s">
        <v>556</v>
      </c>
      <c r="H869" s="5" t="s">
        <v>150</v>
      </c>
      <c r="I869" s="5" t="s">
        <v>135</v>
      </c>
      <c r="J869" s="75" t="s">
        <v>1084</v>
      </c>
      <c r="N869" s="14"/>
      <c r="O869" s="50">
        <f>MIN(Lääkkeet[[#This Row],[Velvoite 1.1.2024 (pakkauksia)]],Lääkkeet[[#This Row],[Suurimman alitusluvan mukainen velvoite 
1.1.-30.6.2024 (pakkauksia)]],Lääkkeet[[#This Row],[Alin saldo 
1.1.-30.6.2024 (pakkauksia)]])*Lääkkeet[[#This Row],[Kirjanpitoarvo / pakkaus 1.1.2024
(EUR  ALV 0 %)]]</f>
        <v>0</v>
      </c>
      <c r="P869" s="16"/>
      <c r="Q869" s="13"/>
      <c r="R869" s="13"/>
      <c r="S869" s="13"/>
      <c r="T869" s="14"/>
      <c r="U869" s="50">
        <f>MIN(Lääkkeet[[#This Row],[Velvoite 1.7.2024 (pakkauksia)]],Lääkkeet[[#This Row],[Suurimman alitusluvan mukainen velvoite
1.7.-31.12.2024 (pakkauksia)]],Lääkkeet[[#This Row],[Alin saldo 
1.7.-31.12.2024 (pakkauksia)]])*Lääkkeet[[#This Row],[Kirjanpitoarvo / pakkaus 1.7.2024
(EUR  ALV 0 %)]]</f>
        <v>0</v>
      </c>
      <c r="W869" s="61" t="str" cm="1">
        <f t="array" ref="W869">IFERROR(_xlfn.IFS(Lääkkeet[[#This Row],[Sitoutunut pääoma 
1.1.-30.6.2024 (EUR)]]&gt;0,"Täytetyt",Lääkkeet[[#This Row],[Sitoutunut pääoma 
1.7.-31.12.2024 (EUR)]]&gt;0,"Täytetyt"),"")</f>
        <v/>
      </c>
      <c r="X869" s="61"/>
      <c r="Y869" s="5">
        <f>Hakulomake!$B$29</f>
        <v>0</v>
      </c>
    </row>
    <row r="870" spans="1:25" x14ac:dyDescent="0.3">
      <c r="A870" s="6" t="s">
        <v>1199</v>
      </c>
      <c r="B870" s="5">
        <f>Hakulomake!$B$17</f>
        <v>0</v>
      </c>
      <c r="C870" s="75">
        <v>6</v>
      </c>
      <c r="D870" s="5" t="s">
        <v>589</v>
      </c>
      <c r="E870" s="74" t="s">
        <v>2519</v>
      </c>
      <c r="F870" s="5" t="s">
        <v>590</v>
      </c>
      <c r="G870" s="5" t="s">
        <v>593</v>
      </c>
      <c r="H870" s="5" t="s">
        <v>594</v>
      </c>
      <c r="I870" s="5" t="s">
        <v>595</v>
      </c>
      <c r="J870" s="75" t="s">
        <v>1060</v>
      </c>
      <c r="N870" s="14"/>
      <c r="O870" s="50">
        <f>MIN(Lääkkeet[[#This Row],[Velvoite 1.1.2024 (pakkauksia)]],Lääkkeet[[#This Row],[Suurimman alitusluvan mukainen velvoite 
1.1.-30.6.2024 (pakkauksia)]],Lääkkeet[[#This Row],[Alin saldo 
1.1.-30.6.2024 (pakkauksia)]])*Lääkkeet[[#This Row],[Kirjanpitoarvo / pakkaus 1.1.2024
(EUR  ALV 0 %)]]</f>
        <v>0</v>
      </c>
      <c r="P870" s="16"/>
      <c r="Q870" s="13"/>
      <c r="R870" s="13"/>
      <c r="S870" s="13"/>
      <c r="T870" s="14"/>
      <c r="U870" s="50">
        <f>MIN(Lääkkeet[[#This Row],[Velvoite 1.7.2024 (pakkauksia)]],Lääkkeet[[#This Row],[Suurimman alitusluvan mukainen velvoite
1.7.-31.12.2024 (pakkauksia)]],Lääkkeet[[#This Row],[Alin saldo 
1.7.-31.12.2024 (pakkauksia)]])*Lääkkeet[[#This Row],[Kirjanpitoarvo / pakkaus 1.7.2024
(EUR  ALV 0 %)]]</f>
        <v>0</v>
      </c>
      <c r="W870" s="61" t="str" cm="1">
        <f t="array" ref="W870">IFERROR(_xlfn.IFS(Lääkkeet[[#This Row],[Sitoutunut pääoma 
1.1.-30.6.2024 (EUR)]]&gt;0,"Täytetyt",Lääkkeet[[#This Row],[Sitoutunut pääoma 
1.7.-31.12.2024 (EUR)]]&gt;0,"Täytetyt"),"")</f>
        <v/>
      </c>
      <c r="X870" s="61"/>
      <c r="Y870" s="5">
        <f>Hakulomake!$B$29</f>
        <v>0</v>
      </c>
    </row>
    <row r="871" spans="1:25" x14ac:dyDescent="0.3">
      <c r="A871" s="6" t="s">
        <v>1199</v>
      </c>
      <c r="B871" s="5">
        <f>Hakulomake!$B$17</f>
        <v>0</v>
      </c>
      <c r="C871" s="75">
        <v>6</v>
      </c>
      <c r="D871" s="5" t="s">
        <v>580</v>
      </c>
      <c r="E871" s="74" t="s">
        <v>2520</v>
      </c>
      <c r="F871" s="5" t="s">
        <v>581</v>
      </c>
      <c r="G871" s="5" t="s">
        <v>582</v>
      </c>
      <c r="H871" s="5" t="s">
        <v>117</v>
      </c>
      <c r="I871" s="5" t="s">
        <v>135</v>
      </c>
      <c r="J871" s="75" t="s">
        <v>1064</v>
      </c>
      <c r="N871" s="14"/>
      <c r="O871" s="50">
        <f>MIN(Lääkkeet[[#This Row],[Velvoite 1.1.2024 (pakkauksia)]],Lääkkeet[[#This Row],[Suurimman alitusluvan mukainen velvoite 
1.1.-30.6.2024 (pakkauksia)]],Lääkkeet[[#This Row],[Alin saldo 
1.1.-30.6.2024 (pakkauksia)]])*Lääkkeet[[#This Row],[Kirjanpitoarvo / pakkaus 1.1.2024
(EUR  ALV 0 %)]]</f>
        <v>0</v>
      </c>
      <c r="P871" s="16"/>
      <c r="Q871" s="13"/>
      <c r="R871" s="13"/>
      <c r="S871" s="13"/>
      <c r="T871" s="14"/>
      <c r="U871" s="50">
        <f>MIN(Lääkkeet[[#This Row],[Velvoite 1.7.2024 (pakkauksia)]],Lääkkeet[[#This Row],[Suurimman alitusluvan mukainen velvoite
1.7.-31.12.2024 (pakkauksia)]],Lääkkeet[[#This Row],[Alin saldo 
1.7.-31.12.2024 (pakkauksia)]])*Lääkkeet[[#This Row],[Kirjanpitoarvo / pakkaus 1.7.2024
(EUR  ALV 0 %)]]</f>
        <v>0</v>
      </c>
      <c r="W871" s="61" t="str" cm="1">
        <f t="array" ref="W871">IFERROR(_xlfn.IFS(Lääkkeet[[#This Row],[Sitoutunut pääoma 
1.1.-30.6.2024 (EUR)]]&gt;0,"Täytetyt",Lääkkeet[[#This Row],[Sitoutunut pääoma 
1.7.-31.12.2024 (EUR)]]&gt;0,"Täytetyt"),"")</f>
        <v/>
      </c>
      <c r="X871" s="61"/>
      <c r="Y871" s="5">
        <f>Hakulomake!$B$29</f>
        <v>0</v>
      </c>
    </row>
    <row r="872" spans="1:25" x14ac:dyDescent="0.3">
      <c r="A872" s="6" t="s">
        <v>1199</v>
      </c>
      <c r="B872" s="5">
        <f>Hakulomake!$B$17</f>
        <v>0</v>
      </c>
      <c r="C872" s="75">
        <v>6</v>
      </c>
      <c r="D872" s="5" t="s">
        <v>554</v>
      </c>
      <c r="E872" s="74" t="s">
        <v>2521</v>
      </c>
      <c r="F872" s="5" t="s">
        <v>555</v>
      </c>
      <c r="G872" s="5" t="s">
        <v>557</v>
      </c>
      <c r="H872" s="5" t="s">
        <v>558</v>
      </c>
      <c r="I872" s="5" t="s">
        <v>322</v>
      </c>
      <c r="J872" s="75" t="s">
        <v>1064</v>
      </c>
      <c r="N872" s="14"/>
      <c r="O872" s="50">
        <f>MIN(Lääkkeet[[#This Row],[Velvoite 1.1.2024 (pakkauksia)]],Lääkkeet[[#This Row],[Suurimman alitusluvan mukainen velvoite 
1.1.-30.6.2024 (pakkauksia)]],Lääkkeet[[#This Row],[Alin saldo 
1.1.-30.6.2024 (pakkauksia)]])*Lääkkeet[[#This Row],[Kirjanpitoarvo / pakkaus 1.1.2024
(EUR  ALV 0 %)]]</f>
        <v>0</v>
      </c>
      <c r="P872" s="16"/>
      <c r="Q872" s="13"/>
      <c r="R872" s="13"/>
      <c r="S872" s="13"/>
      <c r="T872" s="14"/>
      <c r="U872" s="50">
        <f>MIN(Lääkkeet[[#This Row],[Velvoite 1.7.2024 (pakkauksia)]],Lääkkeet[[#This Row],[Suurimman alitusluvan mukainen velvoite
1.7.-31.12.2024 (pakkauksia)]],Lääkkeet[[#This Row],[Alin saldo 
1.7.-31.12.2024 (pakkauksia)]])*Lääkkeet[[#This Row],[Kirjanpitoarvo / pakkaus 1.7.2024
(EUR  ALV 0 %)]]</f>
        <v>0</v>
      </c>
      <c r="W872" s="61" t="str" cm="1">
        <f t="array" ref="W872">IFERROR(_xlfn.IFS(Lääkkeet[[#This Row],[Sitoutunut pääoma 
1.1.-30.6.2024 (EUR)]]&gt;0,"Täytetyt",Lääkkeet[[#This Row],[Sitoutunut pääoma 
1.7.-31.12.2024 (EUR)]]&gt;0,"Täytetyt"),"")</f>
        <v/>
      </c>
      <c r="X872" s="61"/>
      <c r="Y872" s="5">
        <f>Hakulomake!$B$29</f>
        <v>0</v>
      </c>
    </row>
    <row r="873" spans="1:25" x14ac:dyDescent="0.3">
      <c r="A873" s="6" t="s">
        <v>1199</v>
      </c>
      <c r="B873" s="5">
        <f>Hakulomake!$B$17</f>
        <v>0</v>
      </c>
      <c r="C873" s="75">
        <v>6</v>
      </c>
      <c r="D873" s="5" t="s">
        <v>575</v>
      </c>
      <c r="E873" s="74" t="s">
        <v>2522</v>
      </c>
      <c r="F873" s="5" t="s">
        <v>576</v>
      </c>
      <c r="G873" s="5" t="s">
        <v>577</v>
      </c>
      <c r="H873" s="5" t="s">
        <v>578</v>
      </c>
      <c r="I873" s="5" t="s">
        <v>135</v>
      </c>
      <c r="J873" s="75" t="s">
        <v>1000</v>
      </c>
      <c r="N873" s="14"/>
      <c r="O873" s="50">
        <f>MIN(Lääkkeet[[#This Row],[Velvoite 1.1.2024 (pakkauksia)]],Lääkkeet[[#This Row],[Suurimman alitusluvan mukainen velvoite 
1.1.-30.6.2024 (pakkauksia)]],Lääkkeet[[#This Row],[Alin saldo 
1.1.-30.6.2024 (pakkauksia)]])*Lääkkeet[[#This Row],[Kirjanpitoarvo / pakkaus 1.1.2024
(EUR  ALV 0 %)]]</f>
        <v>0</v>
      </c>
      <c r="P873" s="16"/>
      <c r="Q873" s="13"/>
      <c r="R873" s="13"/>
      <c r="S873" s="13"/>
      <c r="T873" s="14"/>
      <c r="U873" s="50">
        <f>MIN(Lääkkeet[[#This Row],[Velvoite 1.7.2024 (pakkauksia)]],Lääkkeet[[#This Row],[Suurimman alitusluvan mukainen velvoite
1.7.-31.12.2024 (pakkauksia)]],Lääkkeet[[#This Row],[Alin saldo 
1.7.-31.12.2024 (pakkauksia)]])*Lääkkeet[[#This Row],[Kirjanpitoarvo / pakkaus 1.7.2024
(EUR  ALV 0 %)]]</f>
        <v>0</v>
      </c>
      <c r="W873" s="61" t="str" cm="1">
        <f t="array" ref="W873">IFERROR(_xlfn.IFS(Lääkkeet[[#This Row],[Sitoutunut pääoma 
1.1.-30.6.2024 (EUR)]]&gt;0,"Täytetyt",Lääkkeet[[#This Row],[Sitoutunut pääoma 
1.7.-31.12.2024 (EUR)]]&gt;0,"Täytetyt"),"")</f>
        <v/>
      </c>
      <c r="X873" s="61"/>
      <c r="Y873" s="5">
        <f>Hakulomake!$B$29</f>
        <v>0</v>
      </c>
    </row>
    <row r="874" spans="1:25" x14ac:dyDescent="0.3">
      <c r="A874" s="6" t="s">
        <v>1199</v>
      </c>
      <c r="B874" s="5">
        <f>Hakulomake!$B$17</f>
        <v>0</v>
      </c>
      <c r="C874" s="75">
        <v>6</v>
      </c>
      <c r="D874" s="5" t="s">
        <v>599</v>
      </c>
      <c r="E874" s="74" t="s">
        <v>2523</v>
      </c>
      <c r="F874" s="5" t="s">
        <v>600</v>
      </c>
      <c r="G874" s="5" t="s">
        <v>602</v>
      </c>
      <c r="H874" s="5" t="s">
        <v>117</v>
      </c>
      <c r="I874" s="5" t="s">
        <v>322</v>
      </c>
      <c r="J874" s="75" t="s">
        <v>1060</v>
      </c>
      <c r="N874" s="14"/>
      <c r="O874" s="50">
        <f>MIN(Lääkkeet[[#This Row],[Velvoite 1.1.2024 (pakkauksia)]],Lääkkeet[[#This Row],[Suurimman alitusluvan mukainen velvoite 
1.1.-30.6.2024 (pakkauksia)]],Lääkkeet[[#This Row],[Alin saldo 
1.1.-30.6.2024 (pakkauksia)]])*Lääkkeet[[#This Row],[Kirjanpitoarvo / pakkaus 1.1.2024
(EUR  ALV 0 %)]]</f>
        <v>0</v>
      </c>
      <c r="P874" s="16"/>
      <c r="Q874" s="13"/>
      <c r="R874" s="13"/>
      <c r="S874" s="13"/>
      <c r="T874" s="14"/>
      <c r="U874" s="50">
        <f>MIN(Lääkkeet[[#This Row],[Velvoite 1.7.2024 (pakkauksia)]],Lääkkeet[[#This Row],[Suurimman alitusluvan mukainen velvoite
1.7.-31.12.2024 (pakkauksia)]],Lääkkeet[[#This Row],[Alin saldo 
1.7.-31.12.2024 (pakkauksia)]])*Lääkkeet[[#This Row],[Kirjanpitoarvo / pakkaus 1.7.2024
(EUR  ALV 0 %)]]</f>
        <v>0</v>
      </c>
      <c r="W874" s="61" t="str" cm="1">
        <f t="array" ref="W874">IFERROR(_xlfn.IFS(Lääkkeet[[#This Row],[Sitoutunut pääoma 
1.1.-30.6.2024 (EUR)]]&gt;0,"Täytetyt",Lääkkeet[[#This Row],[Sitoutunut pääoma 
1.7.-31.12.2024 (EUR)]]&gt;0,"Täytetyt"),"")</f>
        <v/>
      </c>
      <c r="X874" s="61"/>
      <c r="Y874" s="5">
        <f>Hakulomake!$B$29</f>
        <v>0</v>
      </c>
    </row>
    <row r="875" spans="1:25" x14ac:dyDescent="0.3">
      <c r="A875" s="6" t="s">
        <v>1199</v>
      </c>
      <c r="B875" s="5">
        <f>Hakulomake!$B$17</f>
        <v>0</v>
      </c>
      <c r="C875" s="75">
        <v>6</v>
      </c>
      <c r="D875" s="5" t="s">
        <v>589</v>
      </c>
      <c r="E875" s="74" t="s">
        <v>2524</v>
      </c>
      <c r="F875" s="5" t="s">
        <v>590</v>
      </c>
      <c r="G875" s="5" t="s">
        <v>598</v>
      </c>
      <c r="H875" s="5" t="s">
        <v>163</v>
      </c>
      <c r="I875" s="5" t="s">
        <v>135</v>
      </c>
      <c r="J875" s="75" t="s">
        <v>979</v>
      </c>
      <c r="N875" s="14"/>
      <c r="O875" s="50">
        <f>MIN(Lääkkeet[[#This Row],[Velvoite 1.1.2024 (pakkauksia)]],Lääkkeet[[#This Row],[Suurimman alitusluvan mukainen velvoite 
1.1.-30.6.2024 (pakkauksia)]],Lääkkeet[[#This Row],[Alin saldo 
1.1.-30.6.2024 (pakkauksia)]])*Lääkkeet[[#This Row],[Kirjanpitoarvo / pakkaus 1.1.2024
(EUR  ALV 0 %)]]</f>
        <v>0</v>
      </c>
      <c r="P875" s="16"/>
      <c r="Q875" s="13"/>
      <c r="R875" s="13"/>
      <c r="S875" s="13"/>
      <c r="T875" s="14"/>
      <c r="U875" s="50">
        <f>MIN(Lääkkeet[[#This Row],[Velvoite 1.7.2024 (pakkauksia)]],Lääkkeet[[#This Row],[Suurimman alitusluvan mukainen velvoite
1.7.-31.12.2024 (pakkauksia)]],Lääkkeet[[#This Row],[Alin saldo 
1.7.-31.12.2024 (pakkauksia)]])*Lääkkeet[[#This Row],[Kirjanpitoarvo / pakkaus 1.7.2024
(EUR  ALV 0 %)]]</f>
        <v>0</v>
      </c>
      <c r="W875" s="61" t="str" cm="1">
        <f t="array" ref="W875">IFERROR(_xlfn.IFS(Lääkkeet[[#This Row],[Sitoutunut pääoma 
1.1.-30.6.2024 (EUR)]]&gt;0,"Täytetyt",Lääkkeet[[#This Row],[Sitoutunut pääoma 
1.7.-31.12.2024 (EUR)]]&gt;0,"Täytetyt"),"")</f>
        <v/>
      </c>
      <c r="X875" s="61"/>
      <c r="Y875" s="5">
        <f>Hakulomake!$B$29</f>
        <v>0</v>
      </c>
    </row>
    <row r="876" spans="1:25" x14ac:dyDescent="0.3">
      <c r="A876" s="6" t="s">
        <v>1199</v>
      </c>
      <c r="B876" s="5">
        <f>Hakulomake!$B$17</f>
        <v>0</v>
      </c>
      <c r="C876" s="75">
        <v>6</v>
      </c>
      <c r="D876" s="5" t="s">
        <v>575</v>
      </c>
      <c r="E876" s="74" t="s">
        <v>2525</v>
      </c>
      <c r="F876" s="5" t="s">
        <v>576</v>
      </c>
      <c r="G876" s="5" t="s">
        <v>2477</v>
      </c>
      <c r="H876" s="5" t="s">
        <v>578</v>
      </c>
      <c r="I876" s="5" t="s">
        <v>135</v>
      </c>
      <c r="J876" s="75" t="s">
        <v>1063</v>
      </c>
      <c r="N876" s="14"/>
      <c r="O876" s="50">
        <f>MIN(Lääkkeet[[#This Row],[Velvoite 1.1.2024 (pakkauksia)]],Lääkkeet[[#This Row],[Suurimman alitusluvan mukainen velvoite 
1.1.-30.6.2024 (pakkauksia)]],Lääkkeet[[#This Row],[Alin saldo 
1.1.-30.6.2024 (pakkauksia)]])*Lääkkeet[[#This Row],[Kirjanpitoarvo / pakkaus 1.1.2024
(EUR  ALV 0 %)]]</f>
        <v>0</v>
      </c>
      <c r="P876" s="16"/>
      <c r="Q876" s="13"/>
      <c r="R876" s="13"/>
      <c r="S876" s="13"/>
      <c r="T876" s="14"/>
      <c r="U876" s="50">
        <f>MIN(Lääkkeet[[#This Row],[Velvoite 1.7.2024 (pakkauksia)]],Lääkkeet[[#This Row],[Suurimman alitusluvan mukainen velvoite
1.7.-31.12.2024 (pakkauksia)]],Lääkkeet[[#This Row],[Alin saldo 
1.7.-31.12.2024 (pakkauksia)]])*Lääkkeet[[#This Row],[Kirjanpitoarvo / pakkaus 1.7.2024
(EUR  ALV 0 %)]]</f>
        <v>0</v>
      </c>
      <c r="W876" s="61" t="str" cm="1">
        <f t="array" ref="W876">IFERROR(_xlfn.IFS(Lääkkeet[[#This Row],[Sitoutunut pääoma 
1.1.-30.6.2024 (EUR)]]&gt;0,"Täytetyt",Lääkkeet[[#This Row],[Sitoutunut pääoma 
1.7.-31.12.2024 (EUR)]]&gt;0,"Täytetyt"),"")</f>
        <v/>
      </c>
      <c r="X876" s="61"/>
      <c r="Y876" s="5">
        <f>Hakulomake!$B$29</f>
        <v>0</v>
      </c>
    </row>
    <row r="877" spans="1:25" x14ac:dyDescent="0.3">
      <c r="A877" s="6" t="s">
        <v>1199</v>
      </c>
      <c r="B877" s="5">
        <f>Hakulomake!$B$17</f>
        <v>0</v>
      </c>
      <c r="C877" s="75">
        <v>6</v>
      </c>
      <c r="D877" s="5" t="s">
        <v>583</v>
      </c>
      <c r="E877" s="74" t="s">
        <v>2526</v>
      </c>
      <c r="F877" s="5" t="s">
        <v>584</v>
      </c>
      <c r="G877" s="5" t="s">
        <v>585</v>
      </c>
      <c r="H877" s="5" t="s">
        <v>476</v>
      </c>
      <c r="I877" s="5" t="s">
        <v>586</v>
      </c>
      <c r="J877" s="75" t="s">
        <v>970</v>
      </c>
      <c r="N877" s="14"/>
      <c r="O877" s="50">
        <f>MIN(Lääkkeet[[#This Row],[Velvoite 1.1.2024 (pakkauksia)]],Lääkkeet[[#This Row],[Suurimman alitusluvan mukainen velvoite 
1.1.-30.6.2024 (pakkauksia)]],Lääkkeet[[#This Row],[Alin saldo 
1.1.-30.6.2024 (pakkauksia)]])*Lääkkeet[[#This Row],[Kirjanpitoarvo / pakkaus 1.1.2024
(EUR  ALV 0 %)]]</f>
        <v>0</v>
      </c>
      <c r="P877" s="16"/>
      <c r="Q877" s="13"/>
      <c r="R877" s="13"/>
      <c r="S877" s="13"/>
      <c r="T877" s="14"/>
      <c r="U877" s="50">
        <f>MIN(Lääkkeet[[#This Row],[Velvoite 1.7.2024 (pakkauksia)]],Lääkkeet[[#This Row],[Suurimman alitusluvan mukainen velvoite
1.7.-31.12.2024 (pakkauksia)]],Lääkkeet[[#This Row],[Alin saldo 
1.7.-31.12.2024 (pakkauksia)]])*Lääkkeet[[#This Row],[Kirjanpitoarvo / pakkaus 1.7.2024
(EUR  ALV 0 %)]]</f>
        <v>0</v>
      </c>
      <c r="W877" s="61" t="str" cm="1">
        <f t="array" ref="W877">IFERROR(_xlfn.IFS(Lääkkeet[[#This Row],[Sitoutunut pääoma 
1.1.-30.6.2024 (EUR)]]&gt;0,"Täytetyt",Lääkkeet[[#This Row],[Sitoutunut pääoma 
1.7.-31.12.2024 (EUR)]]&gt;0,"Täytetyt"),"")</f>
        <v/>
      </c>
      <c r="X877" s="61"/>
      <c r="Y877" s="5">
        <f>Hakulomake!$B$29</f>
        <v>0</v>
      </c>
    </row>
    <row r="878" spans="1:25" x14ac:dyDescent="0.3">
      <c r="A878" s="6" t="s">
        <v>1199</v>
      </c>
      <c r="B878" s="5">
        <f>Hakulomake!$B$17</f>
        <v>0</v>
      </c>
      <c r="C878" s="75">
        <v>6</v>
      </c>
      <c r="D878" s="5" t="s">
        <v>575</v>
      </c>
      <c r="E878" s="74" t="s">
        <v>2527</v>
      </c>
      <c r="F878" s="5" t="s">
        <v>576</v>
      </c>
      <c r="G878" s="5" t="s">
        <v>577</v>
      </c>
      <c r="H878" s="5" t="s">
        <v>578</v>
      </c>
      <c r="I878" s="5" t="s">
        <v>135</v>
      </c>
      <c r="J878" s="75" t="s">
        <v>995</v>
      </c>
      <c r="N878" s="14"/>
      <c r="O878" s="50">
        <f>MIN(Lääkkeet[[#This Row],[Velvoite 1.1.2024 (pakkauksia)]],Lääkkeet[[#This Row],[Suurimman alitusluvan mukainen velvoite 
1.1.-30.6.2024 (pakkauksia)]],Lääkkeet[[#This Row],[Alin saldo 
1.1.-30.6.2024 (pakkauksia)]])*Lääkkeet[[#This Row],[Kirjanpitoarvo / pakkaus 1.1.2024
(EUR  ALV 0 %)]]</f>
        <v>0</v>
      </c>
      <c r="P878" s="16"/>
      <c r="Q878" s="13"/>
      <c r="R878" s="13"/>
      <c r="S878" s="13"/>
      <c r="T878" s="14"/>
      <c r="U878" s="50">
        <f>MIN(Lääkkeet[[#This Row],[Velvoite 1.7.2024 (pakkauksia)]],Lääkkeet[[#This Row],[Suurimman alitusluvan mukainen velvoite
1.7.-31.12.2024 (pakkauksia)]],Lääkkeet[[#This Row],[Alin saldo 
1.7.-31.12.2024 (pakkauksia)]])*Lääkkeet[[#This Row],[Kirjanpitoarvo / pakkaus 1.7.2024
(EUR  ALV 0 %)]]</f>
        <v>0</v>
      </c>
      <c r="W878" s="61" t="str" cm="1">
        <f t="array" ref="W878">IFERROR(_xlfn.IFS(Lääkkeet[[#This Row],[Sitoutunut pääoma 
1.1.-30.6.2024 (EUR)]]&gt;0,"Täytetyt",Lääkkeet[[#This Row],[Sitoutunut pääoma 
1.7.-31.12.2024 (EUR)]]&gt;0,"Täytetyt"),"")</f>
        <v/>
      </c>
      <c r="X878" s="61"/>
      <c r="Y878" s="5">
        <f>Hakulomake!$B$29</f>
        <v>0</v>
      </c>
    </row>
    <row r="879" spans="1:25" x14ac:dyDescent="0.3">
      <c r="A879" s="6" t="s">
        <v>1199</v>
      </c>
      <c r="B879" s="5">
        <f>Hakulomake!$B$17</f>
        <v>0</v>
      </c>
      <c r="C879" s="75">
        <v>6</v>
      </c>
      <c r="D879" s="5" t="s">
        <v>583</v>
      </c>
      <c r="E879" s="74" t="s">
        <v>2528</v>
      </c>
      <c r="F879" s="5" t="s">
        <v>584</v>
      </c>
      <c r="G879" s="5" t="s">
        <v>588</v>
      </c>
      <c r="H879" s="5" t="s">
        <v>476</v>
      </c>
      <c r="I879" s="5" t="s">
        <v>586</v>
      </c>
      <c r="J879" s="75" t="s">
        <v>994</v>
      </c>
      <c r="N879" s="14"/>
      <c r="O879" s="50">
        <f>MIN(Lääkkeet[[#This Row],[Velvoite 1.1.2024 (pakkauksia)]],Lääkkeet[[#This Row],[Suurimman alitusluvan mukainen velvoite 
1.1.-30.6.2024 (pakkauksia)]],Lääkkeet[[#This Row],[Alin saldo 
1.1.-30.6.2024 (pakkauksia)]])*Lääkkeet[[#This Row],[Kirjanpitoarvo / pakkaus 1.1.2024
(EUR  ALV 0 %)]]</f>
        <v>0</v>
      </c>
      <c r="P879" s="16"/>
      <c r="Q879" s="13"/>
      <c r="R879" s="13"/>
      <c r="S879" s="13"/>
      <c r="T879" s="14"/>
      <c r="U879" s="50">
        <f>MIN(Lääkkeet[[#This Row],[Velvoite 1.7.2024 (pakkauksia)]],Lääkkeet[[#This Row],[Suurimman alitusluvan mukainen velvoite
1.7.-31.12.2024 (pakkauksia)]],Lääkkeet[[#This Row],[Alin saldo 
1.7.-31.12.2024 (pakkauksia)]])*Lääkkeet[[#This Row],[Kirjanpitoarvo / pakkaus 1.7.2024
(EUR  ALV 0 %)]]</f>
        <v>0</v>
      </c>
      <c r="W879" s="61" t="str" cm="1">
        <f t="array" ref="W879">IFERROR(_xlfn.IFS(Lääkkeet[[#This Row],[Sitoutunut pääoma 
1.1.-30.6.2024 (EUR)]]&gt;0,"Täytetyt",Lääkkeet[[#This Row],[Sitoutunut pääoma 
1.7.-31.12.2024 (EUR)]]&gt;0,"Täytetyt"),"")</f>
        <v/>
      </c>
      <c r="X879" s="61"/>
      <c r="Y879" s="5">
        <f>Hakulomake!$B$29</f>
        <v>0</v>
      </c>
    </row>
    <row r="880" spans="1:25" x14ac:dyDescent="0.3">
      <c r="A880" s="6" t="s">
        <v>1199</v>
      </c>
      <c r="B880" s="5">
        <f>Hakulomake!$B$17</f>
        <v>0</v>
      </c>
      <c r="C880" s="75">
        <v>6</v>
      </c>
      <c r="D880" s="5" t="s">
        <v>554</v>
      </c>
      <c r="E880" s="74" t="s">
        <v>2529</v>
      </c>
      <c r="F880" s="5" t="s">
        <v>555</v>
      </c>
      <c r="G880" s="5" t="s">
        <v>556</v>
      </c>
      <c r="H880" s="5" t="s">
        <v>150</v>
      </c>
      <c r="I880" s="5" t="s">
        <v>135</v>
      </c>
      <c r="J880" s="75" t="s">
        <v>1084</v>
      </c>
      <c r="N880" s="14"/>
      <c r="O880" s="50">
        <f>MIN(Lääkkeet[[#This Row],[Velvoite 1.1.2024 (pakkauksia)]],Lääkkeet[[#This Row],[Suurimman alitusluvan mukainen velvoite 
1.1.-30.6.2024 (pakkauksia)]],Lääkkeet[[#This Row],[Alin saldo 
1.1.-30.6.2024 (pakkauksia)]])*Lääkkeet[[#This Row],[Kirjanpitoarvo / pakkaus 1.1.2024
(EUR  ALV 0 %)]]</f>
        <v>0</v>
      </c>
      <c r="P880" s="16"/>
      <c r="Q880" s="13"/>
      <c r="R880" s="13"/>
      <c r="S880" s="13"/>
      <c r="T880" s="14"/>
      <c r="U880" s="50">
        <f>MIN(Lääkkeet[[#This Row],[Velvoite 1.7.2024 (pakkauksia)]],Lääkkeet[[#This Row],[Suurimman alitusluvan mukainen velvoite
1.7.-31.12.2024 (pakkauksia)]],Lääkkeet[[#This Row],[Alin saldo 
1.7.-31.12.2024 (pakkauksia)]])*Lääkkeet[[#This Row],[Kirjanpitoarvo / pakkaus 1.7.2024
(EUR  ALV 0 %)]]</f>
        <v>0</v>
      </c>
      <c r="W880" s="61" t="str" cm="1">
        <f t="array" ref="W880">IFERROR(_xlfn.IFS(Lääkkeet[[#This Row],[Sitoutunut pääoma 
1.1.-30.6.2024 (EUR)]]&gt;0,"Täytetyt",Lääkkeet[[#This Row],[Sitoutunut pääoma 
1.7.-31.12.2024 (EUR)]]&gt;0,"Täytetyt"),"")</f>
        <v/>
      </c>
      <c r="X880" s="61"/>
      <c r="Y880" s="5">
        <f>Hakulomake!$B$29</f>
        <v>0</v>
      </c>
    </row>
    <row r="881" spans="1:25" x14ac:dyDescent="0.3">
      <c r="A881" s="6" t="s">
        <v>1199</v>
      </c>
      <c r="B881" s="5">
        <f>Hakulomake!$B$17</f>
        <v>0</v>
      </c>
      <c r="C881" s="75">
        <v>6</v>
      </c>
      <c r="D881" s="5" t="s">
        <v>583</v>
      </c>
      <c r="E881" s="74" t="s">
        <v>2530</v>
      </c>
      <c r="F881" s="5" t="s">
        <v>584</v>
      </c>
      <c r="G881" s="5" t="s">
        <v>585</v>
      </c>
      <c r="H881" s="5" t="s">
        <v>117</v>
      </c>
      <c r="I881" s="5" t="s">
        <v>586</v>
      </c>
      <c r="J881" s="75" t="s">
        <v>968</v>
      </c>
      <c r="N881" s="14"/>
      <c r="O881" s="50">
        <f>MIN(Lääkkeet[[#This Row],[Velvoite 1.1.2024 (pakkauksia)]],Lääkkeet[[#This Row],[Suurimman alitusluvan mukainen velvoite 
1.1.-30.6.2024 (pakkauksia)]],Lääkkeet[[#This Row],[Alin saldo 
1.1.-30.6.2024 (pakkauksia)]])*Lääkkeet[[#This Row],[Kirjanpitoarvo / pakkaus 1.1.2024
(EUR  ALV 0 %)]]</f>
        <v>0</v>
      </c>
      <c r="P881" s="16"/>
      <c r="Q881" s="13"/>
      <c r="R881" s="13"/>
      <c r="S881" s="13"/>
      <c r="T881" s="14"/>
      <c r="U881" s="50">
        <f>MIN(Lääkkeet[[#This Row],[Velvoite 1.7.2024 (pakkauksia)]],Lääkkeet[[#This Row],[Suurimman alitusluvan mukainen velvoite
1.7.-31.12.2024 (pakkauksia)]],Lääkkeet[[#This Row],[Alin saldo 
1.7.-31.12.2024 (pakkauksia)]])*Lääkkeet[[#This Row],[Kirjanpitoarvo / pakkaus 1.7.2024
(EUR  ALV 0 %)]]</f>
        <v>0</v>
      </c>
      <c r="W881" s="61" t="str" cm="1">
        <f t="array" ref="W881">IFERROR(_xlfn.IFS(Lääkkeet[[#This Row],[Sitoutunut pääoma 
1.1.-30.6.2024 (EUR)]]&gt;0,"Täytetyt",Lääkkeet[[#This Row],[Sitoutunut pääoma 
1.7.-31.12.2024 (EUR)]]&gt;0,"Täytetyt"),"")</f>
        <v/>
      </c>
      <c r="X881" s="61"/>
      <c r="Y881" s="5">
        <f>Hakulomake!$B$29</f>
        <v>0</v>
      </c>
    </row>
    <row r="882" spans="1:25" x14ac:dyDescent="0.3">
      <c r="A882" s="6" t="s">
        <v>1199</v>
      </c>
      <c r="B882" s="5">
        <f>Hakulomake!$B$17</f>
        <v>0</v>
      </c>
      <c r="C882" s="75">
        <v>6</v>
      </c>
      <c r="D882" s="5" t="s">
        <v>554</v>
      </c>
      <c r="E882" s="74" t="s">
        <v>2531</v>
      </c>
      <c r="F882" s="5" t="s">
        <v>555</v>
      </c>
      <c r="G882" s="5" t="s">
        <v>557</v>
      </c>
      <c r="H882" s="5" t="s">
        <v>320</v>
      </c>
      <c r="I882" s="5" t="s">
        <v>322</v>
      </c>
      <c r="J882" s="75" t="s">
        <v>1064</v>
      </c>
      <c r="N882" s="14"/>
      <c r="O882" s="50">
        <f>MIN(Lääkkeet[[#This Row],[Velvoite 1.1.2024 (pakkauksia)]],Lääkkeet[[#This Row],[Suurimman alitusluvan mukainen velvoite 
1.1.-30.6.2024 (pakkauksia)]],Lääkkeet[[#This Row],[Alin saldo 
1.1.-30.6.2024 (pakkauksia)]])*Lääkkeet[[#This Row],[Kirjanpitoarvo / pakkaus 1.1.2024
(EUR  ALV 0 %)]]</f>
        <v>0</v>
      </c>
      <c r="P882" s="16"/>
      <c r="Q882" s="13"/>
      <c r="R882" s="13"/>
      <c r="S882" s="13"/>
      <c r="T882" s="14"/>
      <c r="U882" s="50">
        <f>MIN(Lääkkeet[[#This Row],[Velvoite 1.7.2024 (pakkauksia)]],Lääkkeet[[#This Row],[Suurimman alitusluvan mukainen velvoite
1.7.-31.12.2024 (pakkauksia)]],Lääkkeet[[#This Row],[Alin saldo 
1.7.-31.12.2024 (pakkauksia)]])*Lääkkeet[[#This Row],[Kirjanpitoarvo / pakkaus 1.7.2024
(EUR  ALV 0 %)]]</f>
        <v>0</v>
      </c>
      <c r="W882" s="61" t="str" cm="1">
        <f t="array" ref="W882">IFERROR(_xlfn.IFS(Lääkkeet[[#This Row],[Sitoutunut pääoma 
1.1.-30.6.2024 (EUR)]]&gt;0,"Täytetyt",Lääkkeet[[#This Row],[Sitoutunut pääoma 
1.7.-31.12.2024 (EUR)]]&gt;0,"Täytetyt"),"")</f>
        <v/>
      </c>
      <c r="X882" s="61"/>
      <c r="Y882" s="5">
        <f>Hakulomake!$B$29</f>
        <v>0</v>
      </c>
    </row>
    <row r="883" spans="1:25" x14ac:dyDescent="0.3">
      <c r="A883" s="6" t="s">
        <v>1199</v>
      </c>
      <c r="B883" s="5">
        <f>Hakulomake!$B$17</f>
        <v>0</v>
      </c>
      <c r="C883" s="75">
        <v>6</v>
      </c>
      <c r="D883" s="5" t="s">
        <v>565</v>
      </c>
      <c r="E883" s="74" t="s">
        <v>2532</v>
      </c>
      <c r="F883" s="5" t="s">
        <v>566</v>
      </c>
      <c r="G883" s="5" t="s">
        <v>568</v>
      </c>
      <c r="H883" s="5" t="s">
        <v>117</v>
      </c>
      <c r="I883" s="5" t="s">
        <v>131</v>
      </c>
      <c r="J883" s="75" t="s">
        <v>1088</v>
      </c>
      <c r="N883" s="14"/>
      <c r="O883" s="50">
        <f>MIN(Lääkkeet[[#This Row],[Velvoite 1.1.2024 (pakkauksia)]],Lääkkeet[[#This Row],[Suurimman alitusluvan mukainen velvoite 
1.1.-30.6.2024 (pakkauksia)]],Lääkkeet[[#This Row],[Alin saldo 
1.1.-30.6.2024 (pakkauksia)]])*Lääkkeet[[#This Row],[Kirjanpitoarvo / pakkaus 1.1.2024
(EUR  ALV 0 %)]]</f>
        <v>0</v>
      </c>
      <c r="P883" s="16"/>
      <c r="Q883" s="13"/>
      <c r="R883" s="13"/>
      <c r="S883" s="13"/>
      <c r="T883" s="14"/>
      <c r="U883" s="50">
        <f>MIN(Lääkkeet[[#This Row],[Velvoite 1.7.2024 (pakkauksia)]],Lääkkeet[[#This Row],[Suurimman alitusluvan mukainen velvoite
1.7.-31.12.2024 (pakkauksia)]],Lääkkeet[[#This Row],[Alin saldo 
1.7.-31.12.2024 (pakkauksia)]])*Lääkkeet[[#This Row],[Kirjanpitoarvo / pakkaus 1.7.2024
(EUR  ALV 0 %)]]</f>
        <v>0</v>
      </c>
      <c r="W883" s="61" t="str" cm="1">
        <f t="array" ref="W883">IFERROR(_xlfn.IFS(Lääkkeet[[#This Row],[Sitoutunut pääoma 
1.1.-30.6.2024 (EUR)]]&gt;0,"Täytetyt",Lääkkeet[[#This Row],[Sitoutunut pääoma 
1.7.-31.12.2024 (EUR)]]&gt;0,"Täytetyt"),"")</f>
        <v/>
      </c>
      <c r="X883" s="61"/>
      <c r="Y883" s="5">
        <f>Hakulomake!$B$29</f>
        <v>0</v>
      </c>
    </row>
    <row r="884" spans="1:25" x14ac:dyDescent="0.3">
      <c r="A884" s="6" t="s">
        <v>1199</v>
      </c>
      <c r="B884" s="5">
        <f>Hakulomake!$B$17</f>
        <v>0</v>
      </c>
      <c r="C884" s="75">
        <v>6</v>
      </c>
      <c r="D884" s="5" t="s">
        <v>583</v>
      </c>
      <c r="E884" s="74" t="s">
        <v>2533</v>
      </c>
      <c r="F884" s="5" t="s">
        <v>584</v>
      </c>
      <c r="G884" s="5" t="s">
        <v>585</v>
      </c>
      <c r="H884" s="5" t="s">
        <v>117</v>
      </c>
      <c r="I884" s="5" t="s">
        <v>586</v>
      </c>
      <c r="J884" s="75" t="s">
        <v>994</v>
      </c>
      <c r="N884" s="14"/>
      <c r="O884" s="50">
        <f>MIN(Lääkkeet[[#This Row],[Velvoite 1.1.2024 (pakkauksia)]],Lääkkeet[[#This Row],[Suurimman alitusluvan mukainen velvoite 
1.1.-30.6.2024 (pakkauksia)]],Lääkkeet[[#This Row],[Alin saldo 
1.1.-30.6.2024 (pakkauksia)]])*Lääkkeet[[#This Row],[Kirjanpitoarvo / pakkaus 1.1.2024
(EUR  ALV 0 %)]]</f>
        <v>0</v>
      </c>
      <c r="P884" s="16"/>
      <c r="Q884" s="13"/>
      <c r="R884" s="13"/>
      <c r="S884" s="13"/>
      <c r="T884" s="14"/>
      <c r="U884" s="50">
        <f>MIN(Lääkkeet[[#This Row],[Velvoite 1.7.2024 (pakkauksia)]],Lääkkeet[[#This Row],[Suurimman alitusluvan mukainen velvoite
1.7.-31.12.2024 (pakkauksia)]],Lääkkeet[[#This Row],[Alin saldo 
1.7.-31.12.2024 (pakkauksia)]])*Lääkkeet[[#This Row],[Kirjanpitoarvo / pakkaus 1.7.2024
(EUR  ALV 0 %)]]</f>
        <v>0</v>
      </c>
      <c r="W884" s="61" t="str" cm="1">
        <f t="array" ref="W884">IFERROR(_xlfn.IFS(Lääkkeet[[#This Row],[Sitoutunut pääoma 
1.1.-30.6.2024 (EUR)]]&gt;0,"Täytetyt",Lääkkeet[[#This Row],[Sitoutunut pääoma 
1.7.-31.12.2024 (EUR)]]&gt;0,"Täytetyt"),"")</f>
        <v/>
      </c>
      <c r="X884" s="61"/>
      <c r="Y884" s="5">
        <f>Hakulomake!$B$29</f>
        <v>0</v>
      </c>
    </row>
    <row r="885" spans="1:25" x14ac:dyDescent="0.3">
      <c r="A885" s="6" t="s">
        <v>1199</v>
      </c>
      <c r="B885" s="5">
        <f>Hakulomake!$B$17</f>
        <v>0</v>
      </c>
      <c r="C885" s="75">
        <v>7</v>
      </c>
      <c r="D885" s="5" t="s">
        <v>615</v>
      </c>
      <c r="E885" s="74" t="s">
        <v>2534</v>
      </c>
      <c r="F885" s="5" t="s">
        <v>616</v>
      </c>
      <c r="G885" s="5" t="s">
        <v>622</v>
      </c>
      <c r="H885" s="5" t="s">
        <v>46</v>
      </c>
      <c r="I885" s="5" t="s">
        <v>137</v>
      </c>
      <c r="J885" s="75" t="s">
        <v>1062</v>
      </c>
      <c r="N885" s="14"/>
      <c r="O885" s="50">
        <f>MIN(Lääkkeet[[#This Row],[Velvoite 1.1.2024 (pakkauksia)]],Lääkkeet[[#This Row],[Suurimman alitusluvan mukainen velvoite 
1.1.-30.6.2024 (pakkauksia)]],Lääkkeet[[#This Row],[Alin saldo 
1.1.-30.6.2024 (pakkauksia)]])*Lääkkeet[[#This Row],[Kirjanpitoarvo / pakkaus 1.1.2024
(EUR  ALV 0 %)]]</f>
        <v>0</v>
      </c>
      <c r="P885" s="16"/>
      <c r="Q885" s="13"/>
      <c r="R885" s="13"/>
      <c r="S885" s="13"/>
      <c r="T885" s="14"/>
      <c r="U885" s="50">
        <f>MIN(Lääkkeet[[#This Row],[Velvoite 1.7.2024 (pakkauksia)]],Lääkkeet[[#This Row],[Suurimman alitusluvan mukainen velvoite
1.7.-31.12.2024 (pakkauksia)]],Lääkkeet[[#This Row],[Alin saldo 
1.7.-31.12.2024 (pakkauksia)]])*Lääkkeet[[#This Row],[Kirjanpitoarvo / pakkaus 1.7.2024
(EUR  ALV 0 %)]]</f>
        <v>0</v>
      </c>
      <c r="W885" s="61" t="str" cm="1">
        <f t="array" ref="W885">IFERROR(_xlfn.IFS(Lääkkeet[[#This Row],[Sitoutunut pääoma 
1.1.-30.6.2024 (EUR)]]&gt;0,"Täytetyt",Lääkkeet[[#This Row],[Sitoutunut pääoma 
1.7.-31.12.2024 (EUR)]]&gt;0,"Täytetyt"),"")</f>
        <v/>
      </c>
      <c r="X885" s="61"/>
      <c r="Y885" s="5">
        <f>Hakulomake!$B$29</f>
        <v>0</v>
      </c>
    </row>
    <row r="886" spans="1:25" x14ac:dyDescent="0.3">
      <c r="A886" s="6" t="s">
        <v>1199</v>
      </c>
      <c r="B886" s="5">
        <f>Hakulomake!$B$17</f>
        <v>0</v>
      </c>
      <c r="C886" s="75">
        <v>7</v>
      </c>
      <c r="D886" s="5" t="s">
        <v>615</v>
      </c>
      <c r="E886" s="74" t="s">
        <v>2535</v>
      </c>
      <c r="F886" s="5" t="s">
        <v>616</v>
      </c>
      <c r="G886" s="5" t="s">
        <v>621</v>
      </c>
      <c r="H886" s="5" t="s">
        <v>46</v>
      </c>
      <c r="I886" s="5" t="s">
        <v>137</v>
      </c>
      <c r="J886" s="75" t="s">
        <v>1089</v>
      </c>
      <c r="N886" s="14"/>
      <c r="O886" s="50">
        <f>MIN(Lääkkeet[[#This Row],[Velvoite 1.1.2024 (pakkauksia)]],Lääkkeet[[#This Row],[Suurimman alitusluvan mukainen velvoite 
1.1.-30.6.2024 (pakkauksia)]],Lääkkeet[[#This Row],[Alin saldo 
1.1.-30.6.2024 (pakkauksia)]])*Lääkkeet[[#This Row],[Kirjanpitoarvo / pakkaus 1.1.2024
(EUR  ALV 0 %)]]</f>
        <v>0</v>
      </c>
      <c r="P886" s="16"/>
      <c r="Q886" s="13"/>
      <c r="R886" s="13"/>
      <c r="S886" s="13"/>
      <c r="T886" s="14"/>
      <c r="U886" s="50">
        <f>MIN(Lääkkeet[[#This Row],[Velvoite 1.7.2024 (pakkauksia)]],Lääkkeet[[#This Row],[Suurimman alitusluvan mukainen velvoite
1.7.-31.12.2024 (pakkauksia)]],Lääkkeet[[#This Row],[Alin saldo 
1.7.-31.12.2024 (pakkauksia)]])*Lääkkeet[[#This Row],[Kirjanpitoarvo / pakkaus 1.7.2024
(EUR  ALV 0 %)]]</f>
        <v>0</v>
      </c>
      <c r="W886" s="61" t="str" cm="1">
        <f t="array" ref="W886">IFERROR(_xlfn.IFS(Lääkkeet[[#This Row],[Sitoutunut pääoma 
1.1.-30.6.2024 (EUR)]]&gt;0,"Täytetyt",Lääkkeet[[#This Row],[Sitoutunut pääoma 
1.7.-31.12.2024 (EUR)]]&gt;0,"Täytetyt"),"")</f>
        <v/>
      </c>
      <c r="X886" s="61"/>
      <c r="Y886" s="5">
        <f>Hakulomake!$B$29</f>
        <v>0</v>
      </c>
    </row>
    <row r="887" spans="1:25" x14ac:dyDescent="0.3">
      <c r="A887" s="6" t="s">
        <v>1199</v>
      </c>
      <c r="B887" s="5">
        <f>Hakulomake!$B$17</f>
        <v>0</v>
      </c>
      <c r="C887" s="75">
        <v>7</v>
      </c>
      <c r="D887" s="5" t="s">
        <v>615</v>
      </c>
      <c r="E887" s="74" t="s">
        <v>2536</v>
      </c>
      <c r="F887" s="5" t="s">
        <v>616</v>
      </c>
      <c r="G887" s="5" t="s">
        <v>2537</v>
      </c>
      <c r="H887" s="5" t="s">
        <v>46</v>
      </c>
      <c r="I887" s="5" t="s">
        <v>137</v>
      </c>
      <c r="J887" s="75" t="s">
        <v>1083</v>
      </c>
      <c r="N887" s="14"/>
      <c r="O887" s="50">
        <f>MIN(Lääkkeet[[#This Row],[Velvoite 1.1.2024 (pakkauksia)]],Lääkkeet[[#This Row],[Suurimman alitusluvan mukainen velvoite 
1.1.-30.6.2024 (pakkauksia)]],Lääkkeet[[#This Row],[Alin saldo 
1.1.-30.6.2024 (pakkauksia)]])*Lääkkeet[[#This Row],[Kirjanpitoarvo / pakkaus 1.1.2024
(EUR  ALV 0 %)]]</f>
        <v>0</v>
      </c>
      <c r="P887" s="16"/>
      <c r="Q887" s="13"/>
      <c r="R887" s="13"/>
      <c r="S887" s="13"/>
      <c r="T887" s="14"/>
      <c r="U887" s="50">
        <f>MIN(Lääkkeet[[#This Row],[Velvoite 1.7.2024 (pakkauksia)]],Lääkkeet[[#This Row],[Suurimman alitusluvan mukainen velvoite
1.7.-31.12.2024 (pakkauksia)]],Lääkkeet[[#This Row],[Alin saldo 
1.7.-31.12.2024 (pakkauksia)]])*Lääkkeet[[#This Row],[Kirjanpitoarvo / pakkaus 1.7.2024
(EUR  ALV 0 %)]]</f>
        <v>0</v>
      </c>
      <c r="W887" s="61" t="str" cm="1">
        <f t="array" ref="W887">IFERROR(_xlfn.IFS(Lääkkeet[[#This Row],[Sitoutunut pääoma 
1.1.-30.6.2024 (EUR)]]&gt;0,"Täytetyt",Lääkkeet[[#This Row],[Sitoutunut pääoma 
1.7.-31.12.2024 (EUR)]]&gt;0,"Täytetyt"),"")</f>
        <v/>
      </c>
      <c r="X887" s="61"/>
      <c r="Y887" s="5">
        <f>Hakulomake!$B$29</f>
        <v>0</v>
      </c>
    </row>
    <row r="888" spans="1:25" x14ac:dyDescent="0.3">
      <c r="A888" s="6" t="s">
        <v>1199</v>
      </c>
      <c r="B888" s="5">
        <f>Hakulomake!$B$17</f>
        <v>0</v>
      </c>
      <c r="C888" s="75">
        <v>7</v>
      </c>
      <c r="D888" s="5" t="s">
        <v>615</v>
      </c>
      <c r="E888" s="74" t="s">
        <v>2538</v>
      </c>
      <c r="F888" s="5" t="s">
        <v>616</v>
      </c>
      <c r="G888" s="5" t="s">
        <v>2537</v>
      </c>
      <c r="H888" s="5" t="s">
        <v>46</v>
      </c>
      <c r="I888" s="5" t="s">
        <v>137</v>
      </c>
      <c r="J888" s="75" t="s">
        <v>1016</v>
      </c>
      <c r="N888" s="14"/>
      <c r="O888" s="50">
        <f>MIN(Lääkkeet[[#This Row],[Velvoite 1.1.2024 (pakkauksia)]],Lääkkeet[[#This Row],[Suurimman alitusluvan mukainen velvoite 
1.1.-30.6.2024 (pakkauksia)]],Lääkkeet[[#This Row],[Alin saldo 
1.1.-30.6.2024 (pakkauksia)]])*Lääkkeet[[#This Row],[Kirjanpitoarvo / pakkaus 1.1.2024
(EUR  ALV 0 %)]]</f>
        <v>0</v>
      </c>
      <c r="P888" s="16"/>
      <c r="Q888" s="13"/>
      <c r="R888" s="13"/>
      <c r="S888" s="13"/>
      <c r="T888" s="14"/>
      <c r="U888" s="50">
        <f>MIN(Lääkkeet[[#This Row],[Velvoite 1.7.2024 (pakkauksia)]],Lääkkeet[[#This Row],[Suurimman alitusluvan mukainen velvoite
1.7.-31.12.2024 (pakkauksia)]],Lääkkeet[[#This Row],[Alin saldo 
1.7.-31.12.2024 (pakkauksia)]])*Lääkkeet[[#This Row],[Kirjanpitoarvo / pakkaus 1.7.2024
(EUR  ALV 0 %)]]</f>
        <v>0</v>
      </c>
      <c r="W888" s="61" t="str" cm="1">
        <f t="array" ref="W888">IFERROR(_xlfn.IFS(Lääkkeet[[#This Row],[Sitoutunut pääoma 
1.1.-30.6.2024 (EUR)]]&gt;0,"Täytetyt",Lääkkeet[[#This Row],[Sitoutunut pääoma 
1.7.-31.12.2024 (EUR)]]&gt;0,"Täytetyt"),"")</f>
        <v/>
      </c>
      <c r="X888" s="61"/>
      <c r="Y888" s="5">
        <f>Hakulomake!$B$29</f>
        <v>0</v>
      </c>
    </row>
    <row r="889" spans="1:25" x14ac:dyDescent="0.3">
      <c r="A889" s="6" t="s">
        <v>1199</v>
      </c>
      <c r="B889" s="5">
        <f>Hakulomake!$B$17</f>
        <v>0</v>
      </c>
      <c r="C889" s="75">
        <v>7</v>
      </c>
      <c r="D889" s="5" t="s">
        <v>615</v>
      </c>
      <c r="E889" s="74" t="s">
        <v>2539</v>
      </c>
      <c r="F889" s="5" t="s">
        <v>616</v>
      </c>
      <c r="G889" s="5" t="s">
        <v>2537</v>
      </c>
      <c r="H889" s="5" t="s">
        <v>46</v>
      </c>
      <c r="I889" s="5" t="s">
        <v>137</v>
      </c>
      <c r="J889" s="75" t="s">
        <v>1062</v>
      </c>
      <c r="N889" s="14"/>
      <c r="O889" s="50">
        <f>MIN(Lääkkeet[[#This Row],[Velvoite 1.1.2024 (pakkauksia)]],Lääkkeet[[#This Row],[Suurimman alitusluvan mukainen velvoite 
1.1.-30.6.2024 (pakkauksia)]],Lääkkeet[[#This Row],[Alin saldo 
1.1.-30.6.2024 (pakkauksia)]])*Lääkkeet[[#This Row],[Kirjanpitoarvo / pakkaus 1.1.2024
(EUR  ALV 0 %)]]</f>
        <v>0</v>
      </c>
      <c r="P889" s="16"/>
      <c r="Q889" s="13"/>
      <c r="R889" s="13"/>
      <c r="S889" s="13"/>
      <c r="T889" s="14"/>
      <c r="U889" s="50">
        <f>MIN(Lääkkeet[[#This Row],[Velvoite 1.7.2024 (pakkauksia)]],Lääkkeet[[#This Row],[Suurimman alitusluvan mukainen velvoite
1.7.-31.12.2024 (pakkauksia)]],Lääkkeet[[#This Row],[Alin saldo 
1.7.-31.12.2024 (pakkauksia)]])*Lääkkeet[[#This Row],[Kirjanpitoarvo / pakkaus 1.7.2024
(EUR  ALV 0 %)]]</f>
        <v>0</v>
      </c>
      <c r="W889" s="61" t="str" cm="1">
        <f t="array" ref="W889">IFERROR(_xlfn.IFS(Lääkkeet[[#This Row],[Sitoutunut pääoma 
1.1.-30.6.2024 (EUR)]]&gt;0,"Täytetyt",Lääkkeet[[#This Row],[Sitoutunut pääoma 
1.7.-31.12.2024 (EUR)]]&gt;0,"Täytetyt"),"")</f>
        <v/>
      </c>
      <c r="X889" s="61"/>
      <c r="Y889" s="5">
        <f>Hakulomake!$B$29</f>
        <v>0</v>
      </c>
    </row>
    <row r="890" spans="1:25" x14ac:dyDescent="0.3">
      <c r="A890" s="6" t="s">
        <v>1199</v>
      </c>
      <c r="B890" s="5">
        <f>Hakulomake!$B$17</f>
        <v>0</v>
      </c>
      <c r="C890" s="75">
        <v>7</v>
      </c>
      <c r="D890" s="5" t="s">
        <v>615</v>
      </c>
      <c r="E890" s="74" t="s">
        <v>2540</v>
      </c>
      <c r="F890" s="5" t="s">
        <v>616</v>
      </c>
      <c r="G890" s="5" t="s">
        <v>2537</v>
      </c>
      <c r="H890" s="5" t="s">
        <v>46</v>
      </c>
      <c r="I890" s="5" t="s">
        <v>137</v>
      </c>
      <c r="J890" s="75" t="s">
        <v>970</v>
      </c>
      <c r="N890" s="14"/>
      <c r="O890" s="50">
        <f>MIN(Lääkkeet[[#This Row],[Velvoite 1.1.2024 (pakkauksia)]],Lääkkeet[[#This Row],[Suurimman alitusluvan mukainen velvoite 
1.1.-30.6.2024 (pakkauksia)]],Lääkkeet[[#This Row],[Alin saldo 
1.1.-30.6.2024 (pakkauksia)]])*Lääkkeet[[#This Row],[Kirjanpitoarvo / pakkaus 1.1.2024
(EUR  ALV 0 %)]]</f>
        <v>0</v>
      </c>
      <c r="P890" s="16"/>
      <c r="Q890" s="13"/>
      <c r="R890" s="13"/>
      <c r="S890" s="13"/>
      <c r="T890" s="14"/>
      <c r="U890" s="50">
        <f>MIN(Lääkkeet[[#This Row],[Velvoite 1.7.2024 (pakkauksia)]],Lääkkeet[[#This Row],[Suurimman alitusluvan mukainen velvoite
1.7.-31.12.2024 (pakkauksia)]],Lääkkeet[[#This Row],[Alin saldo 
1.7.-31.12.2024 (pakkauksia)]])*Lääkkeet[[#This Row],[Kirjanpitoarvo / pakkaus 1.7.2024
(EUR  ALV 0 %)]]</f>
        <v>0</v>
      </c>
      <c r="W890" s="61" t="str" cm="1">
        <f t="array" ref="W890">IFERROR(_xlfn.IFS(Lääkkeet[[#This Row],[Sitoutunut pääoma 
1.1.-30.6.2024 (EUR)]]&gt;0,"Täytetyt",Lääkkeet[[#This Row],[Sitoutunut pääoma 
1.7.-31.12.2024 (EUR)]]&gt;0,"Täytetyt"),"")</f>
        <v/>
      </c>
      <c r="X890" s="61"/>
      <c r="Y890" s="5">
        <f>Hakulomake!$B$29</f>
        <v>0</v>
      </c>
    </row>
    <row r="891" spans="1:25" x14ac:dyDescent="0.3">
      <c r="A891" s="6" t="s">
        <v>1199</v>
      </c>
      <c r="B891" s="5">
        <f>Hakulomake!$B$17</f>
        <v>0</v>
      </c>
      <c r="C891" s="75">
        <v>7</v>
      </c>
      <c r="D891" s="5" t="s">
        <v>615</v>
      </c>
      <c r="E891" s="74" t="s">
        <v>2541</v>
      </c>
      <c r="F891" s="5" t="s">
        <v>616</v>
      </c>
      <c r="G891" s="5" t="s">
        <v>2537</v>
      </c>
      <c r="H891" s="5" t="s">
        <v>46</v>
      </c>
      <c r="I891" s="5" t="s">
        <v>137</v>
      </c>
      <c r="J891" s="75" t="s">
        <v>968</v>
      </c>
      <c r="N891" s="14"/>
      <c r="O891" s="50">
        <f>MIN(Lääkkeet[[#This Row],[Velvoite 1.1.2024 (pakkauksia)]],Lääkkeet[[#This Row],[Suurimman alitusluvan mukainen velvoite 
1.1.-30.6.2024 (pakkauksia)]],Lääkkeet[[#This Row],[Alin saldo 
1.1.-30.6.2024 (pakkauksia)]])*Lääkkeet[[#This Row],[Kirjanpitoarvo / pakkaus 1.1.2024
(EUR  ALV 0 %)]]</f>
        <v>0</v>
      </c>
      <c r="P891" s="16"/>
      <c r="Q891" s="13"/>
      <c r="R891" s="13"/>
      <c r="S891" s="13"/>
      <c r="T891" s="14"/>
      <c r="U891" s="50">
        <f>MIN(Lääkkeet[[#This Row],[Velvoite 1.7.2024 (pakkauksia)]],Lääkkeet[[#This Row],[Suurimman alitusluvan mukainen velvoite
1.7.-31.12.2024 (pakkauksia)]],Lääkkeet[[#This Row],[Alin saldo 
1.7.-31.12.2024 (pakkauksia)]])*Lääkkeet[[#This Row],[Kirjanpitoarvo / pakkaus 1.7.2024
(EUR  ALV 0 %)]]</f>
        <v>0</v>
      </c>
      <c r="W891" s="61" t="str" cm="1">
        <f t="array" ref="W891">IFERROR(_xlfn.IFS(Lääkkeet[[#This Row],[Sitoutunut pääoma 
1.1.-30.6.2024 (EUR)]]&gt;0,"Täytetyt",Lääkkeet[[#This Row],[Sitoutunut pääoma 
1.7.-31.12.2024 (EUR)]]&gt;0,"Täytetyt"),"")</f>
        <v/>
      </c>
      <c r="X891" s="61"/>
      <c r="Y891" s="5">
        <f>Hakulomake!$B$29</f>
        <v>0</v>
      </c>
    </row>
    <row r="892" spans="1:25" x14ac:dyDescent="0.3">
      <c r="A892" s="6" t="s">
        <v>1199</v>
      </c>
      <c r="B892" s="5">
        <f>Hakulomake!$B$17</f>
        <v>0</v>
      </c>
      <c r="C892" s="75">
        <v>7</v>
      </c>
      <c r="D892" s="5" t="s">
        <v>615</v>
      </c>
      <c r="E892" s="74" t="s">
        <v>2542</v>
      </c>
      <c r="F892" s="5" t="s">
        <v>616</v>
      </c>
      <c r="G892" s="5" t="s">
        <v>620</v>
      </c>
      <c r="H892" s="5" t="s">
        <v>46</v>
      </c>
      <c r="I892" s="5" t="s">
        <v>137</v>
      </c>
      <c r="J892" s="75" t="s">
        <v>1083</v>
      </c>
      <c r="N892" s="14"/>
      <c r="O892" s="50">
        <f>MIN(Lääkkeet[[#This Row],[Velvoite 1.1.2024 (pakkauksia)]],Lääkkeet[[#This Row],[Suurimman alitusluvan mukainen velvoite 
1.1.-30.6.2024 (pakkauksia)]],Lääkkeet[[#This Row],[Alin saldo 
1.1.-30.6.2024 (pakkauksia)]])*Lääkkeet[[#This Row],[Kirjanpitoarvo / pakkaus 1.1.2024
(EUR  ALV 0 %)]]</f>
        <v>0</v>
      </c>
      <c r="P892" s="16"/>
      <c r="Q892" s="13"/>
      <c r="R892" s="13"/>
      <c r="S892" s="13"/>
      <c r="T892" s="14"/>
      <c r="U892" s="50">
        <f>MIN(Lääkkeet[[#This Row],[Velvoite 1.7.2024 (pakkauksia)]],Lääkkeet[[#This Row],[Suurimman alitusluvan mukainen velvoite
1.7.-31.12.2024 (pakkauksia)]],Lääkkeet[[#This Row],[Alin saldo 
1.7.-31.12.2024 (pakkauksia)]])*Lääkkeet[[#This Row],[Kirjanpitoarvo / pakkaus 1.7.2024
(EUR  ALV 0 %)]]</f>
        <v>0</v>
      </c>
      <c r="W892" s="61" t="str" cm="1">
        <f t="array" ref="W892">IFERROR(_xlfn.IFS(Lääkkeet[[#This Row],[Sitoutunut pääoma 
1.1.-30.6.2024 (EUR)]]&gt;0,"Täytetyt",Lääkkeet[[#This Row],[Sitoutunut pääoma 
1.7.-31.12.2024 (EUR)]]&gt;0,"Täytetyt"),"")</f>
        <v/>
      </c>
      <c r="X892" s="61"/>
      <c r="Y892" s="5">
        <f>Hakulomake!$B$29</f>
        <v>0</v>
      </c>
    </row>
    <row r="893" spans="1:25" x14ac:dyDescent="0.3">
      <c r="A893" s="6" t="s">
        <v>1199</v>
      </c>
      <c r="B893" s="5">
        <f>Hakulomake!$B$17</f>
        <v>0</v>
      </c>
      <c r="C893" s="75">
        <v>7</v>
      </c>
      <c r="D893" s="5" t="s">
        <v>623</v>
      </c>
      <c r="E893" s="74" t="s">
        <v>2543</v>
      </c>
      <c r="F893" s="5" t="s">
        <v>624</v>
      </c>
      <c r="G893" s="5" t="s">
        <v>625</v>
      </c>
      <c r="H893" s="5" t="s">
        <v>626</v>
      </c>
      <c r="I893" s="5" t="s">
        <v>417</v>
      </c>
      <c r="J893" s="75" t="s">
        <v>1067</v>
      </c>
      <c r="N893" s="14"/>
      <c r="O893" s="50">
        <f>MIN(Lääkkeet[[#This Row],[Velvoite 1.1.2024 (pakkauksia)]],Lääkkeet[[#This Row],[Suurimman alitusluvan mukainen velvoite 
1.1.-30.6.2024 (pakkauksia)]],Lääkkeet[[#This Row],[Alin saldo 
1.1.-30.6.2024 (pakkauksia)]])*Lääkkeet[[#This Row],[Kirjanpitoarvo / pakkaus 1.1.2024
(EUR  ALV 0 %)]]</f>
        <v>0</v>
      </c>
      <c r="P893" s="16"/>
      <c r="Q893" s="13"/>
      <c r="R893" s="13"/>
      <c r="S893" s="13"/>
      <c r="T893" s="14"/>
      <c r="U893" s="50">
        <f>MIN(Lääkkeet[[#This Row],[Velvoite 1.7.2024 (pakkauksia)]],Lääkkeet[[#This Row],[Suurimman alitusluvan mukainen velvoite
1.7.-31.12.2024 (pakkauksia)]],Lääkkeet[[#This Row],[Alin saldo 
1.7.-31.12.2024 (pakkauksia)]])*Lääkkeet[[#This Row],[Kirjanpitoarvo / pakkaus 1.7.2024
(EUR  ALV 0 %)]]</f>
        <v>0</v>
      </c>
      <c r="W893" s="61" t="str" cm="1">
        <f t="array" ref="W893">IFERROR(_xlfn.IFS(Lääkkeet[[#This Row],[Sitoutunut pääoma 
1.1.-30.6.2024 (EUR)]]&gt;0,"Täytetyt",Lääkkeet[[#This Row],[Sitoutunut pääoma 
1.7.-31.12.2024 (EUR)]]&gt;0,"Täytetyt"),"")</f>
        <v/>
      </c>
      <c r="X893" s="61"/>
      <c r="Y893" s="5">
        <f>Hakulomake!$B$29</f>
        <v>0</v>
      </c>
    </row>
    <row r="894" spans="1:25" x14ac:dyDescent="0.3">
      <c r="A894" s="6" t="s">
        <v>1199</v>
      </c>
      <c r="B894" s="5">
        <f>Hakulomake!$B$17</f>
        <v>0</v>
      </c>
      <c r="C894" s="75">
        <v>7</v>
      </c>
      <c r="D894" s="5" t="s">
        <v>623</v>
      </c>
      <c r="E894" s="74" t="s">
        <v>2544</v>
      </c>
      <c r="F894" s="5" t="s">
        <v>624</v>
      </c>
      <c r="G894" s="5" t="s">
        <v>627</v>
      </c>
      <c r="H894" s="5" t="s">
        <v>628</v>
      </c>
      <c r="I894" s="5" t="s">
        <v>629</v>
      </c>
      <c r="J894" s="75" t="s">
        <v>1067</v>
      </c>
      <c r="N894" s="14"/>
      <c r="O894" s="50">
        <f>MIN(Lääkkeet[[#This Row],[Velvoite 1.1.2024 (pakkauksia)]],Lääkkeet[[#This Row],[Suurimman alitusluvan mukainen velvoite 
1.1.-30.6.2024 (pakkauksia)]],Lääkkeet[[#This Row],[Alin saldo 
1.1.-30.6.2024 (pakkauksia)]])*Lääkkeet[[#This Row],[Kirjanpitoarvo / pakkaus 1.1.2024
(EUR  ALV 0 %)]]</f>
        <v>0</v>
      </c>
      <c r="P894" s="16"/>
      <c r="Q894" s="13"/>
      <c r="R894" s="13"/>
      <c r="S894" s="13"/>
      <c r="T894" s="14"/>
      <c r="U894" s="50">
        <f>MIN(Lääkkeet[[#This Row],[Velvoite 1.7.2024 (pakkauksia)]],Lääkkeet[[#This Row],[Suurimman alitusluvan mukainen velvoite
1.7.-31.12.2024 (pakkauksia)]],Lääkkeet[[#This Row],[Alin saldo 
1.7.-31.12.2024 (pakkauksia)]])*Lääkkeet[[#This Row],[Kirjanpitoarvo / pakkaus 1.7.2024
(EUR  ALV 0 %)]]</f>
        <v>0</v>
      </c>
      <c r="W894" s="61" t="str" cm="1">
        <f t="array" ref="W894">IFERROR(_xlfn.IFS(Lääkkeet[[#This Row],[Sitoutunut pääoma 
1.1.-30.6.2024 (EUR)]]&gt;0,"Täytetyt",Lääkkeet[[#This Row],[Sitoutunut pääoma 
1.7.-31.12.2024 (EUR)]]&gt;0,"Täytetyt"),"")</f>
        <v/>
      </c>
      <c r="X894" s="61"/>
      <c r="Y894" s="5">
        <f>Hakulomake!$B$29</f>
        <v>0</v>
      </c>
    </row>
    <row r="895" spans="1:25" x14ac:dyDescent="0.3">
      <c r="A895" s="6" t="s">
        <v>1199</v>
      </c>
      <c r="B895" s="5">
        <f>Hakulomake!$B$17</f>
        <v>0</v>
      </c>
      <c r="C895" s="75">
        <v>7</v>
      </c>
      <c r="D895" s="5" t="s">
        <v>615</v>
      </c>
      <c r="E895" s="74" t="s">
        <v>2545</v>
      </c>
      <c r="F895" s="5" t="s">
        <v>616</v>
      </c>
      <c r="G895" s="5" t="s">
        <v>622</v>
      </c>
      <c r="H895" s="5" t="s">
        <v>46</v>
      </c>
      <c r="I895" s="5" t="s">
        <v>137</v>
      </c>
      <c r="J895" s="75" t="s">
        <v>970</v>
      </c>
      <c r="N895" s="14"/>
      <c r="O895" s="50">
        <f>MIN(Lääkkeet[[#This Row],[Velvoite 1.1.2024 (pakkauksia)]],Lääkkeet[[#This Row],[Suurimman alitusluvan mukainen velvoite 
1.1.-30.6.2024 (pakkauksia)]],Lääkkeet[[#This Row],[Alin saldo 
1.1.-30.6.2024 (pakkauksia)]])*Lääkkeet[[#This Row],[Kirjanpitoarvo / pakkaus 1.1.2024
(EUR  ALV 0 %)]]</f>
        <v>0</v>
      </c>
      <c r="P895" s="16"/>
      <c r="Q895" s="13"/>
      <c r="R895" s="13"/>
      <c r="S895" s="13"/>
      <c r="T895" s="14"/>
      <c r="U895" s="50">
        <f>MIN(Lääkkeet[[#This Row],[Velvoite 1.7.2024 (pakkauksia)]],Lääkkeet[[#This Row],[Suurimman alitusluvan mukainen velvoite
1.7.-31.12.2024 (pakkauksia)]],Lääkkeet[[#This Row],[Alin saldo 
1.7.-31.12.2024 (pakkauksia)]])*Lääkkeet[[#This Row],[Kirjanpitoarvo / pakkaus 1.7.2024
(EUR  ALV 0 %)]]</f>
        <v>0</v>
      </c>
      <c r="W895" s="61" t="str" cm="1">
        <f t="array" ref="W895">IFERROR(_xlfn.IFS(Lääkkeet[[#This Row],[Sitoutunut pääoma 
1.1.-30.6.2024 (EUR)]]&gt;0,"Täytetyt",Lääkkeet[[#This Row],[Sitoutunut pääoma 
1.7.-31.12.2024 (EUR)]]&gt;0,"Täytetyt"),"")</f>
        <v/>
      </c>
      <c r="X895" s="61"/>
      <c r="Y895" s="5">
        <f>Hakulomake!$B$29</f>
        <v>0</v>
      </c>
    </row>
    <row r="896" spans="1:25" x14ac:dyDescent="0.3">
      <c r="A896" s="6" t="s">
        <v>1199</v>
      </c>
      <c r="B896" s="5">
        <f>Hakulomake!$B$17</f>
        <v>0</v>
      </c>
      <c r="C896" s="75">
        <v>7</v>
      </c>
      <c r="D896" s="5" t="s">
        <v>615</v>
      </c>
      <c r="E896" s="74" t="s">
        <v>2546</v>
      </c>
      <c r="F896" s="5" t="s">
        <v>616</v>
      </c>
      <c r="G896" s="5" t="s">
        <v>622</v>
      </c>
      <c r="H896" s="5" t="s">
        <v>46</v>
      </c>
      <c r="I896" s="5" t="s">
        <v>137</v>
      </c>
      <c r="J896" s="75" t="s">
        <v>968</v>
      </c>
      <c r="N896" s="14"/>
      <c r="O896" s="50">
        <f>MIN(Lääkkeet[[#This Row],[Velvoite 1.1.2024 (pakkauksia)]],Lääkkeet[[#This Row],[Suurimman alitusluvan mukainen velvoite 
1.1.-30.6.2024 (pakkauksia)]],Lääkkeet[[#This Row],[Alin saldo 
1.1.-30.6.2024 (pakkauksia)]])*Lääkkeet[[#This Row],[Kirjanpitoarvo / pakkaus 1.1.2024
(EUR  ALV 0 %)]]</f>
        <v>0</v>
      </c>
      <c r="P896" s="16"/>
      <c r="Q896" s="13"/>
      <c r="R896" s="13"/>
      <c r="S896" s="13"/>
      <c r="T896" s="14"/>
      <c r="U896" s="50">
        <f>MIN(Lääkkeet[[#This Row],[Velvoite 1.7.2024 (pakkauksia)]],Lääkkeet[[#This Row],[Suurimman alitusluvan mukainen velvoite
1.7.-31.12.2024 (pakkauksia)]],Lääkkeet[[#This Row],[Alin saldo 
1.7.-31.12.2024 (pakkauksia)]])*Lääkkeet[[#This Row],[Kirjanpitoarvo / pakkaus 1.7.2024
(EUR  ALV 0 %)]]</f>
        <v>0</v>
      </c>
      <c r="W896" s="61" t="str" cm="1">
        <f t="array" ref="W896">IFERROR(_xlfn.IFS(Lääkkeet[[#This Row],[Sitoutunut pääoma 
1.1.-30.6.2024 (EUR)]]&gt;0,"Täytetyt",Lääkkeet[[#This Row],[Sitoutunut pääoma 
1.7.-31.12.2024 (EUR)]]&gt;0,"Täytetyt"),"")</f>
        <v/>
      </c>
      <c r="X896" s="61"/>
      <c r="Y896" s="5">
        <f>Hakulomake!$B$29</f>
        <v>0</v>
      </c>
    </row>
    <row r="897" spans="1:25" x14ac:dyDescent="0.3">
      <c r="A897" s="6" t="s">
        <v>1199</v>
      </c>
      <c r="B897" s="5">
        <f>Hakulomake!$B$17</f>
        <v>0</v>
      </c>
      <c r="C897" s="75">
        <v>7</v>
      </c>
      <c r="D897" s="5" t="s">
        <v>615</v>
      </c>
      <c r="E897" s="74" t="s">
        <v>2547</v>
      </c>
      <c r="F897" s="5" t="s">
        <v>616</v>
      </c>
      <c r="G897" s="5" t="s">
        <v>622</v>
      </c>
      <c r="H897" s="5" t="s">
        <v>46</v>
      </c>
      <c r="I897" s="5" t="s">
        <v>137</v>
      </c>
      <c r="J897" s="75" t="s">
        <v>1083</v>
      </c>
      <c r="N897" s="14"/>
      <c r="O897" s="50">
        <f>MIN(Lääkkeet[[#This Row],[Velvoite 1.1.2024 (pakkauksia)]],Lääkkeet[[#This Row],[Suurimman alitusluvan mukainen velvoite 
1.1.-30.6.2024 (pakkauksia)]],Lääkkeet[[#This Row],[Alin saldo 
1.1.-30.6.2024 (pakkauksia)]])*Lääkkeet[[#This Row],[Kirjanpitoarvo / pakkaus 1.1.2024
(EUR  ALV 0 %)]]</f>
        <v>0</v>
      </c>
      <c r="P897" s="16"/>
      <c r="Q897" s="13"/>
      <c r="R897" s="13"/>
      <c r="S897" s="13"/>
      <c r="T897" s="14"/>
      <c r="U897" s="50">
        <f>MIN(Lääkkeet[[#This Row],[Velvoite 1.7.2024 (pakkauksia)]],Lääkkeet[[#This Row],[Suurimman alitusluvan mukainen velvoite
1.7.-31.12.2024 (pakkauksia)]],Lääkkeet[[#This Row],[Alin saldo 
1.7.-31.12.2024 (pakkauksia)]])*Lääkkeet[[#This Row],[Kirjanpitoarvo / pakkaus 1.7.2024
(EUR  ALV 0 %)]]</f>
        <v>0</v>
      </c>
      <c r="W897" s="61" t="str" cm="1">
        <f t="array" ref="W897">IFERROR(_xlfn.IFS(Lääkkeet[[#This Row],[Sitoutunut pääoma 
1.1.-30.6.2024 (EUR)]]&gt;0,"Täytetyt",Lääkkeet[[#This Row],[Sitoutunut pääoma 
1.7.-31.12.2024 (EUR)]]&gt;0,"Täytetyt"),"")</f>
        <v/>
      </c>
      <c r="X897" s="61"/>
      <c r="Y897" s="5">
        <f>Hakulomake!$B$29</f>
        <v>0</v>
      </c>
    </row>
    <row r="898" spans="1:25" x14ac:dyDescent="0.3">
      <c r="A898" s="6" t="s">
        <v>1199</v>
      </c>
      <c r="B898" s="5">
        <f>Hakulomake!$B$17</f>
        <v>0</v>
      </c>
      <c r="C898" s="75">
        <v>7</v>
      </c>
      <c r="D898" s="5" t="s">
        <v>611</v>
      </c>
      <c r="E898" s="74" t="s">
        <v>2548</v>
      </c>
      <c r="F898" s="5" t="s">
        <v>612</v>
      </c>
      <c r="G898" s="5" t="s">
        <v>613</v>
      </c>
      <c r="H898" s="5" t="s">
        <v>33</v>
      </c>
      <c r="I898" s="5" t="s">
        <v>39</v>
      </c>
      <c r="J898" s="75">
        <v>150</v>
      </c>
      <c r="N898" s="14"/>
      <c r="O898" s="50">
        <f>MIN(Lääkkeet[[#This Row],[Velvoite 1.1.2024 (pakkauksia)]],Lääkkeet[[#This Row],[Suurimman alitusluvan mukainen velvoite 
1.1.-30.6.2024 (pakkauksia)]],Lääkkeet[[#This Row],[Alin saldo 
1.1.-30.6.2024 (pakkauksia)]])*Lääkkeet[[#This Row],[Kirjanpitoarvo / pakkaus 1.1.2024
(EUR  ALV 0 %)]]</f>
        <v>0</v>
      </c>
      <c r="P898" s="16"/>
      <c r="Q898" s="13"/>
      <c r="R898" s="13"/>
      <c r="S898" s="13"/>
      <c r="T898" s="14"/>
      <c r="U898" s="50">
        <f>MIN(Lääkkeet[[#This Row],[Velvoite 1.7.2024 (pakkauksia)]],Lääkkeet[[#This Row],[Suurimman alitusluvan mukainen velvoite
1.7.-31.12.2024 (pakkauksia)]],Lääkkeet[[#This Row],[Alin saldo 
1.7.-31.12.2024 (pakkauksia)]])*Lääkkeet[[#This Row],[Kirjanpitoarvo / pakkaus 1.7.2024
(EUR  ALV 0 %)]]</f>
        <v>0</v>
      </c>
      <c r="W898" s="61" t="str" cm="1">
        <f t="array" ref="W898">IFERROR(_xlfn.IFS(Lääkkeet[[#This Row],[Sitoutunut pääoma 
1.1.-30.6.2024 (EUR)]]&gt;0,"Täytetyt",Lääkkeet[[#This Row],[Sitoutunut pääoma 
1.7.-31.12.2024 (EUR)]]&gt;0,"Täytetyt"),"")</f>
        <v/>
      </c>
      <c r="X898" s="61"/>
      <c r="Y898" s="5">
        <f>Hakulomake!$B$29</f>
        <v>0</v>
      </c>
    </row>
    <row r="899" spans="1:25" x14ac:dyDescent="0.3">
      <c r="A899" s="6" t="s">
        <v>1199</v>
      </c>
      <c r="B899" s="5">
        <f>Hakulomake!$B$17</f>
        <v>0</v>
      </c>
      <c r="C899" s="75">
        <v>7</v>
      </c>
      <c r="D899" s="5" t="s">
        <v>615</v>
      </c>
      <c r="E899" s="74" t="s">
        <v>2549</v>
      </c>
      <c r="F899" s="5" t="s">
        <v>616</v>
      </c>
      <c r="G899" s="5" t="s">
        <v>621</v>
      </c>
      <c r="H899" s="5" t="s">
        <v>46</v>
      </c>
      <c r="I899" s="5" t="s">
        <v>137</v>
      </c>
      <c r="J899" s="75" t="s">
        <v>1081</v>
      </c>
      <c r="N899" s="14"/>
      <c r="O899" s="50">
        <f>MIN(Lääkkeet[[#This Row],[Velvoite 1.1.2024 (pakkauksia)]],Lääkkeet[[#This Row],[Suurimman alitusluvan mukainen velvoite 
1.1.-30.6.2024 (pakkauksia)]],Lääkkeet[[#This Row],[Alin saldo 
1.1.-30.6.2024 (pakkauksia)]])*Lääkkeet[[#This Row],[Kirjanpitoarvo / pakkaus 1.1.2024
(EUR  ALV 0 %)]]</f>
        <v>0</v>
      </c>
      <c r="P899" s="16"/>
      <c r="Q899" s="13"/>
      <c r="R899" s="13"/>
      <c r="S899" s="13"/>
      <c r="T899" s="14"/>
      <c r="U899" s="50">
        <f>MIN(Lääkkeet[[#This Row],[Velvoite 1.7.2024 (pakkauksia)]],Lääkkeet[[#This Row],[Suurimman alitusluvan mukainen velvoite
1.7.-31.12.2024 (pakkauksia)]],Lääkkeet[[#This Row],[Alin saldo 
1.7.-31.12.2024 (pakkauksia)]])*Lääkkeet[[#This Row],[Kirjanpitoarvo / pakkaus 1.7.2024
(EUR  ALV 0 %)]]</f>
        <v>0</v>
      </c>
      <c r="W899" s="61" t="str" cm="1">
        <f t="array" ref="W899">IFERROR(_xlfn.IFS(Lääkkeet[[#This Row],[Sitoutunut pääoma 
1.1.-30.6.2024 (EUR)]]&gt;0,"Täytetyt",Lääkkeet[[#This Row],[Sitoutunut pääoma 
1.7.-31.12.2024 (EUR)]]&gt;0,"Täytetyt"),"")</f>
        <v/>
      </c>
      <c r="X899" s="61"/>
      <c r="Y899" s="5">
        <f>Hakulomake!$B$29</f>
        <v>0</v>
      </c>
    </row>
    <row r="900" spans="1:25" x14ac:dyDescent="0.3">
      <c r="A900" s="6" t="s">
        <v>1199</v>
      </c>
      <c r="B900" s="5">
        <f>Hakulomake!$B$17</f>
        <v>0</v>
      </c>
      <c r="C900" s="75">
        <v>7</v>
      </c>
      <c r="D900" s="5" t="s">
        <v>615</v>
      </c>
      <c r="E900" s="74" t="s">
        <v>2550</v>
      </c>
      <c r="F900" s="5" t="s">
        <v>616</v>
      </c>
      <c r="G900" s="5" t="s">
        <v>621</v>
      </c>
      <c r="H900" s="5" t="s">
        <v>46</v>
      </c>
      <c r="I900" s="5" t="s">
        <v>137</v>
      </c>
      <c r="J900" s="75" t="s">
        <v>970</v>
      </c>
      <c r="N900" s="14"/>
      <c r="O900" s="50">
        <f>MIN(Lääkkeet[[#This Row],[Velvoite 1.1.2024 (pakkauksia)]],Lääkkeet[[#This Row],[Suurimman alitusluvan mukainen velvoite 
1.1.-30.6.2024 (pakkauksia)]],Lääkkeet[[#This Row],[Alin saldo 
1.1.-30.6.2024 (pakkauksia)]])*Lääkkeet[[#This Row],[Kirjanpitoarvo / pakkaus 1.1.2024
(EUR  ALV 0 %)]]</f>
        <v>0</v>
      </c>
      <c r="P900" s="16"/>
      <c r="Q900" s="13"/>
      <c r="R900" s="13"/>
      <c r="S900" s="13"/>
      <c r="T900" s="14"/>
      <c r="U900" s="50">
        <f>MIN(Lääkkeet[[#This Row],[Velvoite 1.7.2024 (pakkauksia)]],Lääkkeet[[#This Row],[Suurimman alitusluvan mukainen velvoite
1.7.-31.12.2024 (pakkauksia)]],Lääkkeet[[#This Row],[Alin saldo 
1.7.-31.12.2024 (pakkauksia)]])*Lääkkeet[[#This Row],[Kirjanpitoarvo / pakkaus 1.7.2024
(EUR  ALV 0 %)]]</f>
        <v>0</v>
      </c>
      <c r="W900" s="61" t="str" cm="1">
        <f t="array" ref="W900">IFERROR(_xlfn.IFS(Lääkkeet[[#This Row],[Sitoutunut pääoma 
1.1.-30.6.2024 (EUR)]]&gt;0,"Täytetyt",Lääkkeet[[#This Row],[Sitoutunut pääoma 
1.7.-31.12.2024 (EUR)]]&gt;0,"Täytetyt"),"")</f>
        <v/>
      </c>
      <c r="X900" s="61"/>
      <c r="Y900" s="5">
        <f>Hakulomake!$B$29</f>
        <v>0</v>
      </c>
    </row>
    <row r="901" spans="1:25" x14ac:dyDescent="0.3">
      <c r="A901" s="6" t="s">
        <v>1199</v>
      </c>
      <c r="B901" s="5">
        <f>Hakulomake!$B$17</f>
        <v>0</v>
      </c>
      <c r="C901" s="75">
        <v>7</v>
      </c>
      <c r="D901" s="5" t="s">
        <v>615</v>
      </c>
      <c r="E901" s="74" t="s">
        <v>2551</v>
      </c>
      <c r="F901" s="5" t="s">
        <v>616</v>
      </c>
      <c r="G901" s="5" t="s">
        <v>621</v>
      </c>
      <c r="H901" s="5" t="s">
        <v>46</v>
      </c>
      <c r="I901" s="5" t="s">
        <v>137</v>
      </c>
      <c r="J901" s="75" t="s">
        <v>968</v>
      </c>
      <c r="N901" s="14"/>
      <c r="O901" s="50">
        <f>MIN(Lääkkeet[[#This Row],[Velvoite 1.1.2024 (pakkauksia)]],Lääkkeet[[#This Row],[Suurimman alitusluvan mukainen velvoite 
1.1.-30.6.2024 (pakkauksia)]],Lääkkeet[[#This Row],[Alin saldo 
1.1.-30.6.2024 (pakkauksia)]])*Lääkkeet[[#This Row],[Kirjanpitoarvo / pakkaus 1.1.2024
(EUR  ALV 0 %)]]</f>
        <v>0</v>
      </c>
      <c r="P901" s="16"/>
      <c r="Q901" s="13"/>
      <c r="R901" s="13"/>
      <c r="S901" s="13"/>
      <c r="T901" s="14"/>
      <c r="U901" s="50">
        <f>MIN(Lääkkeet[[#This Row],[Velvoite 1.7.2024 (pakkauksia)]],Lääkkeet[[#This Row],[Suurimman alitusluvan mukainen velvoite
1.7.-31.12.2024 (pakkauksia)]],Lääkkeet[[#This Row],[Alin saldo 
1.7.-31.12.2024 (pakkauksia)]])*Lääkkeet[[#This Row],[Kirjanpitoarvo / pakkaus 1.7.2024
(EUR  ALV 0 %)]]</f>
        <v>0</v>
      </c>
      <c r="W901" s="61" t="str" cm="1">
        <f t="array" ref="W901">IFERROR(_xlfn.IFS(Lääkkeet[[#This Row],[Sitoutunut pääoma 
1.1.-30.6.2024 (EUR)]]&gt;0,"Täytetyt",Lääkkeet[[#This Row],[Sitoutunut pääoma 
1.7.-31.12.2024 (EUR)]]&gt;0,"Täytetyt"),"")</f>
        <v/>
      </c>
      <c r="X901" s="61"/>
      <c r="Y901" s="5">
        <f>Hakulomake!$B$29</f>
        <v>0</v>
      </c>
    </row>
    <row r="902" spans="1:25" x14ac:dyDescent="0.3">
      <c r="A902" s="6" t="s">
        <v>1199</v>
      </c>
      <c r="B902" s="5">
        <f>Hakulomake!$B$17</f>
        <v>0</v>
      </c>
      <c r="C902" s="75">
        <v>7</v>
      </c>
      <c r="D902" s="5" t="s">
        <v>615</v>
      </c>
      <c r="E902" s="74" t="s">
        <v>2552</v>
      </c>
      <c r="F902" s="5" t="s">
        <v>616</v>
      </c>
      <c r="G902" s="5" t="s">
        <v>621</v>
      </c>
      <c r="H902" s="5" t="s">
        <v>46</v>
      </c>
      <c r="I902" s="5" t="s">
        <v>137</v>
      </c>
      <c r="J902" s="75" t="s">
        <v>1083</v>
      </c>
      <c r="N902" s="14"/>
      <c r="O902" s="50">
        <f>MIN(Lääkkeet[[#This Row],[Velvoite 1.1.2024 (pakkauksia)]],Lääkkeet[[#This Row],[Suurimman alitusluvan mukainen velvoite 
1.1.-30.6.2024 (pakkauksia)]],Lääkkeet[[#This Row],[Alin saldo 
1.1.-30.6.2024 (pakkauksia)]])*Lääkkeet[[#This Row],[Kirjanpitoarvo / pakkaus 1.1.2024
(EUR  ALV 0 %)]]</f>
        <v>0</v>
      </c>
      <c r="P902" s="16"/>
      <c r="Q902" s="13"/>
      <c r="R902" s="13"/>
      <c r="S902" s="13"/>
      <c r="T902" s="14"/>
      <c r="U902" s="50">
        <f>MIN(Lääkkeet[[#This Row],[Velvoite 1.7.2024 (pakkauksia)]],Lääkkeet[[#This Row],[Suurimman alitusluvan mukainen velvoite
1.7.-31.12.2024 (pakkauksia)]],Lääkkeet[[#This Row],[Alin saldo 
1.7.-31.12.2024 (pakkauksia)]])*Lääkkeet[[#This Row],[Kirjanpitoarvo / pakkaus 1.7.2024
(EUR  ALV 0 %)]]</f>
        <v>0</v>
      </c>
      <c r="W902" s="61" t="str" cm="1">
        <f t="array" ref="W902">IFERROR(_xlfn.IFS(Lääkkeet[[#This Row],[Sitoutunut pääoma 
1.1.-30.6.2024 (EUR)]]&gt;0,"Täytetyt",Lääkkeet[[#This Row],[Sitoutunut pääoma 
1.7.-31.12.2024 (EUR)]]&gt;0,"Täytetyt"),"")</f>
        <v/>
      </c>
      <c r="X902" s="61"/>
      <c r="Y902" s="5">
        <f>Hakulomake!$B$29</f>
        <v>0</v>
      </c>
    </row>
    <row r="903" spans="1:25" x14ac:dyDescent="0.3">
      <c r="A903" s="6" t="s">
        <v>1199</v>
      </c>
      <c r="B903" s="5">
        <f>Hakulomake!$B$17</f>
        <v>0</v>
      </c>
      <c r="C903" s="75">
        <v>7</v>
      </c>
      <c r="D903" s="5" t="s">
        <v>615</v>
      </c>
      <c r="E903" s="74" t="s">
        <v>2553</v>
      </c>
      <c r="F903" s="5" t="s">
        <v>616</v>
      </c>
      <c r="G903" s="5" t="s">
        <v>619</v>
      </c>
      <c r="H903" s="5" t="s">
        <v>46</v>
      </c>
      <c r="I903" s="5" t="s">
        <v>137</v>
      </c>
      <c r="J903" s="75" t="s">
        <v>1083</v>
      </c>
      <c r="N903" s="14"/>
      <c r="O903" s="50">
        <f>MIN(Lääkkeet[[#This Row],[Velvoite 1.1.2024 (pakkauksia)]],Lääkkeet[[#This Row],[Suurimman alitusluvan mukainen velvoite 
1.1.-30.6.2024 (pakkauksia)]],Lääkkeet[[#This Row],[Alin saldo 
1.1.-30.6.2024 (pakkauksia)]])*Lääkkeet[[#This Row],[Kirjanpitoarvo / pakkaus 1.1.2024
(EUR  ALV 0 %)]]</f>
        <v>0</v>
      </c>
      <c r="P903" s="16"/>
      <c r="Q903" s="13"/>
      <c r="R903" s="13"/>
      <c r="S903" s="13"/>
      <c r="T903" s="14"/>
      <c r="U903" s="50">
        <f>MIN(Lääkkeet[[#This Row],[Velvoite 1.7.2024 (pakkauksia)]],Lääkkeet[[#This Row],[Suurimman alitusluvan mukainen velvoite
1.7.-31.12.2024 (pakkauksia)]],Lääkkeet[[#This Row],[Alin saldo 
1.7.-31.12.2024 (pakkauksia)]])*Lääkkeet[[#This Row],[Kirjanpitoarvo / pakkaus 1.7.2024
(EUR  ALV 0 %)]]</f>
        <v>0</v>
      </c>
      <c r="W903" s="61" t="str" cm="1">
        <f t="array" ref="W903">IFERROR(_xlfn.IFS(Lääkkeet[[#This Row],[Sitoutunut pääoma 
1.1.-30.6.2024 (EUR)]]&gt;0,"Täytetyt",Lääkkeet[[#This Row],[Sitoutunut pääoma 
1.7.-31.12.2024 (EUR)]]&gt;0,"Täytetyt"),"")</f>
        <v/>
      </c>
      <c r="X903" s="61"/>
      <c r="Y903" s="5">
        <f>Hakulomake!$B$29</f>
        <v>0</v>
      </c>
    </row>
    <row r="904" spans="1:25" x14ac:dyDescent="0.3">
      <c r="A904" s="6" t="s">
        <v>1199</v>
      </c>
      <c r="B904" s="5">
        <f>Hakulomake!$B$17</f>
        <v>0</v>
      </c>
      <c r="C904" s="75">
        <v>7</v>
      </c>
      <c r="D904" s="5" t="s">
        <v>615</v>
      </c>
      <c r="E904" s="74" t="s">
        <v>2554</v>
      </c>
      <c r="F904" s="5" t="s">
        <v>616</v>
      </c>
      <c r="G904" s="5" t="s">
        <v>620</v>
      </c>
      <c r="H904" s="5" t="s">
        <v>46</v>
      </c>
      <c r="I904" s="5" t="s">
        <v>137</v>
      </c>
      <c r="J904" s="75" t="s">
        <v>970</v>
      </c>
      <c r="N904" s="14"/>
      <c r="O904" s="50">
        <f>MIN(Lääkkeet[[#This Row],[Velvoite 1.1.2024 (pakkauksia)]],Lääkkeet[[#This Row],[Suurimman alitusluvan mukainen velvoite 
1.1.-30.6.2024 (pakkauksia)]],Lääkkeet[[#This Row],[Alin saldo 
1.1.-30.6.2024 (pakkauksia)]])*Lääkkeet[[#This Row],[Kirjanpitoarvo / pakkaus 1.1.2024
(EUR  ALV 0 %)]]</f>
        <v>0</v>
      </c>
      <c r="P904" s="16"/>
      <c r="Q904" s="13"/>
      <c r="R904" s="13"/>
      <c r="S904" s="13"/>
      <c r="T904" s="14"/>
      <c r="U904" s="50">
        <f>MIN(Lääkkeet[[#This Row],[Velvoite 1.7.2024 (pakkauksia)]],Lääkkeet[[#This Row],[Suurimman alitusluvan mukainen velvoite
1.7.-31.12.2024 (pakkauksia)]],Lääkkeet[[#This Row],[Alin saldo 
1.7.-31.12.2024 (pakkauksia)]])*Lääkkeet[[#This Row],[Kirjanpitoarvo / pakkaus 1.7.2024
(EUR  ALV 0 %)]]</f>
        <v>0</v>
      </c>
      <c r="W904" s="61" t="str" cm="1">
        <f t="array" ref="W904">IFERROR(_xlfn.IFS(Lääkkeet[[#This Row],[Sitoutunut pääoma 
1.1.-30.6.2024 (EUR)]]&gt;0,"Täytetyt",Lääkkeet[[#This Row],[Sitoutunut pääoma 
1.7.-31.12.2024 (EUR)]]&gt;0,"Täytetyt"),"")</f>
        <v/>
      </c>
      <c r="X904" s="61"/>
      <c r="Y904" s="5">
        <f>Hakulomake!$B$29</f>
        <v>0</v>
      </c>
    </row>
    <row r="905" spans="1:25" x14ac:dyDescent="0.3">
      <c r="A905" s="6" t="s">
        <v>1199</v>
      </c>
      <c r="B905" s="5">
        <f>Hakulomake!$B$17</f>
        <v>0</v>
      </c>
      <c r="C905" s="75">
        <v>7</v>
      </c>
      <c r="D905" s="5" t="s">
        <v>2555</v>
      </c>
      <c r="E905" s="74" t="s">
        <v>2556</v>
      </c>
      <c r="F905" s="5" t="s">
        <v>2557</v>
      </c>
      <c r="G905" s="5" t="s">
        <v>2558</v>
      </c>
      <c r="I905" s="5" t="s">
        <v>2559</v>
      </c>
      <c r="J905" s="75" t="s">
        <v>2560</v>
      </c>
      <c r="N905" s="14"/>
      <c r="O905" s="50">
        <f>MIN(Lääkkeet[[#This Row],[Velvoite 1.1.2024 (pakkauksia)]],Lääkkeet[[#This Row],[Suurimman alitusluvan mukainen velvoite 
1.1.-30.6.2024 (pakkauksia)]],Lääkkeet[[#This Row],[Alin saldo 
1.1.-30.6.2024 (pakkauksia)]])*Lääkkeet[[#This Row],[Kirjanpitoarvo / pakkaus 1.1.2024
(EUR  ALV 0 %)]]</f>
        <v>0</v>
      </c>
      <c r="P905" s="16"/>
      <c r="Q905" s="13"/>
      <c r="R905" s="13"/>
      <c r="S905" s="13"/>
      <c r="T905" s="14"/>
      <c r="U905" s="50">
        <f>MIN(Lääkkeet[[#This Row],[Velvoite 1.7.2024 (pakkauksia)]],Lääkkeet[[#This Row],[Suurimman alitusluvan mukainen velvoite
1.7.-31.12.2024 (pakkauksia)]],Lääkkeet[[#This Row],[Alin saldo 
1.7.-31.12.2024 (pakkauksia)]])*Lääkkeet[[#This Row],[Kirjanpitoarvo / pakkaus 1.7.2024
(EUR  ALV 0 %)]]</f>
        <v>0</v>
      </c>
      <c r="W905" s="61" t="str" cm="1">
        <f t="array" ref="W905">IFERROR(_xlfn.IFS(Lääkkeet[[#This Row],[Sitoutunut pääoma 
1.1.-30.6.2024 (EUR)]]&gt;0,"Täytetyt",Lääkkeet[[#This Row],[Sitoutunut pääoma 
1.7.-31.12.2024 (EUR)]]&gt;0,"Täytetyt"),"")</f>
        <v/>
      </c>
      <c r="X905" s="61"/>
      <c r="Y905" s="5">
        <f>Hakulomake!$B$29</f>
        <v>0</v>
      </c>
    </row>
    <row r="906" spans="1:25" x14ac:dyDescent="0.3">
      <c r="A906" s="6" t="s">
        <v>1199</v>
      </c>
      <c r="B906" s="5">
        <f>Hakulomake!$B$17</f>
        <v>0</v>
      </c>
      <c r="C906" s="75">
        <v>7</v>
      </c>
      <c r="D906" s="5" t="s">
        <v>615</v>
      </c>
      <c r="E906" s="74" t="s">
        <v>2561</v>
      </c>
      <c r="F906" s="5" t="s">
        <v>616</v>
      </c>
      <c r="G906" s="5" t="s">
        <v>619</v>
      </c>
      <c r="H906" s="5" t="s">
        <v>46</v>
      </c>
      <c r="I906" s="5" t="s">
        <v>137</v>
      </c>
      <c r="J906" s="75" t="s">
        <v>968</v>
      </c>
      <c r="N906" s="14"/>
      <c r="O906" s="50">
        <f>MIN(Lääkkeet[[#This Row],[Velvoite 1.1.2024 (pakkauksia)]],Lääkkeet[[#This Row],[Suurimman alitusluvan mukainen velvoite 
1.1.-30.6.2024 (pakkauksia)]],Lääkkeet[[#This Row],[Alin saldo 
1.1.-30.6.2024 (pakkauksia)]])*Lääkkeet[[#This Row],[Kirjanpitoarvo / pakkaus 1.1.2024
(EUR  ALV 0 %)]]</f>
        <v>0</v>
      </c>
      <c r="P906" s="16"/>
      <c r="Q906" s="13"/>
      <c r="R906" s="13"/>
      <c r="S906" s="13"/>
      <c r="T906" s="14"/>
      <c r="U906" s="50">
        <f>MIN(Lääkkeet[[#This Row],[Velvoite 1.7.2024 (pakkauksia)]],Lääkkeet[[#This Row],[Suurimman alitusluvan mukainen velvoite
1.7.-31.12.2024 (pakkauksia)]],Lääkkeet[[#This Row],[Alin saldo 
1.7.-31.12.2024 (pakkauksia)]])*Lääkkeet[[#This Row],[Kirjanpitoarvo / pakkaus 1.7.2024
(EUR  ALV 0 %)]]</f>
        <v>0</v>
      </c>
      <c r="W906" s="61" t="str" cm="1">
        <f t="array" ref="W906">IFERROR(_xlfn.IFS(Lääkkeet[[#This Row],[Sitoutunut pääoma 
1.1.-30.6.2024 (EUR)]]&gt;0,"Täytetyt",Lääkkeet[[#This Row],[Sitoutunut pääoma 
1.7.-31.12.2024 (EUR)]]&gt;0,"Täytetyt"),"")</f>
        <v/>
      </c>
      <c r="X906" s="61"/>
      <c r="Y906" s="5">
        <f>Hakulomake!$B$29</f>
        <v>0</v>
      </c>
    </row>
    <row r="907" spans="1:25" x14ac:dyDescent="0.3">
      <c r="A907" s="6" t="s">
        <v>1199</v>
      </c>
      <c r="B907" s="5">
        <f>Hakulomake!$B$17</f>
        <v>0</v>
      </c>
      <c r="C907" s="75">
        <v>7</v>
      </c>
      <c r="D907" s="5" t="s">
        <v>615</v>
      </c>
      <c r="E907" s="74" t="s">
        <v>2562</v>
      </c>
      <c r="F907" s="5" t="s">
        <v>616</v>
      </c>
      <c r="G907" s="5" t="s">
        <v>619</v>
      </c>
      <c r="H907" s="5" t="s">
        <v>46</v>
      </c>
      <c r="I907" s="5" t="s">
        <v>137</v>
      </c>
      <c r="J907" s="75" t="s">
        <v>1017</v>
      </c>
      <c r="N907" s="14"/>
      <c r="O907" s="50">
        <f>MIN(Lääkkeet[[#This Row],[Velvoite 1.1.2024 (pakkauksia)]],Lääkkeet[[#This Row],[Suurimman alitusluvan mukainen velvoite 
1.1.-30.6.2024 (pakkauksia)]],Lääkkeet[[#This Row],[Alin saldo 
1.1.-30.6.2024 (pakkauksia)]])*Lääkkeet[[#This Row],[Kirjanpitoarvo / pakkaus 1.1.2024
(EUR  ALV 0 %)]]</f>
        <v>0</v>
      </c>
      <c r="P907" s="16"/>
      <c r="Q907" s="13"/>
      <c r="R907" s="13"/>
      <c r="S907" s="13"/>
      <c r="T907" s="14"/>
      <c r="U907" s="50">
        <f>MIN(Lääkkeet[[#This Row],[Velvoite 1.7.2024 (pakkauksia)]],Lääkkeet[[#This Row],[Suurimman alitusluvan mukainen velvoite
1.7.-31.12.2024 (pakkauksia)]],Lääkkeet[[#This Row],[Alin saldo 
1.7.-31.12.2024 (pakkauksia)]])*Lääkkeet[[#This Row],[Kirjanpitoarvo / pakkaus 1.7.2024
(EUR  ALV 0 %)]]</f>
        <v>0</v>
      </c>
      <c r="W907" s="61" t="str" cm="1">
        <f t="array" ref="W907">IFERROR(_xlfn.IFS(Lääkkeet[[#This Row],[Sitoutunut pääoma 
1.1.-30.6.2024 (EUR)]]&gt;0,"Täytetyt",Lääkkeet[[#This Row],[Sitoutunut pääoma 
1.7.-31.12.2024 (EUR)]]&gt;0,"Täytetyt"),"")</f>
        <v/>
      </c>
      <c r="X907" s="61"/>
      <c r="Y907" s="5">
        <f>Hakulomake!$B$29</f>
        <v>0</v>
      </c>
    </row>
    <row r="908" spans="1:25" x14ac:dyDescent="0.3">
      <c r="A908" s="6" t="s">
        <v>1199</v>
      </c>
      <c r="B908" s="5">
        <f>Hakulomake!$B$17</f>
        <v>0</v>
      </c>
      <c r="C908" s="75">
        <v>7</v>
      </c>
      <c r="D908" s="5" t="s">
        <v>611</v>
      </c>
      <c r="E908" s="74" t="s">
        <v>2563</v>
      </c>
      <c r="F908" s="5" t="s">
        <v>612</v>
      </c>
      <c r="G908" s="5" t="s">
        <v>613</v>
      </c>
      <c r="H908" s="5" t="s">
        <v>33</v>
      </c>
      <c r="I908" s="5" t="s">
        <v>39</v>
      </c>
      <c r="J908" s="75">
        <v>50</v>
      </c>
      <c r="N908" s="14"/>
      <c r="O908" s="50">
        <f>MIN(Lääkkeet[[#This Row],[Velvoite 1.1.2024 (pakkauksia)]],Lääkkeet[[#This Row],[Suurimman alitusluvan mukainen velvoite 
1.1.-30.6.2024 (pakkauksia)]],Lääkkeet[[#This Row],[Alin saldo 
1.1.-30.6.2024 (pakkauksia)]])*Lääkkeet[[#This Row],[Kirjanpitoarvo / pakkaus 1.1.2024
(EUR  ALV 0 %)]]</f>
        <v>0</v>
      </c>
      <c r="P908" s="16"/>
      <c r="Q908" s="13"/>
      <c r="R908" s="13"/>
      <c r="S908" s="13"/>
      <c r="T908" s="14"/>
      <c r="U908" s="50">
        <f>MIN(Lääkkeet[[#This Row],[Velvoite 1.7.2024 (pakkauksia)]],Lääkkeet[[#This Row],[Suurimman alitusluvan mukainen velvoite
1.7.-31.12.2024 (pakkauksia)]],Lääkkeet[[#This Row],[Alin saldo 
1.7.-31.12.2024 (pakkauksia)]])*Lääkkeet[[#This Row],[Kirjanpitoarvo / pakkaus 1.7.2024
(EUR  ALV 0 %)]]</f>
        <v>0</v>
      </c>
      <c r="W908" s="61" t="str" cm="1">
        <f t="array" ref="W908">IFERROR(_xlfn.IFS(Lääkkeet[[#This Row],[Sitoutunut pääoma 
1.1.-30.6.2024 (EUR)]]&gt;0,"Täytetyt",Lääkkeet[[#This Row],[Sitoutunut pääoma 
1.7.-31.12.2024 (EUR)]]&gt;0,"Täytetyt"),"")</f>
        <v/>
      </c>
      <c r="X908" s="61"/>
      <c r="Y908" s="5">
        <f>Hakulomake!$B$29</f>
        <v>0</v>
      </c>
    </row>
    <row r="909" spans="1:25" x14ac:dyDescent="0.3">
      <c r="A909" s="6" t="s">
        <v>1199</v>
      </c>
      <c r="B909" s="5">
        <f>Hakulomake!$B$17</f>
        <v>0</v>
      </c>
      <c r="C909" s="75">
        <v>7</v>
      </c>
      <c r="D909" s="5" t="s">
        <v>611</v>
      </c>
      <c r="E909" s="74" t="s">
        <v>2564</v>
      </c>
      <c r="F909" s="5" t="s">
        <v>612</v>
      </c>
      <c r="G909" s="5" t="s">
        <v>614</v>
      </c>
      <c r="I909" s="5" t="s">
        <v>88</v>
      </c>
      <c r="J909" s="75" t="s">
        <v>1029</v>
      </c>
      <c r="N909" s="14"/>
      <c r="O909" s="50">
        <f>MIN(Lääkkeet[[#This Row],[Velvoite 1.1.2024 (pakkauksia)]],Lääkkeet[[#This Row],[Suurimman alitusluvan mukainen velvoite 
1.1.-30.6.2024 (pakkauksia)]],Lääkkeet[[#This Row],[Alin saldo 
1.1.-30.6.2024 (pakkauksia)]])*Lääkkeet[[#This Row],[Kirjanpitoarvo / pakkaus 1.1.2024
(EUR  ALV 0 %)]]</f>
        <v>0</v>
      </c>
      <c r="P909" s="16"/>
      <c r="Q909" s="13"/>
      <c r="R909" s="13"/>
      <c r="S909" s="13"/>
      <c r="T909" s="14"/>
      <c r="U909" s="50">
        <f>MIN(Lääkkeet[[#This Row],[Velvoite 1.7.2024 (pakkauksia)]],Lääkkeet[[#This Row],[Suurimman alitusluvan mukainen velvoite
1.7.-31.12.2024 (pakkauksia)]],Lääkkeet[[#This Row],[Alin saldo 
1.7.-31.12.2024 (pakkauksia)]])*Lääkkeet[[#This Row],[Kirjanpitoarvo / pakkaus 1.7.2024
(EUR  ALV 0 %)]]</f>
        <v>0</v>
      </c>
      <c r="W909" s="61" t="str" cm="1">
        <f t="array" ref="W909">IFERROR(_xlfn.IFS(Lääkkeet[[#This Row],[Sitoutunut pääoma 
1.1.-30.6.2024 (EUR)]]&gt;0,"Täytetyt",Lääkkeet[[#This Row],[Sitoutunut pääoma 
1.7.-31.12.2024 (EUR)]]&gt;0,"Täytetyt"),"")</f>
        <v/>
      </c>
      <c r="X909" s="61"/>
      <c r="Y909" s="5">
        <f>Hakulomake!$B$29</f>
        <v>0</v>
      </c>
    </row>
    <row r="910" spans="1:25" x14ac:dyDescent="0.3">
      <c r="A910" s="6" t="s">
        <v>1199</v>
      </c>
      <c r="B910" s="5">
        <f>Hakulomake!$B$17</f>
        <v>0</v>
      </c>
      <c r="C910" s="75">
        <v>7</v>
      </c>
      <c r="D910" s="5" t="s">
        <v>630</v>
      </c>
      <c r="E910" s="74" t="s">
        <v>2565</v>
      </c>
      <c r="F910" s="5" t="s">
        <v>631</v>
      </c>
      <c r="G910" s="5" t="s">
        <v>633</v>
      </c>
      <c r="H910" s="5" t="s">
        <v>634</v>
      </c>
      <c r="I910" s="5" t="s">
        <v>417</v>
      </c>
      <c r="J910" s="75" t="s">
        <v>1090</v>
      </c>
      <c r="N910" s="14"/>
      <c r="O910" s="50">
        <f>MIN(Lääkkeet[[#This Row],[Velvoite 1.1.2024 (pakkauksia)]],Lääkkeet[[#This Row],[Suurimman alitusluvan mukainen velvoite 
1.1.-30.6.2024 (pakkauksia)]],Lääkkeet[[#This Row],[Alin saldo 
1.1.-30.6.2024 (pakkauksia)]])*Lääkkeet[[#This Row],[Kirjanpitoarvo / pakkaus 1.1.2024
(EUR  ALV 0 %)]]</f>
        <v>0</v>
      </c>
      <c r="P910" s="16"/>
      <c r="Q910" s="13"/>
      <c r="R910" s="13"/>
      <c r="S910" s="13"/>
      <c r="T910" s="14"/>
      <c r="U910" s="50">
        <f>MIN(Lääkkeet[[#This Row],[Velvoite 1.7.2024 (pakkauksia)]],Lääkkeet[[#This Row],[Suurimman alitusluvan mukainen velvoite
1.7.-31.12.2024 (pakkauksia)]],Lääkkeet[[#This Row],[Alin saldo 
1.7.-31.12.2024 (pakkauksia)]])*Lääkkeet[[#This Row],[Kirjanpitoarvo / pakkaus 1.7.2024
(EUR  ALV 0 %)]]</f>
        <v>0</v>
      </c>
      <c r="W910" s="61" t="str" cm="1">
        <f t="array" ref="W910">IFERROR(_xlfn.IFS(Lääkkeet[[#This Row],[Sitoutunut pääoma 
1.1.-30.6.2024 (EUR)]]&gt;0,"Täytetyt",Lääkkeet[[#This Row],[Sitoutunut pääoma 
1.7.-31.12.2024 (EUR)]]&gt;0,"Täytetyt"),"")</f>
        <v/>
      </c>
      <c r="X910" s="61"/>
      <c r="Y910" s="5">
        <f>Hakulomake!$B$29</f>
        <v>0</v>
      </c>
    </row>
    <row r="911" spans="1:25" x14ac:dyDescent="0.3">
      <c r="A911" s="6" t="s">
        <v>1199</v>
      </c>
      <c r="B911" s="5">
        <f>Hakulomake!$B$17</f>
        <v>0</v>
      </c>
      <c r="C911" s="75">
        <v>7</v>
      </c>
      <c r="D911" s="5" t="s">
        <v>611</v>
      </c>
      <c r="E911" s="74" t="s">
        <v>2566</v>
      </c>
      <c r="F911" s="5" t="s">
        <v>612</v>
      </c>
      <c r="G911" s="5" t="s">
        <v>613</v>
      </c>
      <c r="H911" s="5" t="s">
        <v>180</v>
      </c>
      <c r="I911" s="5" t="s">
        <v>32</v>
      </c>
      <c r="J911" s="75">
        <v>30</v>
      </c>
      <c r="N911" s="14"/>
      <c r="O911" s="50">
        <f>MIN(Lääkkeet[[#This Row],[Velvoite 1.1.2024 (pakkauksia)]],Lääkkeet[[#This Row],[Suurimman alitusluvan mukainen velvoite 
1.1.-30.6.2024 (pakkauksia)]],Lääkkeet[[#This Row],[Alin saldo 
1.1.-30.6.2024 (pakkauksia)]])*Lääkkeet[[#This Row],[Kirjanpitoarvo / pakkaus 1.1.2024
(EUR  ALV 0 %)]]</f>
        <v>0</v>
      </c>
      <c r="P911" s="16"/>
      <c r="Q911" s="13"/>
      <c r="R911" s="13"/>
      <c r="S911" s="13"/>
      <c r="T911" s="14"/>
      <c r="U911" s="50">
        <f>MIN(Lääkkeet[[#This Row],[Velvoite 1.7.2024 (pakkauksia)]],Lääkkeet[[#This Row],[Suurimman alitusluvan mukainen velvoite
1.7.-31.12.2024 (pakkauksia)]],Lääkkeet[[#This Row],[Alin saldo 
1.7.-31.12.2024 (pakkauksia)]])*Lääkkeet[[#This Row],[Kirjanpitoarvo / pakkaus 1.7.2024
(EUR  ALV 0 %)]]</f>
        <v>0</v>
      </c>
      <c r="W911" s="61" t="str" cm="1">
        <f t="array" ref="W911">IFERROR(_xlfn.IFS(Lääkkeet[[#This Row],[Sitoutunut pääoma 
1.1.-30.6.2024 (EUR)]]&gt;0,"Täytetyt",Lääkkeet[[#This Row],[Sitoutunut pääoma 
1.7.-31.12.2024 (EUR)]]&gt;0,"Täytetyt"),"")</f>
        <v/>
      </c>
      <c r="X911" s="61"/>
      <c r="Y911" s="5">
        <f>Hakulomake!$B$29</f>
        <v>0</v>
      </c>
    </row>
    <row r="912" spans="1:25" x14ac:dyDescent="0.3">
      <c r="A912" s="6" t="s">
        <v>1199</v>
      </c>
      <c r="B912" s="5">
        <f>Hakulomake!$B$17</f>
        <v>0</v>
      </c>
      <c r="C912" s="75">
        <v>7</v>
      </c>
      <c r="D912" s="5" t="s">
        <v>630</v>
      </c>
      <c r="E912" s="74" t="s">
        <v>2567</v>
      </c>
      <c r="F912" s="5" t="s">
        <v>631</v>
      </c>
      <c r="G912" s="5" t="s">
        <v>632</v>
      </c>
      <c r="I912" s="5" t="s">
        <v>629</v>
      </c>
      <c r="J912" s="75" t="s">
        <v>1091</v>
      </c>
      <c r="N912" s="14"/>
      <c r="O912" s="50">
        <f>MIN(Lääkkeet[[#This Row],[Velvoite 1.1.2024 (pakkauksia)]],Lääkkeet[[#This Row],[Suurimman alitusluvan mukainen velvoite 
1.1.-30.6.2024 (pakkauksia)]],Lääkkeet[[#This Row],[Alin saldo 
1.1.-30.6.2024 (pakkauksia)]])*Lääkkeet[[#This Row],[Kirjanpitoarvo / pakkaus 1.1.2024
(EUR  ALV 0 %)]]</f>
        <v>0</v>
      </c>
      <c r="P912" s="16"/>
      <c r="Q912" s="13"/>
      <c r="R912" s="13"/>
      <c r="S912" s="13"/>
      <c r="T912" s="14"/>
      <c r="U912" s="50">
        <f>MIN(Lääkkeet[[#This Row],[Velvoite 1.7.2024 (pakkauksia)]],Lääkkeet[[#This Row],[Suurimman alitusluvan mukainen velvoite
1.7.-31.12.2024 (pakkauksia)]],Lääkkeet[[#This Row],[Alin saldo 
1.7.-31.12.2024 (pakkauksia)]])*Lääkkeet[[#This Row],[Kirjanpitoarvo / pakkaus 1.7.2024
(EUR  ALV 0 %)]]</f>
        <v>0</v>
      </c>
      <c r="W912" s="61" t="str" cm="1">
        <f t="array" ref="W912">IFERROR(_xlfn.IFS(Lääkkeet[[#This Row],[Sitoutunut pääoma 
1.1.-30.6.2024 (EUR)]]&gt;0,"Täytetyt",Lääkkeet[[#This Row],[Sitoutunut pääoma 
1.7.-31.12.2024 (EUR)]]&gt;0,"Täytetyt"),"")</f>
        <v/>
      </c>
      <c r="X912" s="61"/>
      <c r="Y912" s="5">
        <f>Hakulomake!$B$29</f>
        <v>0</v>
      </c>
    </row>
    <row r="913" spans="1:25" x14ac:dyDescent="0.3">
      <c r="A913" s="6" t="s">
        <v>1199</v>
      </c>
      <c r="B913" s="5">
        <f>Hakulomake!$B$17</f>
        <v>0</v>
      </c>
      <c r="C913" s="75">
        <v>7</v>
      </c>
      <c r="D913" s="5" t="s">
        <v>615</v>
      </c>
      <c r="E913" s="74" t="s">
        <v>2568</v>
      </c>
      <c r="F913" s="5" t="s">
        <v>616</v>
      </c>
      <c r="G913" s="5" t="s">
        <v>620</v>
      </c>
      <c r="H913" s="5" t="s">
        <v>46</v>
      </c>
      <c r="I913" s="5" t="s">
        <v>137</v>
      </c>
      <c r="J913" s="75" t="s">
        <v>968</v>
      </c>
      <c r="N913" s="14"/>
      <c r="O913" s="50">
        <f>MIN(Lääkkeet[[#This Row],[Velvoite 1.1.2024 (pakkauksia)]],Lääkkeet[[#This Row],[Suurimman alitusluvan mukainen velvoite 
1.1.-30.6.2024 (pakkauksia)]],Lääkkeet[[#This Row],[Alin saldo 
1.1.-30.6.2024 (pakkauksia)]])*Lääkkeet[[#This Row],[Kirjanpitoarvo / pakkaus 1.1.2024
(EUR  ALV 0 %)]]</f>
        <v>0</v>
      </c>
      <c r="P913" s="16"/>
      <c r="Q913" s="13"/>
      <c r="R913" s="13"/>
      <c r="S913" s="13"/>
      <c r="T913" s="14"/>
      <c r="U913" s="50">
        <f>MIN(Lääkkeet[[#This Row],[Velvoite 1.7.2024 (pakkauksia)]],Lääkkeet[[#This Row],[Suurimman alitusluvan mukainen velvoite
1.7.-31.12.2024 (pakkauksia)]],Lääkkeet[[#This Row],[Alin saldo 
1.7.-31.12.2024 (pakkauksia)]])*Lääkkeet[[#This Row],[Kirjanpitoarvo / pakkaus 1.7.2024
(EUR  ALV 0 %)]]</f>
        <v>0</v>
      </c>
      <c r="W913" s="61" t="str" cm="1">
        <f t="array" ref="W913">IFERROR(_xlfn.IFS(Lääkkeet[[#This Row],[Sitoutunut pääoma 
1.1.-30.6.2024 (EUR)]]&gt;0,"Täytetyt",Lääkkeet[[#This Row],[Sitoutunut pääoma 
1.7.-31.12.2024 (EUR)]]&gt;0,"Täytetyt"),"")</f>
        <v/>
      </c>
      <c r="X913" s="61"/>
      <c r="Y913" s="5">
        <f>Hakulomake!$B$29</f>
        <v>0</v>
      </c>
    </row>
    <row r="914" spans="1:25" x14ac:dyDescent="0.3">
      <c r="A914" s="6" t="s">
        <v>1199</v>
      </c>
      <c r="B914" s="5">
        <f>Hakulomake!$B$17</f>
        <v>0</v>
      </c>
      <c r="C914" s="75">
        <v>7</v>
      </c>
      <c r="D914" s="5" t="s">
        <v>615</v>
      </c>
      <c r="E914" s="74" t="s">
        <v>2569</v>
      </c>
      <c r="F914" s="5" t="s">
        <v>616</v>
      </c>
      <c r="G914" s="5" t="s">
        <v>620</v>
      </c>
      <c r="H914" s="5" t="s">
        <v>46</v>
      </c>
      <c r="I914" s="5" t="s">
        <v>137</v>
      </c>
      <c r="J914" s="75" t="s">
        <v>1062</v>
      </c>
      <c r="N914" s="14"/>
      <c r="O914" s="50">
        <f>MIN(Lääkkeet[[#This Row],[Velvoite 1.1.2024 (pakkauksia)]],Lääkkeet[[#This Row],[Suurimman alitusluvan mukainen velvoite 
1.1.-30.6.2024 (pakkauksia)]],Lääkkeet[[#This Row],[Alin saldo 
1.1.-30.6.2024 (pakkauksia)]])*Lääkkeet[[#This Row],[Kirjanpitoarvo / pakkaus 1.1.2024
(EUR  ALV 0 %)]]</f>
        <v>0</v>
      </c>
      <c r="P914" s="16"/>
      <c r="Q914" s="13"/>
      <c r="R914" s="13"/>
      <c r="S914" s="13"/>
      <c r="T914" s="14"/>
      <c r="U914" s="50">
        <f>MIN(Lääkkeet[[#This Row],[Velvoite 1.7.2024 (pakkauksia)]],Lääkkeet[[#This Row],[Suurimman alitusluvan mukainen velvoite
1.7.-31.12.2024 (pakkauksia)]],Lääkkeet[[#This Row],[Alin saldo 
1.7.-31.12.2024 (pakkauksia)]])*Lääkkeet[[#This Row],[Kirjanpitoarvo / pakkaus 1.7.2024
(EUR  ALV 0 %)]]</f>
        <v>0</v>
      </c>
      <c r="W914" s="61" t="str" cm="1">
        <f t="array" ref="W914">IFERROR(_xlfn.IFS(Lääkkeet[[#This Row],[Sitoutunut pääoma 
1.1.-30.6.2024 (EUR)]]&gt;0,"Täytetyt",Lääkkeet[[#This Row],[Sitoutunut pääoma 
1.7.-31.12.2024 (EUR)]]&gt;0,"Täytetyt"),"")</f>
        <v/>
      </c>
      <c r="X914" s="61"/>
      <c r="Y914" s="5">
        <f>Hakulomake!$B$29</f>
        <v>0</v>
      </c>
    </row>
    <row r="915" spans="1:25" x14ac:dyDescent="0.3">
      <c r="A915" s="6" t="s">
        <v>1199</v>
      </c>
      <c r="B915" s="5">
        <f>Hakulomake!$B$17</f>
        <v>0</v>
      </c>
      <c r="C915" s="75">
        <v>7</v>
      </c>
      <c r="D915" s="5" t="s">
        <v>611</v>
      </c>
      <c r="E915" s="74" t="s">
        <v>2570</v>
      </c>
      <c r="F915" s="5" t="s">
        <v>612</v>
      </c>
      <c r="G915" s="5" t="s">
        <v>614</v>
      </c>
      <c r="I915" s="5" t="s">
        <v>88</v>
      </c>
      <c r="J915" s="75" t="s">
        <v>1029</v>
      </c>
      <c r="N915" s="14"/>
      <c r="O915" s="50">
        <f>MIN(Lääkkeet[[#This Row],[Velvoite 1.1.2024 (pakkauksia)]],Lääkkeet[[#This Row],[Suurimman alitusluvan mukainen velvoite 
1.1.-30.6.2024 (pakkauksia)]],Lääkkeet[[#This Row],[Alin saldo 
1.1.-30.6.2024 (pakkauksia)]])*Lääkkeet[[#This Row],[Kirjanpitoarvo / pakkaus 1.1.2024
(EUR  ALV 0 %)]]</f>
        <v>0</v>
      </c>
      <c r="P915" s="16"/>
      <c r="Q915" s="13"/>
      <c r="R915" s="13"/>
      <c r="S915" s="13"/>
      <c r="T915" s="14"/>
      <c r="U915" s="50">
        <f>MIN(Lääkkeet[[#This Row],[Velvoite 1.7.2024 (pakkauksia)]],Lääkkeet[[#This Row],[Suurimman alitusluvan mukainen velvoite
1.7.-31.12.2024 (pakkauksia)]],Lääkkeet[[#This Row],[Alin saldo 
1.7.-31.12.2024 (pakkauksia)]])*Lääkkeet[[#This Row],[Kirjanpitoarvo / pakkaus 1.7.2024
(EUR  ALV 0 %)]]</f>
        <v>0</v>
      </c>
      <c r="W915" s="61" t="str" cm="1">
        <f t="array" ref="W915">IFERROR(_xlfn.IFS(Lääkkeet[[#This Row],[Sitoutunut pääoma 
1.1.-30.6.2024 (EUR)]]&gt;0,"Täytetyt",Lääkkeet[[#This Row],[Sitoutunut pääoma 
1.7.-31.12.2024 (EUR)]]&gt;0,"Täytetyt"),"")</f>
        <v/>
      </c>
      <c r="X915" s="61"/>
      <c r="Y915" s="5">
        <f>Hakulomake!$B$29</f>
        <v>0</v>
      </c>
    </row>
    <row r="916" spans="1:25" x14ac:dyDescent="0.3">
      <c r="A916" s="6" t="s">
        <v>1199</v>
      </c>
      <c r="B916" s="5">
        <f>Hakulomake!$B$17</f>
        <v>0</v>
      </c>
      <c r="C916" s="75">
        <v>7</v>
      </c>
      <c r="D916" s="5" t="s">
        <v>615</v>
      </c>
      <c r="E916" s="74" t="s">
        <v>2571</v>
      </c>
      <c r="F916" s="5" t="s">
        <v>616</v>
      </c>
      <c r="G916" s="5" t="s">
        <v>622</v>
      </c>
      <c r="H916" s="5" t="s">
        <v>46</v>
      </c>
      <c r="I916" s="5" t="s">
        <v>137</v>
      </c>
      <c r="J916" s="75" t="s">
        <v>1017</v>
      </c>
      <c r="N916" s="14"/>
      <c r="O916" s="50">
        <f>MIN(Lääkkeet[[#This Row],[Velvoite 1.1.2024 (pakkauksia)]],Lääkkeet[[#This Row],[Suurimman alitusluvan mukainen velvoite 
1.1.-30.6.2024 (pakkauksia)]],Lääkkeet[[#This Row],[Alin saldo 
1.1.-30.6.2024 (pakkauksia)]])*Lääkkeet[[#This Row],[Kirjanpitoarvo / pakkaus 1.1.2024
(EUR  ALV 0 %)]]</f>
        <v>0</v>
      </c>
      <c r="P916" s="16"/>
      <c r="Q916" s="13"/>
      <c r="R916" s="13"/>
      <c r="S916" s="13"/>
      <c r="T916" s="14"/>
      <c r="U916" s="50">
        <f>MIN(Lääkkeet[[#This Row],[Velvoite 1.7.2024 (pakkauksia)]],Lääkkeet[[#This Row],[Suurimman alitusluvan mukainen velvoite
1.7.-31.12.2024 (pakkauksia)]],Lääkkeet[[#This Row],[Alin saldo 
1.7.-31.12.2024 (pakkauksia)]])*Lääkkeet[[#This Row],[Kirjanpitoarvo / pakkaus 1.7.2024
(EUR  ALV 0 %)]]</f>
        <v>0</v>
      </c>
      <c r="W916" s="61" t="str" cm="1">
        <f t="array" ref="W916">IFERROR(_xlfn.IFS(Lääkkeet[[#This Row],[Sitoutunut pääoma 
1.1.-30.6.2024 (EUR)]]&gt;0,"Täytetyt",Lääkkeet[[#This Row],[Sitoutunut pääoma 
1.7.-31.12.2024 (EUR)]]&gt;0,"Täytetyt"),"")</f>
        <v/>
      </c>
      <c r="X916" s="61"/>
      <c r="Y916" s="5">
        <f>Hakulomake!$B$29</f>
        <v>0</v>
      </c>
    </row>
    <row r="917" spans="1:25" x14ac:dyDescent="0.3">
      <c r="A917" s="6" t="s">
        <v>1199</v>
      </c>
      <c r="B917" s="5">
        <f>Hakulomake!$B$17</f>
        <v>0</v>
      </c>
      <c r="C917" s="75">
        <v>7</v>
      </c>
      <c r="D917" s="5" t="s">
        <v>615</v>
      </c>
      <c r="E917" s="74" t="s">
        <v>2572</v>
      </c>
      <c r="F917" s="5" t="s">
        <v>616</v>
      </c>
      <c r="G917" s="5" t="s">
        <v>617</v>
      </c>
      <c r="I917" s="5" t="s">
        <v>618</v>
      </c>
      <c r="J917" s="75" t="s">
        <v>1092</v>
      </c>
      <c r="N917" s="14"/>
      <c r="O917" s="50">
        <f>MIN(Lääkkeet[[#This Row],[Velvoite 1.1.2024 (pakkauksia)]],Lääkkeet[[#This Row],[Suurimman alitusluvan mukainen velvoite 
1.1.-30.6.2024 (pakkauksia)]],Lääkkeet[[#This Row],[Alin saldo 
1.1.-30.6.2024 (pakkauksia)]])*Lääkkeet[[#This Row],[Kirjanpitoarvo / pakkaus 1.1.2024
(EUR  ALV 0 %)]]</f>
        <v>0</v>
      </c>
      <c r="P917" s="16"/>
      <c r="Q917" s="13"/>
      <c r="R917" s="13"/>
      <c r="S917" s="13"/>
      <c r="T917" s="14"/>
      <c r="U917" s="50">
        <f>MIN(Lääkkeet[[#This Row],[Velvoite 1.7.2024 (pakkauksia)]],Lääkkeet[[#This Row],[Suurimman alitusluvan mukainen velvoite
1.7.-31.12.2024 (pakkauksia)]],Lääkkeet[[#This Row],[Alin saldo 
1.7.-31.12.2024 (pakkauksia)]])*Lääkkeet[[#This Row],[Kirjanpitoarvo / pakkaus 1.7.2024
(EUR  ALV 0 %)]]</f>
        <v>0</v>
      </c>
      <c r="W917" s="61" t="str" cm="1">
        <f t="array" ref="W917">IFERROR(_xlfn.IFS(Lääkkeet[[#This Row],[Sitoutunut pääoma 
1.1.-30.6.2024 (EUR)]]&gt;0,"Täytetyt",Lääkkeet[[#This Row],[Sitoutunut pääoma 
1.7.-31.12.2024 (EUR)]]&gt;0,"Täytetyt"),"")</f>
        <v/>
      </c>
      <c r="X917" s="61"/>
      <c r="Y917" s="5">
        <f>Hakulomake!$B$29</f>
        <v>0</v>
      </c>
    </row>
    <row r="918" spans="1:25" x14ac:dyDescent="0.3">
      <c r="A918" s="6" t="s">
        <v>1199</v>
      </c>
      <c r="B918" s="5">
        <f>Hakulomake!$B$17</f>
        <v>0</v>
      </c>
      <c r="C918" s="75">
        <v>7</v>
      </c>
      <c r="D918" s="5" t="s">
        <v>615</v>
      </c>
      <c r="E918" s="74" t="s">
        <v>2573</v>
      </c>
      <c r="F918" s="5" t="s">
        <v>616</v>
      </c>
      <c r="G918" s="5" t="s">
        <v>617</v>
      </c>
      <c r="I918" s="5" t="s">
        <v>618</v>
      </c>
      <c r="J918" s="75" t="s">
        <v>1093</v>
      </c>
      <c r="N918" s="14"/>
      <c r="O918" s="50">
        <f>MIN(Lääkkeet[[#This Row],[Velvoite 1.1.2024 (pakkauksia)]],Lääkkeet[[#This Row],[Suurimman alitusluvan mukainen velvoite 
1.1.-30.6.2024 (pakkauksia)]],Lääkkeet[[#This Row],[Alin saldo 
1.1.-30.6.2024 (pakkauksia)]])*Lääkkeet[[#This Row],[Kirjanpitoarvo / pakkaus 1.1.2024
(EUR  ALV 0 %)]]</f>
        <v>0</v>
      </c>
      <c r="P918" s="16"/>
      <c r="Q918" s="13"/>
      <c r="R918" s="13"/>
      <c r="S918" s="13"/>
      <c r="T918" s="14"/>
      <c r="U918" s="50">
        <f>MIN(Lääkkeet[[#This Row],[Velvoite 1.7.2024 (pakkauksia)]],Lääkkeet[[#This Row],[Suurimman alitusluvan mukainen velvoite
1.7.-31.12.2024 (pakkauksia)]],Lääkkeet[[#This Row],[Alin saldo 
1.7.-31.12.2024 (pakkauksia)]])*Lääkkeet[[#This Row],[Kirjanpitoarvo / pakkaus 1.7.2024
(EUR  ALV 0 %)]]</f>
        <v>0</v>
      </c>
      <c r="W918" s="61" t="str" cm="1">
        <f t="array" ref="W918">IFERROR(_xlfn.IFS(Lääkkeet[[#This Row],[Sitoutunut pääoma 
1.1.-30.6.2024 (EUR)]]&gt;0,"Täytetyt",Lääkkeet[[#This Row],[Sitoutunut pääoma 
1.7.-31.12.2024 (EUR)]]&gt;0,"Täytetyt"),"")</f>
        <v/>
      </c>
      <c r="X918" s="61"/>
      <c r="Y918" s="5">
        <f>Hakulomake!$B$29</f>
        <v>0</v>
      </c>
    </row>
    <row r="919" spans="1:25" x14ac:dyDescent="0.3">
      <c r="A919" s="6" t="s">
        <v>1199</v>
      </c>
      <c r="B919" s="5">
        <f>Hakulomake!$B$17</f>
        <v>0</v>
      </c>
      <c r="C919" s="75">
        <v>7</v>
      </c>
      <c r="D919" s="5" t="s">
        <v>615</v>
      </c>
      <c r="E919" s="74" t="s">
        <v>2574</v>
      </c>
      <c r="F919" s="5" t="s">
        <v>616</v>
      </c>
      <c r="G919" s="5" t="s">
        <v>2537</v>
      </c>
      <c r="H919" s="5" t="s">
        <v>46</v>
      </c>
      <c r="I919" s="5" t="s">
        <v>137</v>
      </c>
      <c r="J919" s="75" t="s">
        <v>1089</v>
      </c>
      <c r="N919" s="14"/>
      <c r="O919" s="50">
        <f>MIN(Lääkkeet[[#This Row],[Velvoite 1.1.2024 (pakkauksia)]],Lääkkeet[[#This Row],[Suurimman alitusluvan mukainen velvoite 
1.1.-30.6.2024 (pakkauksia)]],Lääkkeet[[#This Row],[Alin saldo 
1.1.-30.6.2024 (pakkauksia)]])*Lääkkeet[[#This Row],[Kirjanpitoarvo / pakkaus 1.1.2024
(EUR  ALV 0 %)]]</f>
        <v>0</v>
      </c>
      <c r="P919" s="16"/>
      <c r="Q919" s="13"/>
      <c r="R919" s="13"/>
      <c r="S919" s="13"/>
      <c r="T919" s="14"/>
      <c r="U919" s="50">
        <f>MIN(Lääkkeet[[#This Row],[Velvoite 1.7.2024 (pakkauksia)]],Lääkkeet[[#This Row],[Suurimman alitusluvan mukainen velvoite
1.7.-31.12.2024 (pakkauksia)]],Lääkkeet[[#This Row],[Alin saldo 
1.7.-31.12.2024 (pakkauksia)]])*Lääkkeet[[#This Row],[Kirjanpitoarvo / pakkaus 1.7.2024
(EUR  ALV 0 %)]]</f>
        <v>0</v>
      </c>
      <c r="W919" s="61" t="str" cm="1">
        <f t="array" ref="W919">IFERROR(_xlfn.IFS(Lääkkeet[[#This Row],[Sitoutunut pääoma 
1.1.-30.6.2024 (EUR)]]&gt;0,"Täytetyt",Lääkkeet[[#This Row],[Sitoutunut pääoma 
1.7.-31.12.2024 (EUR)]]&gt;0,"Täytetyt"),"")</f>
        <v/>
      </c>
      <c r="X919" s="61"/>
      <c r="Y919" s="5">
        <f>Hakulomake!$B$29</f>
        <v>0</v>
      </c>
    </row>
    <row r="920" spans="1:25" x14ac:dyDescent="0.3">
      <c r="A920" s="6" t="s">
        <v>1199</v>
      </c>
      <c r="B920" s="5">
        <f>Hakulomake!$B$17</f>
        <v>0</v>
      </c>
      <c r="C920" s="75">
        <v>7</v>
      </c>
      <c r="D920" s="5" t="s">
        <v>623</v>
      </c>
      <c r="E920" s="74" t="s">
        <v>2575</v>
      </c>
      <c r="F920" s="5" t="s">
        <v>624</v>
      </c>
      <c r="G920" s="5" t="s">
        <v>625</v>
      </c>
      <c r="H920" s="5" t="s">
        <v>626</v>
      </c>
      <c r="I920" s="5" t="s">
        <v>417</v>
      </c>
      <c r="J920" s="75" t="s">
        <v>1090</v>
      </c>
      <c r="N920" s="14"/>
      <c r="O920" s="50">
        <f>MIN(Lääkkeet[[#This Row],[Velvoite 1.1.2024 (pakkauksia)]],Lääkkeet[[#This Row],[Suurimman alitusluvan mukainen velvoite 
1.1.-30.6.2024 (pakkauksia)]],Lääkkeet[[#This Row],[Alin saldo 
1.1.-30.6.2024 (pakkauksia)]])*Lääkkeet[[#This Row],[Kirjanpitoarvo / pakkaus 1.1.2024
(EUR  ALV 0 %)]]</f>
        <v>0</v>
      </c>
      <c r="P920" s="16"/>
      <c r="Q920" s="13"/>
      <c r="R920" s="13"/>
      <c r="S920" s="13"/>
      <c r="T920" s="14"/>
      <c r="U920" s="50">
        <f>MIN(Lääkkeet[[#This Row],[Velvoite 1.7.2024 (pakkauksia)]],Lääkkeet[[#This Row],[Suurimman alitusluvan mukainen velvoite
1.7.-31.12.2024 (pakkauksia)]],Lääkkeet[[#This Row],[Alin saldo 
1.7.-31.12.2024 (pakkauksia)]])*Lääkkeet[[#This Row],[Kirjanpitoarvo / pakkaus 1.7.2024
(EUR  ALV 0 %)]]</f>
        <v>0</v>
      </c>
      <c r="W920" s="61" t="str" cm="1">
        <f t="array" ref="W920">IFERROR(_xlfn.IFS(Lääkkeet[[#This Row],[Sitoutunut pääoma 
1.1.-30.6.2024 (EUR)]]&gt;0,"Täytetyt",Lääkkeet[[#This Row],[Sitoutunut pääoma 
1.7.-31.12.2024 (EUR)]]&gt;0,"Täytetyt"),"")</f>
        <v/>
      </c>
      <c r="X920" s="61"/>
      <c r="Y920" s="5">
        <f>Hakulomake!$B$29</f>
        <v>0</v>
      </c>
    </row>
    <row r="921" spans="1:25" x14ac:dyDescent="0.3">
      <c r="A921" s="6" t="s">
        <v>1199</v>
      </c>
      <c r="B921" s="5">
        <f>Hakulomake!$B$17</f>
        <v>0</v>
      </c>
      <c r="C921" s="75">
        <v>7</v>
      </c>
      <c r="D921" s="5" t="s">
        <v>615</v>
      </c>
      <c r="E921" s="74" t="s">
        <v>2576</v>
      </c>
      <c r="F921" s="5" t="s">
        <v>616</v>
      </c>
      <c r="G921" s="5" t="s">
        <v>619</v>
      </c>
      <c r="H921" s="5" t="s">
        <v>46</v>
      </c>
      <c r="I921" s="5" t="s">
        <v>137</v>
      </c>
      <c r="J921" s="75" t="s">
        <v>970</v>
      </c>
      <c r="N921" s="14"/>
      <c r="O921" s="50">
        <f>MIN(Lääkkeet[[#This Row],[Velvoite 1.1.2024 (pakkauksia)]],Lääkkeet[[#This Row],[Suurimman alitusluvan mukainen velvoite 
1.1.-30.6.2024 (pakkauksia)]],Lääkkeet[[#This Row],[Alin saldo 
1.1.-30.6.2024 (pakkauksia)]])*Lääkkeet[[#This Row],[Kirjanpitoarvo / pakkaus 1.1.2024
(EUR  ALV 0 %)]]</f>
        <v>0</v>
      </c>
      <c r="P921" s="16"/>
      <c r="Q921" s="13"/>
      <c r="R921" s="13"/>
      <c r="S921" s="13"/>
      <c r="T921" s="14"/>
      <c r="U921" s="50">
        <f>MIN(Lääkkeet[[#This Row],[Velvoite 1.7.2024 (pakkauksia)]],Lääkkeet[[#This Row],[Suurimman alitusluvan mukainen velvoite
1.7.-31.12.2024 (pakkauksia)]],Lääkkeet[[#This Row],[Alin saldo 
1.7.-31.12.2024 (pakkauksia)]])*Lääkkeet[[#This Row],[Kirjanpitoarvo / pakkaus 1.7.2024
(EUR  ALV 0 %)]]</f>
        <v>0</v>
      </c>
      <c r="W921" s="61" t="str" cm="1">
        <f t="array" ref="W921">IFERROR(_xlfn.IFS(Lääkkeet[[#This Row],[Sitoutunut pääoma 
1.1.-30.6.2024 (EUR)]]&gt;0,"Täytetyt",Lääkkeet[[#This Row],[Sitoutunut pääoma 
1.7.-31.12.2024 (EUR)]]&gt;0,"Täytetyt"),"")</f>
        <v/>
      </c>
      <c r="X921" s="61"/>
      <c r="Y921" s="5">
        <f>Hakulomake!$B$29</f>
        <v>0</v>
      </c>
    </row>
    <row r="922" spans="1:25" x14ac:dyDescent="0.3">
      <c r="A922" s="6" t="s">
        <v>1199</v>
      </c>
      <c r="B922" s="5">
        <f>Hakulomake!$B$17</f>
        <v>0</v>
      </c>
      <c r="C922" s="75">
        <v>7</v>
      </c>
      <c r="D922" s="5" t="s">
        <v>615</v>
      </c>
      <c r="E922" s="74" t="s">
        <v>2577</v>
      </c>
      <c r="F922" s="5" t="s">
        <v>616</v>
      </c>
      <c r="G922" s="5" t="s">
        <v>620</v>
      </c>
      <c r="H922" s="5" t="s">
        <v>46</v>
      </c>
      <c r="I922" s="5" t="s">
        <v>137</v>
      </c>
      <c r="J922" s="75" t="s">
        <v>1089</v>
      </c>
      <c r="N922" s="14"/>
      <c r="O922" s="50">
        <f>MIN(Lääkkeet[[#This Row],[Velvoite 1.1.2024 (pakkauksia)]],Lääkkeet[[#This Row],[Suurimman alitusluvan mukainen velvoite 
1.1.-30.6.2024 (pakkauksia)]],Lääkkeet[[#This Row],[Alin saldo 
1.1.-30.6.2024 (pakkauksia)]])*Lääkkeet[[#This Row],[Kirjanpitoarvo / pakkaus 1.1.2024
(EUR  ALV 0 %)]]</f>
        <v>0</v>
      </c>
      <c r="P922" s="16"/>
      <c r="Q922" s="13"/>
      <c r="R922" s="13"/>
      <c r="S922" s="13"/>
      <c r="T922" s="14"/>
      <c r="U922" s="50">
        <f>MIN(Lääkkeet[[#This Row],[Velvoite 1.7.2024 (pakkauksia)]],Lääkkeet[[#This Row],[Suurimman alitusluvan mukainen velvoite
1.7.-31.12.2024 (pakkauksia)]],Lääkkeet[[#This Row],[Alin saldo 
1.7.-31.12.2024 (pakkauksia)]])*Lääkkeet[[#This Row],[Kirjanpitoarvo / pakkaus 1.7.2024
(EUR  ALV 0 %)]]</f>
        <v>0</v>
      </c>
      <c r="W922" s="61" t="str" cm="1">
        <f t="array" ref="W922">IFERROR(_xlfn.IFS(Lääkkeet[[#This Row],[Sitoutunut pääoma 
1.1.-30.6.2024 (EUR)]]&gt;0,"Täytetyt",Lääkkeet[[#This Row],[Sitoutunut pääoma 
1.7.-31.12.2024 (EUR)]]&gt;0,"Täytetyt"),"")</f>
        <v/>
      </c>
      <c r="X922" s="61"/>
      <c r="Y922" s="5">
        <f>Hakulomake!$B$29</f>
        <v>0</v>
      </c>
    </row>
    <row r="923" spans="1:25" x14ac:dyDescent="0.3">
      <c r="A923" s="6" t="s">
        <v>1199</v>
      </c>
      <c r="B923" s="5">
        <f>Hakulomake!$B$17</f>
        <v>0</v>
      </c>
      <c r="C923" s="75">
        <v>7</v>
      </c>
      <c r="D923" s="5" t="s">
        <v>630</v>
      </c>
      <c r="E923" s="74" t="s">
        <v>2578</v>
      </c>
      <c r="F923" s="5" t="s">
        <v>631</v>
      </c>
      <c r="G923" s="5" t="s">
        <v>633</v>
      </c>
      <c r="H923" s="5" t="s">
        <v>634</v>
      </c>
      <c r="I923" s="5" t="s">
        <v>417</v>
      </c>
      <c r="J923" s="75" t="s">
        <v>1067</v>
      </c>
      <c r="N923" s="14"/>
      <c r="O923" s="50">
        <f>MIN(Lääkkeet[[#This Row],[Velvoite 1.1.2024 (pakkauksia)]],Lääkkeet[[#This Row],[Suurimman alitusluvan mukainen velvoite 
1.1.-30.6.2024 (pakkauksia)]],Lääkkeet[[#This Row],[Alin saldo 
1.1.-30.6.2024 (pakkauksia)]])*Lääkkeet[[#This Row],[Kirjanpitoarvo / pakkaus 1.1.2024
(EUR  ALV 0 %)]]</f>
        <v>0</v>
      </c>
      <c r="P923" s="16"/>
      <c r="Q923" s="13"/>
      <c r="R923" s="13"/>
      <c r="S923" s="13"/>
      <c r="T923" s="14"/>
      <c r="U923" s="50">
        <f>MIN(Lääkkeet[[#This Row],[Velvoite 1.7.2024 (pakkauksia)]],Lääkkeet[[#This Row],[Suurimman alitusluvan mukainen velvoite
1.7.-31.12.2024 (pakkauksia)]],Lääkkeet[[#This Row],[Alin saldo 
1.7.-31.12.2024 (pakkauksia)]])*Lääkkeet[[#This Row],[Kirjanpitoarvo / pakkaus 1.7.2024
(EUR  ALV 0 %)]]</f>
        <v>0</v>
      </c>
      <c r="W923" s="61" t="str" cm="1">
        <f t="array" ref="W923">IFERROR(_xlfn.IFS(Lääkkeet[[#This Row],[Sitoutunut pääoma 
1.1.-30.6.2024 (EUR)]]&gt;0,"Täytetyt",Lääkkeet[[#This Row],[Sitoutunut pääoma 
1.7.-31.12.2024 (EUR)]]&gt;0,"Täytetyt"),"")</f>
        <v/>
      </c>
      <c r="X923" s="61"/>
      <c r="Y923" s="5">
        <f>Hakulomake!$B$29</f>
        <v>0</v>
      </c>
    </row>
    <row r="924" spans="1:25" x14ac:dyDescent="0.3">
      <c r="A924" s="6" t="s">
        <v>1199</v>
      </c>
      <c r="B924" s="5">
        <f>Hakulomake!$B$17</f>
        <v>0</v>
      </c>
      <c r="C924" s="75">
        <v>8</v>
      </c>
      <c r="D924" s="5" t="s">
        <v>653</v>
      </c>
      <c r="E924" s="74" t="s">
        <v>2579</v>
      </c>
      <c r="F924" s="5" t="s">
        <v>654</v>
      </c>
      <c r="G924" s="5" t="s">
        <v>655</v>
      </c>
      <c r="H924" s="5" t="s">
        <v>642</v>
      </c>
      <c r="I924" s="5" t="s">
        <v>643</v>
      </c>
      <c r="J924" s="75" t="s">
        <v>1094</v>
      </c>
      <c r="N924" s="14"/>
      <c r="O924" s="50">
        <f>MIN(Lääkkeet[[#This Row],[Velvoite 1.1.2024 (pakkauksia)]],Lääkkeet[[#This Row],[Suurimman alitusluvan mukainen velvoite 
1.1.-30.6.2024 (pakkauksia)]],Lääkkeet[[#This Row],[Alin saldo 
1.1.-30.6.2024 (pakkauksia)]])*Lääkkeet[[#This Row],[Kirjanpitoarvo / pakkaus 1.1.2024
(EUR  ALV 0 %)]]</f>
        <v>0</v>
      </c>
      <c r="P924" s="16"/>
      <c r="Q924" s="13"/>
      <c r="R924" s="13"/>
      <c r="S924" s="13"/>
      <c r="T924" s="14"/>
      <c r="U924" s="50">
        <f>MIN(Lääkkeet[[#This Row],[Velvoite 1.7.2024 (pakkauksia)]],Lääkkeet[[#This Row],[Suurimman alitusluvan mukainen velvoite
1.7.-31.12.2024 (pakkauksia)]],Lääkkeet[[#This Row],[Alin saldo 
1.7.-31.12.2024 (pakkauksia)]])*Lääkkeet[[#This Row],[Kirjanpitoarvo / pakkaus 1.7.2024
(EUR  ALV 0 %)]]</f>
        <v>0</v>
      </c>
      <c r="W924" s="61" t="str" cm="1">
        <f t="array" ref="W924">IFERROR(_xlfn.IFS(Lääkkeet[[#This Row],[Sitoutunut pääoma 
1.1.-30.6.2024 (EUR)]]&gt;0,"Täytetyt",Lääkkeet[[#This Row],[Sitoutunut pääoma 
1.7.-31.12.2024 (EUR)]]&gt;0,"Täytetyt"),"")</f>
        <v/>
      </c>
      <c r="X924" s="61"/>
      <c r="Y924" s="5">
        <f>Hakulomake!$B$29</f>
        <v>0</v>
      </c>
    </row>
    <row r="925" spans="1:25" x14ac:dyDescent="0.3">
      <c r="A925" s="6" t="s">
        <v>1199</v>
      </c>
      <c r="B925" s="5">
        <f>Hakulomake!$B$17</f>
        <v>0</v>
      </c>
      <c r="C925" s="75">
        <v>8</v>
      </c>
      <c r="D925" s="5" t="s">
        <v>653</v>
      </c>
      <c r="E925" s="74" t="s">
        <v>2580</v>
      </c>
      <c r="F925" s="5" t="s">
        <v>654</v>
      </c>
      <c r="G925" s="5" t="s">
        <v>655</v>
      </c>
      <c r="H925" s="5" t="s">
        <v>642</v>
      </c>
      <c r="I925" s="5" t="s">
        <v>643</v>
      </c>
      <c r="J925" s="75" t="s">
        <v>1094</v>
      </c>
      <c r="N925" s="14"/>
      <c r="O925" s="50">
        <f>MIN(Lääkkeet[[#This Row],[Velvoite 1.1.2024 (pakkauksia)]],Lääkkeet[[#This Row],[Suurimman alitusluvan mukainen velvoite 
1.1.-30.6.2024 (pakkauksia)]],Lääkkeet[[#This Row],[Alin saldo 
1.1.-30.6.2024 (pakkauksia)]])*Lääkkeet[[#This Row],[Kirjanpitoarvo / pakkaus 1.1.2024
(EUR  ALV 0 %)]]</f>
        <v>0</v>
      </c>
      <c r="P925" s="16"/>
      <c r="Q925" s="13"/>
      <c r="R925" s="13"/>
      <c r="S925" s="13"/>
      <c r="T925" s="14"/>
      <c r="U925" s="50">
        <f>MIN(Lääkkeet[[#This Row],[Velvoite 1.7.2024 (pakkauksia)]],Lääkkeet[[#This Row],[Suurimman alitusluvan mukainen velvoite
1.7.-31.12.2024 (pakkauksia)]],Lääkkeet[[#This Row],[Alin saldo 
1.7.-31.12.2024 (pakkauksia)]])*Lääkkeet[[#This Row],[Kirjanpitoarvo / pakkaus 1.7.2024
(EUR  ALV 0 %)]]</f>
        <v>0</v>
      </c>
      <c r="W925" s="61" t="str" cm="1">
        <f t="array" ref="W925">IFERROR(_xlfn.IFS(Lääkkeet[[#This Row],[Sitoutunut pääoma 
1.1.-30.6.2024 (EUR)]]&gt;0,"Täytetyt",Lääkkeet[[#This Row],[Sitoutunut pääoma 
1.7.-31.12.2024 (EUR)]]&gt;0,"Täytetyt"),"")</f>
        <v/>
      </c>
      <c r="X925" s="61"/>
      <c r="Y925" s="5">
        <f>Hakulomake!$B$29</f>
        <v>0</v>
      </c>
    </row>
    <row r="926" spans="1:25" x14ac:dyDescent="0.3">
      <c r="A926" s="6" t="s">
        <v>1199</v>
      </c>
      <c r="B926" s="5">
        <f>Hakulomake!$B$17</f>
        <v>0</v>
      </c>
      <c r="C926" s="75">
        <v>8</v>
      </c>
      <c r="D926" s="5" t="s">
        <v>653</v>
      </c>
      <c r="E926" s="74" t="s">
        <v>2581</v>
      </c>
      <c r="F926" s="5" t="s">
        <v>654</v>
      </c>
      <c r="G926" s="5" t="s">
        <v>655</v>
      </c>
      <c r="H926" s="5" t="s">
        <v>644</v>
      </c>
      <c r="I926" s="5" t="s">
        <v>643</v>
      </c>
      <c r="J926" s="75" t="s">
        <v>1094</v>
      </c>
      <c r="N926" s="14"/>
      <c r="O926" s="50">
        <f>MIN(Lääkkeet[[#This Row],[Velvoite 1.1.2024 (pakkauksia)]],Lääkkeet[[#This Row],[Suurimman alitusluvan mukainen velvoite 
1.1.-30.6.2024 (pakkauksia)]],Lääkkeet[[#This Row],[Alin saldo 
1.1.-30.6.2024 (pakkauksia)]])*Lääkkeet[[#This Row],[Kirjanpitoarvo / pakkaus 1.1.2024
(EUR  ALV 0 %)]]</f>
        <v>0</v>
      </c>
      <c r="P926" s="16"/>
      <c r="Q926" s="13"/>
      <c r="R926" s="13"/>
      <c r="S926" s="13"/>
      <c r="T926" s="14"/>
      <c r="U926" s="50">
        <f>MIN(Lääkkeet[[#This Row],[Velvoite 1.7.2024 (pakkauksia)]],Lääkkeet[[#This Row],[Suurimman alitusluvan mukainen velvoite
1.7.-31.12.2024 (pakkauksia)]],Lääkkeet[[#This Row],[Alin saldo 
1.7.-31.12.2024 (pakkauksia)]])*Lääkkeet[[#This Row],[Kirjanpitoarvo / pakkaus 1.7.2024
(EUR  ALV 0 %)]]</f>
        <v>0</v>
      </c>
      <c r="W926" s="61" t="str" cm="1">
        <f t="array" ref="W926">IFERROR(_xlfn.IFS(Lääkkeet[[#This Row],[Sitoutunut pääoma 
1.1.-30.6.2024 (EUR)]]&gt;0,"Täytetyt",Lääkkeet[[#This Row],[Sitoutunut pääoma 
1.7.-31.12.2024 (EUR)]]&gt;0,"Täytetyt"),"")</f>
        <v/>
      </c>
      <c r="X926" s="61"/>
      <c r="Y926" s="5">
        <f>Hakulomake!$B$29</f>
        <v>0</v>
      </c>
    </row>
    <row r="927" spans="1:25" x14ac:dyDescent="0.3">
      <c r="A927" s="6" t="s">
        <v>1199</v>
      </c>
      <c r="B927" s="5">
        <f>Hakulomake!$B$17</f>
        <v>0</v>
      </c>
      <c r="C927" s="75">
        <v>8</v>
      </c>
      <c r="D927" s="5" t="s">
        <v>653</v>
      </c>
      <c r="E927" s="74" t="s">
        <v>2582</v>
      </c>
      <c r="F927" s="5" t="s">
        <v>654</v>
      </c>
      <c r="G927" s="5" t="s">
        <v>655</v>
      </c>
      <c r="H927" s="5" t="s">
        <v>644</v>
      </c>
      <c r="I927" s="5" t="s">
        <v>643</v>
      </c>
      <c r="J927" s="75" t="s">
        <v>1094</v>
      </c>
      <c r="N927" s="14"/>
      <c r="O927" s="50">
        <f>MIN(Lääkkeet[[#This Row],[Velvoite 1.1.2024 (pakkauksia)]],Lääkkeet[[#This Row],[Suurimman alitusluvan mukainen velvoite 
1.1.-30.6.2024 (pakkauksia)]],Lääkkeet[[#This Row],[Alin saldo 
1.1.-30.6.2024 (pakkauksia)]])*Lääkkeet[[#This Row],[Kirjanpitoarvo / pakkaus 1.1.2024
(EUR  ALV 0 %)]]</f>
        <v>0</v>
      </c>
      <c r="P927" s="16"/>
      <c r="Q927" s="13"/>
      <c r="R927" s="13"/>
      <c r="S927" s="13"/>
      <c r="T927" s="14"/>
      <c r="U927" s="50">
        <f>MIN(Lääkkeet[[#This Row],[Velvoite 1.7.2024 (pakkauksia)]],Lääkkeet[[#This Row],[Suurimman alitusluvan mukainen velvoite
1.7.-31.12.2024 (pakkauksia)]],Lääkkeet[[#This Row],[Alin saldo 
1.7.-31.12.2024 (pakkauksia)]])*Lääkkeet[[#This Row],[Kirjanpitoarvo / pakkaus 1.7.2024
(EUR  ALV 0 %)]]</f>
        <v>0</v>
      </c>
      <c r="W927" s="61" t="str" cm="1">
        <f t="array" ref="W927">IFERROR(_xlfn.IFS(Lääkkeet[[#This Row],[Sitoutunut pääoma 
1.1.-30.6.2024 (EUR)]]&gt;0,"Täytetyt",Lääkkeet[[#This Row],[Sitoutunut pääoma 
1.7.-31.12.2024 (EUR)]]&gt;0,"Täytetyt"),"")</f>
        <v/>
      </c>
      <c r="X927" s="61"/>
      <c r="Y927" s="5">
        <f>Hakulomake!$B$29</f>
        <v>0</v>
      </c>
    </row>
    <row r="928" spans="1:25" x14ac:dyDescent="0.3">
      <c r="A928" s="6" t="s">
        <v>1199</v>
      </c>
      <c r="B928" s="5">
        <f>Hakulomake!$B$17</f>
        <v>0</v>
      </c>
      <c r="C928" s="75">
        <v>8</v>
      </c>
      <c r="D928" s="5" t="s">
        <v>653</v>
      </c>
      <c r="E928" s="74" t="s">
        <v>2583</v>
      </c>
      <c r="F928" s="5" t="s">
        <v>654</v>
      </c>
      <c r="G928" s="5" t="s">
        <v>655</v>
      </c>
      <c r="H928" s="5" t="s">
        <v>656</v>
      </c>
      <c r="I928" s="5" t="s">
        <v>643</v>
      </c>
      <c r="J928" s="75" t="s">
        <v>1095</v>
      </c>
      <c r="N928" s="14"/>
      <c r="O928" s="50">
        <f>MIN(Lääkkeet[[#This Row],[Velvoite 1.1.2024 (pakkauksia)]],Lääkkeet[[#This Row],[Suurimman alitusluvan mukainen velvoite 
1.1.-30.6.2024 (pakkauksia)]],Lääkkeet[[#This Row],[Alin saldo 
1.1.-30.6.2024 (pakkauksia)]])*Lääkkeet[[#This Row],[Kirjanpitoarvo / pakkaus 1.1.2024
(EUR  ALV 0 %)]]</f>
        <v>0</v>
      </c>
      <c r="P928" s="16"/>
      <c r="Q928" s="13"/>
      <c r="R928" s="13"/>
      <c r="S928" s="13"/>
      <c r="T928" s="14"/>
      <c r="U928" s="50">
        <f>MIN(Lääkkeet[[#This Row],[Velvoite 1.7.2024 (pakkauksia)]],Lääkkeet[[#This Row],[Suurimman alitusluvan mukainen velvoite
1.7.-31.12.2024 (pakkauksia)]],Lääkkeet[[#This Row],[Alin saldo 
1.7.-31.12.2024 (pakkauksia)]])*Lääkkeet[[#This Row],[Kirjanpitoarvo / pakkaus 1.7.2024
(EUR  ALV 0 %)]]</f>
        <v>0</v>
      </c>
      <c r="W928" s="61" t="str" cm="1">
        <f t="array" ref="W928">IFERROR(_xlfn.IFS(Lääkkeet[[#This Row],[Sitoutunut pääoma 
1.1.-30.6.2024 (EUR)]]&gt;0,"Täytetyt",Lääkkeet[[#This Row],[Sitoutunut pääoma 
1.7.-31.12.2024 (EUR)]]&gt;0,"Täytetyt"),"")</f>
        <v/>
      </c>
      <c r="X928" s="61"/>
      <c r="Y928" s="5">
        <f>Hakulomake!$B$29</f>
        <v>0</v>
      </c>
    </row>
    <row r="929" spans="1:25" x14ac:dyDescent="0.3">
      <c r="A929" s="6" t="s">
        <v>1199</v>
      </c>
      <c r="B929" s="5">
        <f>Hakulomake!$B$17</f>
        <v>0</v>
      </c>
      <c r="C929" s="75">
        <v>8</v>
      </c>
      <c r="D929" s="5" t="s">
        <v>653</v>
      </c>
      <c r="E929" s="74" t="s">
        <v>2584</v>
      </c>
      <c r="F929" s="5" t="s">
        <v>654</v>
      </c>
      <c r="G929" s="5" t="s">
        <v>655</v>
      </c>
      <c r="H929" s="5" t="s">
        <v>656</v>
      </c>
      <c r="I929" s="5" t="s">
        <v>643</v>
      </c>
      <c r="J929" s="75" t="s">
        <v>1095</v>
      </c>
      <c r="N929" s="14"/>
      <c r="O929" s="50">
        <f>MIN(Lääkkeet[[#This Row],[Velvoite 1.1.2024 (pakkauksia)]],Lääkkeet[[#This Row],[Suurimman alitusluvan mukainen velvoite 
1.1.-30.6.2024 (pakkauksia)]],Lääkkeet[[#This Row],[Alin saldo 
1.1.-30.6.2024 (pakkauksia)]])*Lääkkeet[[#This Row],[Kirjanpitoarvo / pakkaus 1.1.2024
(EUR  ALV 0 %)]]</f>
        <v>0</v>
      </c>
      <c r="P929" s="16"/>
      <c r="Q929" s="13"/>
      <c r="R929" s="13"/>
      <c r="S929" s="13"/>
      <c r="T929" s="14"/>
      <c r="U929" s="50">
        <f>MIN(Lääkkeet[[#This Row],[Velvoite 1.7.2024 (pakkauksia)]],Lääkkeet[[#This Row],[Suurimman alitusluvan mukainen velvoite
1.7.-31.12.2024 (pakkauksia)]],Lääkkeet[[#This Row],[Alin saldo 
1.7.-31.12.2024 (pakkauksia)]])*Lääkkeet[[#This Row],[Kirjanpitoarvo / pakkaus 1.7.2024
(EUR  ALV 0 %)]]</f>
        <v>0</v>
      </c>
      <c r="W929" s="61" t="str" cm="1">
        <f t="array" ref="W929">IFERROR(_xlfn.IFS(Lääkkeet[[#This Row],[Sitoutunut pääoma 
1.1.-30.6.2024 (EUR)]]&gt;0,"Täytetyt",Lääkkeet[[#This Row],[Sitoutunut pääoma 
1.7.-31.12.2024 (EUR)]]&gt;0,"Täytetyt"),"")</f>
        <v/>
      </c>
      <c r="X929" s="61"/>
      <c r="Y929" s="5">
        <f>Hakulomake!$B$29</f>
        <v>0</v>
      </c>
    </row>
    <row r="930" spans="1:25" x14ac:dyDescent="0.3">
      <c r="A930" s="6" t="s">
        <v>1199</v>
      </c>
      <c r="B930" s="5">
        <f>Hakulomake!$B$17</f>
        <v>0</v>
      </c>
      <c r="C930" s="75">
        <v>8</v>
      </c>
      <c r="D930" s="5" t="s">
        <v>664</v>
      </c>
      <c r="E930" s="74" t="s">
        <v>2585</v>
      </c>
      <c r="F930" s="5" t="s">
        <v>665</v>
      </c>
      <c r="G930" s="5" t="s">
        <v>666</v>
      </c>
      <c r="H930" s="5" t="s">
        <v>667</v>
      </c>
      <c r="I930" s="5" t="s">
        <v>647</v>
      </c>
      <c r="J930" s="75" t="s">
        <v>1096</v>
      </c>
      <c r="N930" s="14"/>
      <c r="O930" s="50">
        <f>MIN(Lääkkeet[[#This Row],[Velvoite 1.1.2024 (pakkauksia)]],Lääkkeet[[#This Row],[Suurimman alitusluvan mukainen velvoite 
1.1.-30.6.2024 (pakkauksia)]],Lääkkeet[[#This Row],[Alin saldo 
1.1.-30.6.2024 (pakkauksia)]])*Lääkkeet[[#This Row],[Kirjanpitoarvo / pakkaus 1.1.2024
(EUR  ALV 0 %)]]</f>
        <v>0</v>
      </c>
      <c r="P930" s="16"/>
      <c r="Q930" s="13"/>
      <c r="R930" s="13"/>
      <c r="S930" s="13"/>
      <c r="T930" s="14"/>
      <c r="U930" s="50">
        <f>MIN(Lääkkeet[[#This Row],[Velvoite 1.7.2024 (pakkauksia)]],Lääkkeet[[#This Row],[Suurimman alitusluvan mukainen velvoite
1.7.-31.12.2024 (pakkauksia)]],Lääkkeet[[#This Row],[Alin saldo 
1.7.-31.12.2024 (pakkauksia)]])*Lääkkeet[[#This Row],[Kirjanpitoarvo / pakkaus 1.7.2024
(EUR  ALV 0 %)]]</f>
        <v>0</v>
      </c>
      <c r="W930" s="61" t="str" cm="1">
        <f t="array" ref="W930">IFERROR(_xlfn.IFS(Lääkkeet[[#This Row],[Sitoutunut pääoma 
1.1.-30.6.2024 (EUR)]]&gt;0,"Täytetyt",Lääkkeet[[#This Row],[Sitoutunut pääoma 
1.7.-31.12.2024 (EUR)]]&gt;0,"Täytetyt"),"")</f>
        <v/>
      </c>
      <c r="X930" s="61"/>
      <c r="Y930" s="5">
        <f>Hakulomake!$B$29</f>
        <v>0</v>
      </c>
    </row>
    <row r="931" spans="1:25" x14ac:dyDescent="0.3">
      <c r="A931" s="6" t="s">
        <v>1199</v>
      </c>
      <c r="B931" s="5">
        <f>Hakulomake!$B$17</f>
        <v>0</v>
      </c>
      <c r="C931" s="75">
        <v>8</v>
      </c>
      <c r="D931" s="5" t="s">
        <v>635</v>
      </c>
      <c r="E931" s="74" t="s">
        <v>2586</v>
      </c>
      <c r="F931" s="5" t="s">
        <v>636</v>
      </c>
      <c r="G931" s="5" t="s">
        <v>645</v>
      </c>
      <c r="H931" s="5" t="s">
        <v>163</v>
      </c>
      <c r="I931" s="5" t="s">
        <v>145</v>
      </c>
      <c r="J931" s="75" t="s">
        <v>1081</v>
      </c>
      <c r="N931" s="14"/>
      <c r="O931" s="50">
        <f>MIN(Lääkkeet[[#This Row],[Velvoite 1.1.2024 (pakkauksia)]],Lääkkeet[[#This Row],[Suurimman alitusluvan mukainen velvoite 
1.1.-30.6.2024 (pakkauksia)]],Lääkkeet[[#This Row],[Alin saldo 
1.1.-30.6.2024 (pakkauksia)]])*Lääkkeet[[#This Row],[Kirjanpitoarvo / pakkaus 1.1.2024
(EUR  ALV 0 %)]]</f>
        <v>0</v>
      </c>
      <c r="P931" s="16"/>
      <c r="Q931" s="13"/>
      <c r="R931" s="13"/>
      <c r="S931" s="13"/>
      <c r="T931" s="14"/>
      <c r="U931" s="50">
        <f>MIN(Lääkkeet[[#This Row],[Velvoite 1.7.2024 (pakkauksia)]],Lääkkeet[[#This Row],[Suurimman alitusluvan mukainen velvoite
1.7.-31.12.2024 (pakkauksia)]],Lääkkeet[[#This Row],[Alin saldo 
1.7.-31.12.2024 (pakkauksia)]])*Lääkkeet[[#This Row],[Kirjanpitoarvo / pakkaus 1.7.2024
(EUR  ALV 0 %)]]</f>
        <v>0</v>
      </c>
      <c r="W931" s="61" t="str" cm="1">
        <f t="array" ref="W931">IFERROR(_xlfn.IFS(Lääkkeet[[#This Row],[Sitoutunut pääoma 
1.1.-30.6.2024 (EUR)]]&gt;0,"Täytetyt",Lääkkeet[[#This Row],[Sitoutunut pääoma 
1.7.-31.12.2024 (EUR)]]&gt;0,"Täytetyt"),"")</f>
        <v/>
      </c>
      <c r="X931" s="61"/>
      <c r="Y931" s="5">
        <f>Hakulomake!$B$29</f>
        <v>0</v>
      </c>
    </row>
    <row r="932" spans="1:25" x14ac:dyDescent="0.3">
      <c r="A932" s="6" t="s">
        <v>1199</v>
      </c>
      <c r="B932" s="5">
        <f>Hakulomake!$B$17</f>
        <v>0</v>
      </c>
      <c r="C932" s="75">
        <v>8</v>
      </c>
      <c r="D932" s="5" t="s">
        <v>664</v>
      </c>
      <c r="E932" s="74" t="s">
        <v>2587</v>
      </c>
      <c r="F932" s="5" t="s">
        <v>665</v>
      </c>
      <c r="G932" s="5" t="s">
        <v>666</v>
      </c>
      <c r="H932" s="5" t="s">
        <v>667</v>
      </c>
      <c r="I932" s="5" t="s">
        <v>647</v>
      </c>
      <c r="J932" s="75" t="s">
        <v>1096</v>
      </c>
      <c r="N932" s="14"/>
      <c r="O932" s="50">
        <f>MIN(Lääkkeet[[#This Row],[Velvoite 1.1.2024 (pakkauksia)]],Lääkkeet[[#This Row],[Suurimman alitusluvan mukainen velvoite 
1.1.-30.6.2024 (pakkauksia)]],Lääkkeet[[#This Row],[Alin saldo 
1.1.-30.6.2024 (pakkauksia)]])*Lääkkeet[[#This Row],[Kirjanpitoarvo / pakkaus 1.1.2024
(EUR  ALV 0 %)]]</f>
        <v>0</v>
      </c>
      <c r="P932" s="16"/>
      <c r="Q932" s="13"/>
      <c r="R932" s="13"/>
      <c r="S932" s="13"/>
      <c r="T932" s="14"/>
      <c r="U932" s="50">
        <f>MIN(Lääkkeet[[#This Row],[Velvoite 1.7.2024 (pakkauksia)]],Lääkkeet[[#This Row],[Suurimman alitusluvan mukainen velvoite
1.7.-31.12.2024 (pakkauksia)]],Lääkkeet[[#This Row],[Alin saldo 
1.7.-31.12.2024 (pakkauksia)]])*Lääkkeet[[#This Row],[Kirjanpitoarvo / pakkaus 1.7.2024
(EUR  ALV 0 %)]]</f>
        <v>0</v>
      </c>
      <c r="W932" s="61" t="str" cm="1">
        <f t="array" ref="W932">IFERROR(_xlfn.IFS(Lääkkeet[[#This Row],[Sitoutunut pääoma 
1.1.-30.6.2024 (EUR)]]&gt;0,"Täytetyt",Lääkkeet[[#This Row],[Sitoutunut pääoma 
1.7.-31.12.2024 (EUR)]]&gt;0,"Täytetyt"),"")</f>
        <v/>
      </c>
      <c r="X932" s="61"/>
      <c r="Y932" s="5">
        <f>Hakulomake!$B$29</f>
        <v>0</v>
      </c>
    </row>
    <row r="933" spans="1:25" x14ac:dyDescent="0.3">
      <c r="A933" s="6" t="s">
        <v>1199</v>
      </c>
      <c r="B933" s="5">
        <f>Hakulomake!$B$17</f>
        <v>0</v>
      </c>
      <c r="C933" s="75">
        <v>8</v>
      </c>
      <c r="D933" s="5" t="s">
        <v>664</v>
      </c>
      <c r="E933" s="74" t="s">
        <v>2588</v>
      </c>
      <c r="F933" s="5" t="s">
        <v>665</v>
      </c>
      <c r="G933" s="5" t="s">
        <v>666</v>
      </c>
      <c r="H933" s="5" t="s">
        <v>668</v>
      </c>
      <c r="I933" s="5" t="s">
        <v>647</v>
      </c>
      <c r="J933" s="75" t="s">
        <v>1096</v>
      </c>
      <c r="N933" s="14"/>
      <c r="O933" s="50">
        <f>MIN(Lääkkeet[[#This Row],[Velvoite 1.1.2024 (pakkauksia)]],Lääkkeet[[#This Row],[Suurimman alitusluvan mukainen velvoite 
1.1.-30.6.2024 (pakkauksia)]],Lääkkeet[[#This Row],[Alin saldo 
1.1.-30.6.2024 (pakkauksia)]])*Lääkkeet[[#This Row],[Kirjanpitoarvo / pakkaus 1.1.2024
(EUR  ALV 0 %)]]</f>
        <v>0</v>
      </c>
      <c r="P933" s="16"/>
      <c r="Q933" s="13"/>
      <c r="R933" s="13"/>
      <c r="S933" s="13"/>
      <c r="T933" s="14"/>
      <c r="U933" s="50">
        <f>MIN(Lääkkeet[[#This Row],[Velvoite 1.7.2024 (pakkauksia)]],Lääkkeet[[#This Row],[Suurimman alitusluvan mukainen velvoite
1.7.-31.12.2024 (pakkauksia)]],Lääkkeet[[#This Row],[Alin saldo 
1.7.-31.12.2024 (pakkauksia)]])*Lääkkeet[[#This Row],[Kirjanpitoarvo / pakkaus 1.7.2024
(EUR  ALV 0 %)]]</f>
        <v>0</v>
      </c>
      <c r="W933" s="61" t="str" cm="1">
        <f t="array" ref="W933">IFERROR(_xlfn.IFS(Lääkkeet[[#This Row],[Sitoutunut pääoma 
1.1.-30.6.2024 (EUR)]]&gt;0,"Täytetyt",Lääkkeet[[#This Row],[Sitoutunut pääoma 
1.7.-31.12.2024 (EUR)]]&gt;0,"Täytetyt"),"")</f>
        <v/>
      </c>
      <c r="X933" s="61"/>
      <c r="Y933" s="5">
        <f>Hakulomake!$B$29</f>
        <v>0</v>
      </c>
    </row>
    <row r="934" spans="1:25" x14ac:dyDescent="0.3">
      <c r="A934" s="6" t="s">
        <v>1199</v>
      </c>
      <c r="B934" s="5">
        <f>Hakulomake!$B$17</f>
        <v>0</v>
      </c>
      <c r="C934" s="75">
        <v>8</v>
      </c>
      <c r="D934" s="5" t="s">
        <v>635</v>
      </c>
      <c r="E934" s="74" t="s">
        <v>2589</v>
      </c>
      <c r="F934" s="5" t="s">
        <v>636</v>
      </c>
      <c r="G934" s="5" t="s">
        <v>645</v>
      </c>
      <c r="H934" s="5" t="s">
        <v>150</v>
      </c>
      <c r="I934" s="5" t="s">
        <v>145</v>
      </c>
      <c r="J934" s="75" t="s">
        <v>1097</v>
      </c>
      <c r="N934" s="14"/>
      <c r="O934" s="50">
        <f>MIN(Lääkkeet[[#This Row],[Velvoite 1.1.2024 (pakkauksia)]],Lääkkeet[[#This Row],[Suurimman alitusluvan mukainen velvoite 
1.1.-30.6.2024 (pakkauksia)]],Lääkkeet[[#This Row],[Alin saldo 
1.1.-30.6.2024 (pakkauksia)]])*Lääkkeet[[#This Row],[Kirjanpitoarvo / pakkaus 1.1.2024
(EUR  ALV 0 %)]]</f>
        <v>0</v>
      </c>
      <c r="P934" s="16"/>
      <c r="Q934" s="13"/>
      <c r="R934" s="13"/>
      <c r="S934" s="13"/>
      <c r="T934" s="14"/>
      <c r="U934" s="50">
        <f>MIN(Lääkkeet[[#This Row],[Velvoite 1.7.2024 (pakkauksia)]],Lääkkeet[[#This Row],[Suurimman alitusluvan mukainen velvoite
1.7.-31.12.2024 (pakkauksia)]],Lääkkeet[[#This Row],[Alin saldo 
1.7.-31.12.2024 (pakkauksia)]])*Lääkkeet[[#This Row],[Kirjanpitoarvo / pakkaus 1.7.2024
(EUR  ALV 0 %)]]</f>
        <v>0</v>
      </c>
      <c r="W934" s="61" t="str" cm="1">
        <f t="array" ref="W934">IFERROR(_xlfn.IFS(Lääkkeet[[#This Row],[Sitoutunut pääoma 
1.1.-30.6.2024 (EUR)]]&gt;0,"Täytetyt",Lääkkeet[[#This Row],[Sitoutunut pääoma 
1.7.-31.12.2024 (EUR)]]&gt;0,"Täytetyt"),"")</f>
        <v/>
      </c>
      <c r="X934" s="61"/>
      <c r="Y934" s="5">
        <f>Hakulomake!$B$29</f>
        <v>0</v>
      </c>
    </row>
    <row r="935" spans="1:25" x14ac:dyDescent="0.3">
      <c r="A935" s="6" t="s">
        <v>1199</v>
      </c>
      <c r="B935" s="5">
        <f>Hakulomake!$B$17</f>
        <v>0</v>
      </c>
      <c r="C935" s="75">
        <v>8</v>
      </c>
      <c r="D935" s="5" t="s">
        <v>653</v>
      </c>
      <c r="E935" s="74" t="s">
        <v>2590</v>
      </c>
      <c r="F935" s="5" t="s">
        <v>654</v>
      </c>
      <c r="G935" s="5" t="s">
        <v>661</v>
      </c>
      <c r="H935" s="5" t="s">
        <v>660</v>
      </c>
      <c r="I935" s="5" t="s">
        <v>659</v>
      </c>
      <c r="J935" s="75" t="s">
        <v>1098</v>
      </c>
      <c r="N935" s="14"/>
      <c r="O935" s="50">
        <f>MIN(Lääkkeet[[#This Row],[Velvoite 1.1.2024 (pakkauksia)]],Lääkkeet[[#This Row],[Suurimman alitusluvan mukainen velvoite 
1.1.-30.6.2024 (pakkauksia)]],Lääkkeet[[#This Row],[Alin saldo 
1.1.-30.6.2024 (pakkauksia)]])*Lääkkeet[[#This Row],[Kirjanpitoarvo / pakkaus 1.1.2024
(EUR  ALV 0 %)]]</f>
        <v>0</v>
      </c>
      <c r="P935" s="16"/>
      <c r="Q935" s="13"/>
      <c r="R935" s="13"/>
      <c r="S935" s="13"/>
      <c r="T935" s="14"/>
      <c r="U935" s="50">
        <f>MIN(Lääkkeet[[#This Row],[Velvoite 1.7.2024 (pakkauksia)]],Lääkkeet[[#This Row],[Suurimman alitusluvan mukainen velvoite
1.7.-31.12.2024 (pakkauksia)]],Lääkkeet[[#This Row],[Alin saldo 
1.7.-31.12.2024 (pakkauksia)]])*Lääkkeet[[#This Row],[Kirjanpitoarvo / pakkaus 1.7.2024
(EUR  ALV 0 %)]]</f>
        <v>0</v>
      </c>
      <c r="W935" s="61" t="str" cm="1">
        <f t="array" ref="W935">IFERROR(_xlfn.IFS(Lääkkeet[[#This Row],[Sitoutunut pääoma 
1.1.-30.6.2024 (EUR)]]&gt;0,"Täytetyt",Lääkkeet[[#This Row],[Sitoutunut pääoma 
1.7.-31.12.2024 (EUR)]]&gt;0,"Täytetyt"),"")</f>
        <v/>
      </c>
      <c r="X935" s="61"/>
      <c r="Y935" s="5">
        <f>Hakulomake!$B$29</f>
        <v>0</v>
      </c>
    </row>
    <row r="936" spans="1:25" x14ac:dyDescent="0.3">
      <c r="A936" s="6" t="s">
        <v>1199</v>
      </c>
      <c r="B936" s="5">
        <f>Hakulomake!$B$17</f>
        <v>0</v>
      </c>
      <c r="C936" s="75">
        <v>8</v>
      </c>
      <c r="D936" s="5" t="s">
        <v>635</v>
      </c>
      <c r="E936" s="74" t="s">
        <v>2591</v>
      </c>
      <c r="F936" s="5" t="s">
        <v>636</v>
      </c>
      <c r="G936" s="5" t="s">
        <v>641</v>
      </c>
      <c r="H936" s="5" t="s">
        <v>644</v>
      </c>
      <c r="I936" s="5" t="s">
        <v>643</v>
      </c>
      <c r="J936" s="75" t="s">
        <v>1094</v>
      </c>
      <c r="N936" s="14"/>
      <c r="O936" s="50">
        <f>MIN(Lääkkeet[[#This Row],[Velvoite 1.1.2024 (pakkauksia)]],Lääkkeet[[#This Row],[Suurimman alitusluvan mukainen velvoite 
1.1.-30.6.2024 (pakkauksia)]],Lääkkeet[[#This Row],[Alin saldo 
1.1.-30.6.2024 (pakkauksia)]])*Lääkkeet[[#This Row],[Kirjanpitoarvo / pakkaus 1.1.2024
(EUR  ALV 0 %)]]</f>
        <v>0</v>
      </c>
      <c r="P936" s="16"/>
      <c r="Q936" s="13"/>
      <c r="R936" s="13"/>
      <c r="S936" s="13"/>
      <c r="T936" s="14"/>
      <c r="U936" s="50">
        <f>MIN(Lääkkeet[[#This Row],[Velvoite 1.7.2024 (pakkauksia)]],Lääkkeet[[#This Row],[Suurimman alitusluvan mukainen velvoite
1.7.-31.12.2024 (pakkauksia)]],Lääkkeet[[#This Row],[Alin saldo 
1.7.-31.12.2024 (pakkauksia)]])*Lääkkeet[[#This Row],[Kirjanpitoarvo / pakkaus 1.7.2024
(EUR  ALV 0 %)]]</f>
        <v>0</v>
      </c>
      <c r="W936" s="61" t="str" cm="1">
        <f t="array" ref="W936">IFERROR(_xlfn.IFS(Lääkkeet[[#This Row],[Sitoutunut pääoma 
1.1.-30.6.2024 (EUR)]]&gt;0,"Täytetyt",Lääkkeet[[#This Row],[Sitoutunut pääoma 
1.7.-31.12.2024 (EUR)]]&gt;0,"Täytetyt"),"")</f>
        <v/>
      </c>
      <c r="X936" s="61"/>
      <c r="Y936" s="5">
        <f>Hakulomake!$B$29</f>
        <v>0</v>
      </c>
    </row>
    <row r="937" spans="1:25" x14ac:dyDescent="0.3">
      <c r="A937" s="6" t="s">
        <v>1199</v>
      </c>
      <c r="B937" s="5">
        <f>Hakulomake!$B$17</f>
        <v>0</v>
      </c>
      <c r="C937" s="75">
        <v>8</v>
      </c>
      <c r="D937" s="5" t="s">
        <v>635</v>
      </c>
      <c r="E937" s="74" t="s">
        <v>2592</v>
      </c>
      <c r="F937" s="5" t="s">
        <v>636</v>
      </c>
      <c r="G937" s="5" t="s">
        <v>641</v>
      </c>
      <c r="H937" s="5" t="s">
        <v>644</v>
      </c>
      <c r="I937" s="5" t="s">
        <v>643</v>
      </c>
      <c r="J937" s="75" t="s">
        <v>1094</v>
      </c>
      <c r="N937" s="14"/>
      <c r="O937" s="50">
        <f>MIN(Lääkkeet[[#This Row],[Velvoite 1.1.2024 (pakkauksia)]],Lääkkeet[[#This Row],[Suurimman alitusluvan mukainen velvoite 
1.1.-30.6.2024 (pakkauksia)]],Lääkkeet[[#This Row],[Alin saldo 
1.1.-30.6.2024 (pakkauksia)]])*Lääkkeet[[#This Row],[Kirjanpitoarvo / pakkaus 1.1.2024
(EUR  ALV 0 %)]]</f>
        <v>0</v>
      </c>
      <c r="P937" s="16"/>
      <c r="Q937" s="13"/>
      <c r="R937" s="13"/>
      <c r="S937" s="13"/>
      <c r="T937" s="14"/>
      <c r="U937" s="50">
        <f>MIN(Lääkkeet[[#This Row],[Velvoite 1.7.2024 (pakkauksia)]],Lääkkeet[[#This Row],[Suurimman alitusluvan mukainen velvoite
1.7.-31.12.2024 (pakkauksia)]],Lääkkeet[[#This Row],[Alin saldo 
1.7.-31.12.2024 (pakkauksia)]])*Lääkkeet[[#This Row],[Kirjanpitoarvo / pakkaus 1.7.2024
(EUR  ALV 0 %)]]</f>
        <v>0</v>
      </c>
      <c r="W937" s="61" t="str" cm="1">
        <f t="array" ref="W937">IFERROR(_xlfn.IFS(Lääkkeet[[#This Row],[Sitoutunut pääoma 
1.1.-30.6.2024 (EUR)]]&gt;0,"Täytetyt",Lääkkeet[[#This Row],[Sitoutunut pääoma 
1.7.-31.12.2024 (EUR)]]&gt;0,"Täytetyt"),"")</f>
        <v/>
      </c>
      <c r="X937" s="61"/>
      <c r="Y937" s="5">
        <f>Hakulomake!$B$29</f>
        <v>0</v>
      </c>
    </row>
    <row r="938" spans="1:25" x14ac:dyDescent="0.3">
      <c r="A938" s="6" t="s">
        <v>1199</v>
      </c>
      <c r="B938" s="5">
        <f>Hakulomake!$B$17</f>
        <v>0</v>
      </c>
      <c r="C938" s="75">
        <v>8</v>
      </c>
      <c r="D938" s="5" t="s">
        <v>635</v>
      </c>
      <c r="E938" s="74" t="s">
        <v>2593</v>
      </c>
      <c r="F938" s="5" t="s">
        <v>636</v>
      </c>
      <c r="G938" s="5" t="s">
        <v>641</v>
      </c>
      <c r="H938" s="5" t="s">
        <v>642</v>
      </c>
      <c r="I938" s="5" t="s">
        <v>643</v>
      </c>
      <c r="J938" s="75" t="s">
        <v>1094</v>
      </c>
      <c r="N938" s="14"/>
      <c r="O938" s="50">
        <f>MIN(Lääkkeet[[#This Row],[Velvoite 1.1.2024 (pakkauksia)]],Lääkkeet[[#This Row],[Suurimman alitusluvan mukainen velvoite 
1.1.-30.6.2024 (pakkauksia)]],Lääkkeet[[#This Row],[Alin saldo 
1.1.-30.6.2024 (pakkauksia)]])*Lääkkeet[[#This Row],[Kirjanpitoarvo / pakkaus 1.1.2024
(EUR  ALV 0 %)]]</f>
        <v>0</v>
      </c>
      <c r="P938" s="16"/>
      <c r="Q938" s="13"/>
      <c r="R938" s="13"/>
      <c r="S938" s="13"/>
      <c r="T938" s="14"/>
      <c r="U938" s="50">
        <f>MIN(Lääkkeet[[#This Row],[Velvoite 1.7.2024 (pakkauksia)]],Lääkkeet[[#This Row],[Suurimman alitusluvan mukainen velvoite
1.7.-31.12.2024 (pakkauksia)]],Lääkkeet[[#This Row],[Alin saldo 
1.7.-31.12.2024 (pakkauksia)]])*Lääkkeet[[#This Row],[Kirjanpitoarvo / pakkaus 1.7.2024
(EUR  ALV 0 %)]]</f>
        <v>0</v>
      </c>
      <c r="W938" s="61" t="str" cm="1">
        <f t="array" ref="W938">IFERROR(_xlfn.IFS(Lääkkeet[[#This Row],[Sitoutunut pääoma 
1.1.-30.6.2024 (EUR)]]&gt;0,"Täytetyt",Lääkkeet[[#This Row],[Sitoutunut pääoma 
1.7.-31.12.2024 (EUR)]]&gt;0,"Täytetyt"),"")</f>
        <v/>
      </c>
      <c r="X938" s="61"/>
      <c r="Y938" s="5">
        <f>Hakulomake!$B$29</f>
        <v>0</v>
      </c>
    </row>
    <row r="939" spans="1:25" x14ac:dyDescent="0.3">
      <c r="A939" s="6" t="s">
        <v>1199</v>
      </c>
      <c r="B939" s="5">
        <f>Hakulomake!$B$17</f>
        <v>0</v>
      </c>
      <c r="C939" s="75">
        <v>8</v>
      </c>
      <c r="D939" s="5" t="s">
        <v>635</v>
      </c>
      <c r="E939" s="74" t="s">
        <v>2594</v>
      </c>
      <c r="F939" s="5" t="s">
        <v>636</v>
      </c>
      <c r="G939" s="5" t="s">
        <v>641</v>
      </c>
      <c r="H939" s="5" t="s">
        <v>642</v>
      </c>
      <c r="I939" s="5" t="s">
        <v>643</v>
      </c>
      <c r="J939" s="75" t="s">
        <v>1094</v>
      </c>
      <c r="N939" s="14"/>
      <c r="O939" s="50">
        <f>MIN(Lääkkeet[[#This Row],[Velvoite 1.1.2024 (pakkauksia)]],Lääkkeet[[#This Row],[Suurimman alitusluvan mukainen velvoite 
1.1.-30.6.2024 (pakkauksia)]],Lääkkeet[[#This Row],[Alin saldo 
1.1.-30.6.2024 (pakkauksia)]])*Lääkkeet[[#This Row],[Kirjanpitoarvo / pakkaus 1.1.2024
(EUR  ALV 0 %)]]</f>
        <v>0</v>
      </c>
      <c r="P939" s="16"/>
      <c r="Q939" s="13"/>
      <c r="R939" s="13"/>
      <c r="S939" s="13"/>
      <c r="T939" s="14"/>
      <c r="U939" s="50">
        <f>MIN(Lääkkeet[[#This Row],[Velvoite 1.7.2024 (pakkauksia)]],Lääkkeet[[#This Row],[Suurimman alitusluvan mukainen velvoite
1.7.-31.12.2024 (pakkauksia)]],Lääkkeet[[#This Row],[Alin saldo 
1.7.-31.12.2024 (pakkauksia)]])*Lääkkeet[[#This Row],[Kirjanpitoarvo / pakkaus 1.7.2024
(EUR  ALV 0 %)]]</f>
        <v>0</v>
      </c>
      <c r="W939" s="61" t="str" cm="1">
        <f t="array" ref="W939">IFERROR(_xlfn.IFS(Lääkkeet[[#This Row],[Sitoutunut pääoma 
1.1.-30.6.2024 (EUR)]]&gt;0,"Täytetyt",Lääkkeet[[#This Row],[Sitoutunut pääoma 
1.7.-31.12.2024 (EUR)]]&gt;0,"Täytetyt"),"")</f>
        <v/>
      </c>
      <c r="X939" s="61"/>
      <c r="Y939" s="5">
        <f>Hakulomake!$B$29</f>
        <v>0</v>
      </c>
    </row>
    <row r="940" spans="1:25" x14ac:dyDescent="0.3">
      <c r="A940" s="6" t="s">
        <v>1199</v>
      </c>
      <c r="B940" s="5">
        <f>Hakulomake!$B$17</f>
        <v>0</v>
      </c>
      <c r="C940" s="75">
        <v>8</v>
      </c>
      <c r="D940" s="5" t="s">
        <v>649</v>
      </c>
      <c r="E940" s="74" t="s">
        <v>2595</v>
      </c>
      <c r="F940" s="5" t="s">
        <v>650</v>
      </c>
      <c r="G940" s="5" t="s">
        <v>651</v>
      </c>
      <c r="H940" s="5" t="s">
        <v>652</v>
      </c>
      <c r="I940" s="5" t="s">
        <v>647</v>
      </c>
      <c r="J940" s="75" t="s">
        <v>1096</v>
      </c>
      <c r="N940" s="14"/>
      <c r="O940" s="50">
        <f>MIN(Lääkkeet[[#This Row],[Velvoite 1.1.2024 (pakkauksia)]],Lääkkeet[[#This Row],[Suurimman alitusluvan mukainen velvoite 
1.1.-30.6.2024 (pakkauksia)]],Lääkkeet[[#This Row],[Alin saldo 
1.1.-30.6.2024 (pakkauksia)]])*Lääkkeet[[#This Row],[Kirjanpitoarvo / pakkaus 1.1.2024
(EUR  ALV 0 %)]]</f>
        <v>0</v>
      </c>
      <c r="P940" s="16"/>
      <c r="Q940" s="13"/>
      <c r="R940" s="13"/>
      <c r="S940" s="13"/>
      <c r="T940" s="14"/>
      <c r="U940" s="50">
        <f>MIN(Lääkkeet[[#This Row],[Velvoite 1.7.2024 (pakkauksia)]],Lääkkeet[[#This Row],[Suurimman alitusluvan mukainen velvoite
1.7.-31.12.2024 (pakkauksia)]],Lääkkeet[[#This Row],[Alin saldo 
1.7.-31.12.2024 (pakkauksia)]])*Lääkkeet[[#This Row],[Kirjanpitoarvo / pakkaus 1.7.2024
(EUR  ALV 0 %)]]</f>
        <v>0</v>
      </c>
      <c r="W940" s="61" t="str" cm="1">
        <f t="array" ref="W940">IFERROR(_xlfn.IFS(Lääkkeet[[#This Row],[Sitoutunut pääoma 
1.1.-30.6.2024 (EUR)]]&gt;0,"Täytetyt",Lääkkeet[[#This Row],[Sitoutunut pääoma 
1.7.-31.12.2024 (EUR)]]&gt;0,"Täytetyt"),"")</f>
        <v/>
      </c>
      <c r="X940" s="61"/>
      <c r="Y940" s="5">
        <f>Hakulomake!$B$29</f>
        <v>0</v>
      </c>
    </row>
    <row r="941" spans="1:25" x14ac:dyDescent="0.3">
      <c r="A941" s="6" t="s">
        <v>1199</v>
      </c>
      <c r="B941" s="5">
        <f>Hakulomake!$B$17</f>
        <v>0</v>
      </c>
      <c r="C941" s="75">
        <v>8</v>
      </c>
      <c r="D941" s="5" t="s">
        <v>653</v>
      </c>
      <c r="E941" s="74" t="s">
        <v>2596</v>
      </c>
      <c r="F941" s="5" t="s">
        <v>654</v>
      </c>
      <c r="G941" s="5" t="s">
        <v>663</v>
      </c>
      <c r="H941" s="5" t="s">
        <v>642</v>
      </c>
      <c r="I941" s="5" t="s">
        <v>643</v>
      </c>
      <c r="J941" s="75" t="s">
        <v>1094</v>
      </c>
      <c r="N941" s="14"/>
      <c r="O941" s="50">
        <f>MIN(Lääkkeet[[#This Row],[Velvoite 1.1.2024 (pakkauksia)]],Lääkkeet[[#This Row],[Suurimman alitusluvan mukainen velvoite 
1.1.-30.6.2024 (pakkauksia)]],Lääkkeet[[#This Row],[Alin saldo 
1.1.-30.6.2024 (pakkauksia)]])*Lääkkeet[[#This Row],[Kirjanpitoarvo / pakkaus 1.1.2024
(EUR  ALV 0 %)]]</f>
        <v>0</v>
      </c>
      <c r="P941" s="16"/>
      <c r="Q941" s="13"/>
      <c r="R941" s="13"/>
      <c r="S941" s="13"/>
      <c r="T941" s="14"/>
      <c r="U941" s="50">
        <f>MIN(Lääkkeet[[#This Row],[Velvoite 1.7.2024 (pakkauksia)]],Lääkkeet[[#This Row],[Suurimman alitusluvan mukainen velvoite
1.7.-31.12.2024 (pakkauksia)]],Lääkkeet[[#This Row],[Alin saldo 
1.7.-31.12.2024 (pakkauksia)]])*Lääkkeet[[#This Row],[Kirjanpitoarvo / pakkaus 1.7.2024
(EUR  ALV 0 %)]]</f>
        <v>0</v>
      </c>
      <c r="W941" s="61" t="str" cm="1">
        <f t="array" ref="W941">IFERROR(_xlfn.IFS(Lääkkeet[[#This Row],[Sitoutunut pääoma 
1.1.-30.6.2024 (EUR)]]&gt;0,"Täytetyt",Lääkkeet[[#This Row],[Sitoutunut pääoma 
1.7.-31.12.2024 (EUR)]]&gt;0,"Täytetyt"),"")</f>
        <v/>
      </c>
      <c r="X941" s="61"/>
      <c r="Y941" s="5">
        <f>Hakulomake!$B$29</f>
        <v>0</v>
      </c>
    </row>
    <row r="942" spans="1:25" x14ac:dyDescent="0.3">
      <c r="A942" s="6" t="s">
        <v>1199</v>
      </c>
      <c r="B942" s="5">
        <f>Hakulomake!$B$17</f>
        <v>0</v>
      </c>
      <c r="C942" s="75">
        <v>8</v>
      </c>
      <c r="D942" s="5" t="s">
        <v>635</v>
      </c>
      <c r="E942" s="74" t="s">
        <v>2597</v>
      </c>
      <c r="F942" s="5" t="s">
        <v>636</v>
      </c>
      <c r="G942" s="5" t="s">
        <v>646</v>
      </c>
      <c r="H942" s="5" t="s">
        <v>644</v>
      </c>
      <c r="I942" s="5" t="s">
        <v>647</v>
      </c>
      <c r="J942" s="75" t="s">
        <v>1096</v>
      </c>
      <c r="N942" s="14"/>
      <c r="O942" s="50">
        <f>MIN(Lääkkeet[[#This Row],[Velvoite 1.1.2024 (pakkauksia)]],Lääkkeet[[#This Row],[Suurimman alitusluvan mukainen velvoite 
1.1.-30.6.2024 (pakkauksia)]],Lääkkeet[[#This Row],[Alin saldo 
1.1.-30.6.2024 (pakkauksia)]])*Lääkkeet[[#This Row],[Kirjanpitoarvo / pakkaus 1.1.2024
(EUR  ALV 0 %)]]</f>
        <v>0</v>
      </c>
      <c r="P942" s="16"/>
      <c r="Q942" s="13"/>
      <c r="R942" s="13"/>
      <c r="S942" s="13"/>
      <c r="T942" s="14"/>
      <c r="U942" s="50">
        <f>MIN(Lääkkeet[[#This Row],[Velvoite 1.7.2024 (pakkauksia)]],Lääkkeet[[#This Row],[Suurimman alitusluvan mukainen velvoite
1.7.-31.12.2024 (pakkauksia)]],Lääkkeet[[#This Row],[Alin saldo 
1.7.-31.12.2024 (pakkauksia)]])*Lääkkeet[[#This Row],[Kirjanpitoarvo / pakkaus 1.7.2024
(EUR  ALV 0 %)]]</f>
        <v>0</v>
      </c>
      <c r="W942" s="61" t="str" cm="1">
        <f t="array" ref="W942">IFERROR(_xlfn.IFS(Lääkkeet[[#This Row],[Sitoutunut pääoma 
1.1.-30.6.2024 (EUR)]]&gt;0,"Täytetyt",Lääkkeet[[#This Row],[Sitoutunut pääoma 
1.7.-31.12.2024 (EUR)]]&gt;0,"Täytetyt"),"")</f>
        <v/>
      </c>
      <c r="X942" s="61"/>
      <c r="Y942" s="5">
        <f>Hakulomake!$B$29</f>
        <v>0</v>
      </c>
    </row>
    <row r="943" spans="1:25" x14ac:dyDescent="0.3">
      <c r="A943" s="6" t="s">
        <v>1199</v>
      </c>
      <c r="B943" s="5">
        <f>Hakulomake!$B$17</f>
        <v>0</v>
      </c>
      <c r="C943" s="75">
        <v>8</v>
      </c>
      <c r="D943" s="5" t="s">
        <v>635</v>
      </c>
      <c r="E943" s="74" t="s">
        <v>2598</v>
      </c>
      <c r="F943" s="5" t="s">
        <v>636</v>
      </c>
      <c r="G943" s="5" t="s">
        <v>637</v>
      </c>
      <c r="H943" s="5" t="s">
        <v>638</v>
      </c>
      <c r="I943" s="5" t="s">
        <v>639</v>
      </c>
      <c r="J943" s="75" t="s">
        <v>1094</v>
      </c>
      <c r="N943" s="14"/>
      <c r="O943" s="50">
        <f>MIN(Lääkkeet[[#This Row],[Velvoite 1.1.2024 (pakkauksia)]],Lääkkeet[[#This Row],[Suurimman alitusluvan mukainen velvoite 
1.1.-30.6.2024 (pakkauksia)]],Lääkkeet[[#This Row],[Alin saldo 
1.1.-30.6.2024 (pakkauksia)]])*Lääkkeet[[#This Row],[Kirjanpitoarvo / pakkaus 1.1.2024
(EUR  ALV 0 %)]]</f>
        <v>0</v>
      </c>
      <c r="P943" s="16"/>
      <c r="Q943" s="13"/>
      <c r="R943" s="13"/>
      <c r="S943" s="13"/>
      <c r="T943" s="14"/>
      <c r="U943" s="50">
        <f>MIN(Lääkkeet[[#This Row],[Velvoite 1.7.2024 (pakkauksia)]],Lääkkeet[[#This Row],[Suurimman alitusluvan mukainen velvoite
1.7.-31.12.2024 (pakkauksia)]],Lääkkeet[[#This Row],[Alin saldo 
1.7.-31.12.2024 (pakkauksia)]])*Lääkkeet[[#This Row],[Kirjanpitoarvo / pakkaus 1.7.2024
(EUR  ALV 0 %)]]</f>
        <v>0</v>
      </c>
      <c r="W943" s="61" t="str" cm="1">
        <f t="array" ref="W943">IFERROR(_xlfn.IFS(Lääkkeet[[#This Row],[Sitoutunut pääoma 
1.1.-30.6.2024 (EUR)]]&gt;0,"Täytetyt",Lääkkeet[[#This Row],[Sitoutunut pääoma 
1.7.-31.12.2024 (EUR)]]&gt;0,"Täytetyt"),"")</f>
        <v/>
      </c>
      <c r="X943" s="61"/>
      <c r="Y943" s="5">
        <f>Hakulomake!$B$29</f>
        <v>0</v>
      </c>
    </row>
    <row r="944" spans="1:25" x14ac:dyDescent="0.3">
      <c r="A944" s="6" t="s">
        <v>1199</v>
      </c>
      <c r="B944" s="5">
        <f>Hakulomake!$B$17</f>
        <v>0</v>
      </c>
      <c r="C944" s="75">
        <v>8</v>
      </c>
      <c r="D944" s="5" t="s">
        <v>653</v>
      </c>
      <c r="E944" s="74" t="s">
        <v>2599</v>
      </c>
      <c r="F944" s="5" t="s">
        <v>654</v>
      </c>
      <c r="G944" s="5" t="s">
        <v>657</v>
      </c>
      <c r="H944" s="5" t="s">
        <v>658</v>
      </c>
      <c r="I944" s="5" t="s">
        <v>659</v>
      </c>
      <c r="J944" s="75" t="s">
        <v>1098</v>
      </c>
      <c r="N944" s="14"/>
      <c r="O944" s="50">
        <f>MIN(Lääkkeet[[#This Row],[Velvoite 1.1.2024 (pakkauksia)]],Lääkkeet[[#This Row],[Suurimman alitusluvan mukainen velvoite 
1.1.-30.6.2024 (pakkauksia)]],Lääkkeet[[#This Row],[Alin saldo 
1.1.-30.6.2024 (pakkauksia)]])*Lääkkeet[[#This Row],[Kirjanpitoarvo / pakkaus 1.1.2024
(EUR  ALV 0 %)]]</f>
        <v>0</v>
      </c>
      <c r="P944" s="16"/>
      <c r="Q944" s="13"/>
      <c r="R944" s="13"/>
      <c r="S944" s="13"/>
      <c r="T944" s="14"/>
      <c r="U944" s="50">
        <f>MIN(Lääkkeet[[#This Row],[Velvoite 1.7.2024 (pakkauksia)]],Lääkkeet[[#This Row],[Suurimman alitusluvan mukainen velvoite
1.7.-31.12.2024 (pakkauksia)]],Lääkkeet[[#This Row],[Alin saldo 
1.7.-31.12.2024 (pakkauksia)]])*Lääkkeet[[#This Row],[Kirjanpitoarvo / pakkaus 1.7.2024
(EUR  ALV 0 %)]]</f>
        <v>0</v>
      </c>
      <c r="W944" s="61" t="str" cm="1">
        <f t="array" ref="W944">IFERROR(_xlfn.IFS(Lääkkeet[[#This Row],[Sitoutunut pääoma 
1.1.-30.6.2024 (EUR)]]&gt;0,"Täytetyt",Lääkkeet[[#This Row],[Sitoutunut pääoma 
1.7.-31.12.2024 (EUR)]]&gt;0,"Täytetyt"),"")</f>
        <v/>
      </c>
      <c r="X944" s="61"/>
      <c r="Y944" s="5">
        <f>Hakulomake!$B$29</f>
        <v>0</v>
      </c>
    </row>
    <row r="945" spans="1:25" x14ac:dyDescent="0.3">
      <c r="A945" s="6" t="s">
        <v>1199</v>
      </c>
      <c r="B945" s="5">
        <f>Hakulomake!$B$17</f>
        <v>0</v>
      </c>
      <c r="C945" s="75">
        <v>8</v>
      </c>
      <c r="D945" s="5" t="s">
        <v>664</v>
      </c>
      <c r="E945" s="74" t="s">
        <v>2600</v>
      </c>
      <c r="F945" s="5" t="s">
        <v>665</v>
      </c>
      <c r="G945" s="5" t="s">
        <v>666</v>
      </c>
      <c r="H945" s="5" t="s">
        <v>642</v>
      </c>
      <c r="I945" s="5" t="s">
        <v>647</v>
      </c>
      <c r="J945" s="75" t="s">
        <v>1096</v>
      </c>
      <c r="N945" s="14"/>
      <c r="O945" s="50">
        <f>MIN(Lääkkeet[[#This Row],[Velvoite 1.1.2024 (pakkauksia)]],Lääkkeet[[#This Row],[Suurimman alitusluvan mukainen velvoite 
1.1.-30.6.2024 (pakkauksia)]],Lääkkeet[[#This Row],[Alin saldo 
1.1.-30.6.2024 (pakkauksia)]])*Lääkkeet[[#This Row],[Kirjanpitoarvo / pakkaus 1.1.2024
(EUR  ALV 0 %)]]</f>
        <v>0</v>
      </c>
      <c r="P945" s="16"/>
      <c r="Q945" s="13"/>
      <c r="R945" s="13"/>
      <c r="S945" s="13"/>
      <c r="T945" s="14"/>
      <c r="U945" s="50">
        <f>MIN(Lääkkeet[[#This Row],[Velvoite 1.7.2024 (pakkauksia)]],Lääkkeet[[#This Row],[Suurimman alitusluvan mukainen velvoite
1.7.-31.12.2024 (pakkauksia)]],Lääkkeet[[#This Row],[Alin saldo 
1.7.-31.12.2024 (pakkauksia)]])*Lääkkeet[[#This Row],[Kirjanpitoarvo / pakkaus 1.7.2024
(EUR  ALV 0 %)]]</f>
        <v>0</v>
      </c>
      <c r="W945" s="61" t="str" cm="1">
        <f t="array" ref="W945">IFERROR(_xlfn.IFS(Lääkkeet[[#This Row],[Sitoutunut pääoma 
1.1.-30.6.2024 (EUR)]]&gt;0,"Täytetyt",Lääkkeet[[#This Row],[Sitoutunut pääoma 
1.7.-31.12.2024 (EUR)]]&gt;0,"Täytetyt"),"")</f>
        <v/>
      </c>
      <c r="X945" s="61"/>
      <c r="Y945" s="5">
        <f>Hakulomake!$B$29</f>
        <v>0</v>
      </c>
    </row>
    <row r="946" spans="1:25" x14ac:dyDescent="0.3">
      <c r="A946" s="6" t="s">
        <v>1199</v>
      </c>
      <c r="B946" s="5">
        <f>Hakulomake!$B$17</f>
        <v>0</v>
      </c>
      <c r="C946" s="75">
        <v>8</v>
      </c>
      <c r="D946" s="5" t="s">
        <v>673</v>
      </c>
      <c r="E946" s="74" t="s">
        <v>2601</v>
      </c>
      <c r="F946" s="5" t="s">
        <v>674</v>
      </c>
      <c r="G946" s="5" t="s">
        <v>675</v>
      </c>
      <c r="H946" s="5" t="s">
        <v>180</v>
      </c>
      <c r="I946" s="5" t="s">
        <v>338</v>
      </c>
      <c r="J946" s="75">
        <v>100</v>
      </c>
      <c r="N946" s="14"/>
      <c r="O946" s="50">
        <f>MIN(Lääkkeet[[#This Row],[Velvoite 1.1.2024 (pakkauksia)]],Lääkkeet[[#This Row],[Suurimman alitusluvan mukainen velvoite 
1.1.-30.6.2024 (pakkauksia)]],Lääkkeet[[#This Row],[Alin saldo 
1.1.-30.6.2024 (pakkauksia)]])*Lääkkeet[[#This Row],[Kirjanpitoarvo / pakkaus 1.1.2024
(EUR  ALV 0 %)]]</f>
        <v>0</v>
      </c>
      <c r="P946" s="16"/>
      <c r="Q946" s="13"/>
      <c r="R946" s="13"/>
      <c r="S946" s="13"/>
      <c r="T946" s="14"/>
      <c r="U946" s="50">
        <f>MIN(Lääkkeet[[#This Row],[Velvoite 1.7.2024 (pakkauksia)]],Lääkkeet[[#This Row],[Suurimman alitusluvan mukainen velvoite
1.7.-31.12.2024 (pakkauksia)]],Lääkkeet[[#This Row],[Alin saldo 
1.7.-31.12.2024 (pakkauksia)]])*Lääkkeet[[#This Row],[Kirjanpitoarvo / pakkaus 1.7.2024
(EUR  ALV 0 %)]]</f>
        <v>0</v>
      </c>
      <c r="W946" s="61" t="str" cm="1">
        <f t="array" ref="W946">IFERROR(_xlfn.IFS(Lääkkeet[[#This Row],[Sitoutunut pääoma 
1.1.-30.6.2024 (EUR)]]&gt;0,"Täytetyt",Lääkkeet[[#This Row],[Sitoutunut pääoma 
1.7.-31.12.2024 (EUR)]]&gt;0,"Täytetyt"),"")</f>
        <v/>
      </c>
      <c r="X946" s="61"/>
      <c r="Y946" s="5">
        <f>Hakulomake!$B$29</f>
        <v>0</v>
      </c>
    </row>
    <row r="947" spans="1:25" x14ac:dyDescent="0.3">
      <c r="A947" s="6" t="s">
        <v>1199</v>
      </c>
      <c r="B947" s="5">
        <f>Hakulomake!$B$17</f>
        <v>0</v>
      </c>
      <c r="C947" s="75">
        <v>8</v>
      </c>
      <c r="D947" s="5" t="s">
        <v>635</v>
      </c>
      <c r="E947" s="74" t="s">
        <v>2602</v>
      </c>
      <c r="F947" s="5" t="s">
        <v>636</v>
      </c>
      <c r="G947" s="5" t="s">
        <v>640</v>
      </c>
      <c r="H947" s="5" t="s">
        <v>638</v>
      </c>
      <c r="I947" s="5" t="s">
        <v>639</v>
      </c>
      <c r="J947" s="75" t="s">
        <v>1094</v>
      </c>
      <c r="N947" s="14"/>
      <c r="O947" s="50">
        <f>MIN(Lääkkeet[[#This Row],[Velvoite 1.1.2024 (pakkauksia)]],Lääkkeet[[#This Row],[Suurimman alitusluvan mukainen velvoite 
1.1.-30.6.2024 (pakkauksia)]],Lääkkeet[[#This Row],[Alin saldo 
1.1.-30.6.2024 (pakkauksia)]])*Lääkkeet[[#This Row],[Kirjanpitoarvo / pakkaus 1.1.2024
(EUR  ALV 0 %)]]</f>
        <v>0</v>
      </c>
      <c r="P947" s="16"/>
      <c r="Q947" s="13"/>
      <c r="R947" s="13"/>
      <c r="S947" s="13"/>
      <c r="T947" s="14"/>
      <c r="U947" s="50">
        <f>MIN(Lääkkeet[[#This Row],[Velvoite 1.7.2024 (pakkauksia)]],Lääkkeet[[#This Row],[Suurimman alitusluvan mukainen velvoite
1.7.-31.12.2024 (pakkauksia)]],Lääkkeet[[#This Row],[Alin saldo 
1.7.-31.12.2024 (pakkauksia)]])*Lääkkeet[[#This Row],[Kirjanpitoarvo / pakkaus 1.7.2024
(EUR  ALV 0 %)]]</f>
        <v>0</v>
      </c>
      <c r="W947" s="61" t="str" cm="1">
        <f t="array" ref="W947">IFERROR(_xlfn.IFS(Lääkkeet[[#This Row],[Sitoutunut pääoma 
1.1.-30.6.2024 (EUR)]]&gt;0,"Täytetyt",Lääkkeet[[#This Row],[Sitoutunut pääoma 
1.7.-31.12.2024 (EUR)]]&gt;0,"Täytetyt"),"")</f>
        <v/>
      </c>
      <c r="X947" s="61"/>
      <c r="Y947" s="5">
        <f>Hakulomake!$B$29</f>
        <v>0</v>
      </c>
    </row>
    <row r="948" spans="1:25" x14ac:dyDescent="0.3">
      <c r="A948" s="6" t="s">
        <v>1199</v>
      </c>
      <c r="B948" s="5">
        <f>Hakulomake!$B$17</f>
        <v>0</v>
      </c>
      <c r="C948" s="75">
        <v>8</v>
      </c>
      <c r="D948" s="5" t="s">
        <v>653</v>
      </c>
      <c r="E948" s="74" t="s">
        <v>2603</v>
      </c>
      <c r="F948" s="5" t="s">
        <v>654</v>
      </c>
      <c r="G948" s="5" t="s">
        <v>663</v>
      </c>
      <c r="H948" s="5" t="s">
        <v>644</v>
      </c>
      <c r="I948" s="5" t="s">
        <v>643</v>
      </c>
      <c r="J948" s="75" t="s">
        <v>1095</v>
      </c>
      <c r="N948" s="14"/>
      <c r="O948" s="50">
        <f>MIN(Lääkkeet[[#This Row],[Velvoite 1.1.2024 (pakkauksia)]],Lääkkeet[[#This Row],[Suurimman alitusluvan mukainen velvoite 
1.1.-30.6.2024 (pakkauksia)]],Lääkkeet[[#This Row],[Alin saldo 
1.1.-30.6.2024 (pakkauksia)]])*Lääkkeet[[#This Row],[Kirjanpitoarvo / pakkaus 1.1.2024
(EUR  ALV 0 %)]]</f>
        <v>0</v>
      </c>
      <c r="P948" s="16"/>
      <c r="Q948" s="13"/>
      <c r="R948" s="13"/>
      <c r="S948" s="13"/>
      <c r="T948" s="14"/>
      <c r="U948" s="50">
        <f>MIN(Lääkkeet[[#This Row],[Velvoite 1.7.2024 (pakkauksia)]],Lääkkeet[[#This Row],[Suurimman alitusluvan mukainen velvoite
1.7.-31.12.2024 (pakkauksia)]],Lääkkeet[[#This Row],[Alin saldo 
1.7.-31.12.2024 (pakkauksia)]])*Lääkkeet[[#This Row],[Kirjanpitoarvo / pakkaus 1.7.2024
(EUR  ALV 0 %)]]</f>
        <v>0</v>
      </c>
      <c r="W948" s="61" t="str" cm="1">
        <f t="array" ref="W948">IFERROR(_xlfn.IFS(Lääkkeet[[#This Row],[Sitoutunut pääoma 
1.1.-30.6.2024 (EUR)]]&gt;0,"Täytetyt",Lääkkeet[[#This Row],[Sitoutunut pääoma 
1.7.-31.12.2024 (EUR)]]&gt;0,"Täytetyt"),"")</f>
        <v/>
      </c>
      <c r="X948" s="61"/>
      <c r="Y948" s="5">
        <f>Hakulomake!$B$29</f>
        <v>0</v>
      </c>
    </row>
    <row r="949" spans="1:25" x14ac:dyDescent="0.3">
      <c r="A949" s="6" t="s">
        <v>1199</v>
      </c>
      <c r="B949" s="5">
        <f>Hakulomake!$B$17</f>
        <v>0</v>
      </c>
      <c r="C949" s="75">
        <v>8</v>
      </c>
      <c r="D949" s="5" t="s">
        <v>635</v>
      </c>
      <c r="E949" s="74" t="s">
        <v>2604</v>
      </c>
      <c r="F949" s="5" t="s">
        <v>636</v>
      </c>
      <c r="G949" s="5" t="s">
        <v>641</v>
      </c>
      <c r="H949" s="5" t="s">
        <v>644</v>
      </c>
      <c r="I949" s="5" t="s">
        <v>643</v>
      </c>
      <c r="J949" s="75" t="s">
        <v>1096</v>
      </c>
      <c r="N949" s="14"/>
      <c r="O949" s="50">
        <f>MIN(Lääkkeet[[#This Row],[Velvoite 1.1.2024 (pakkauksia)]],Lääkkeet[[#This Row],[Suurimman alitusluvan mukainen velvoite 
1.1.-30.6.2024 (pakkauksia)]],Lääkkeet[[#This Row],[Alin saldo 
1.1.-30.6.2024 (pakkauksia)]])*Lääkkeet[[#This Row],[Kirjanpitoarvo / pakkaus 1.1.2024
(EUR  ALV 0 %)]]</f>
        <v>0</v>
      </c>
      <c r="P949" s="16"/>
      <c r="Q949" s="13"/>
      <c r="R949" s="13"/>
      <c r="S949" s="13"/>
      <c r="T949" s="14"/>
      <c r="U949" s="50">
        <f>MIN(Lääkkeet[[#This Row],[Velvoite 1.7.2024 (pakkauksia)]],Lääkkeet[[#This Row],[Suurimman alitusluvan mukainen velvoite
1.7.-31.12.2024 (pakkauksia)]],Lääkkeet[[#This Row],[Alin saldo 
1.7.-31.12.2024 (pakkauksia)]])*Lääkkeet[[#This Row],[Kirjanpitoarvo / pakkaus 1.7.2024
(EUR  ALV 0 %)]]</f>
        <v>0</v>
      </c>
      <c r="W949" s="61" t="str" cm="1">
        <f t="array" ref="W949">IFERROR(_xlfn.IFS(Lääkkeet[[#This Row],[Sitoutunut pääoma 
1.1.-30.6.2024 (EUR)]]&gt;0,"Täytetyt",Lääkkeet[[#This Row],[Sitoutunut pääoma 
1.7.-31.12.2024 (EUR)]]&gt;0,"Täytetyt"),"")</f>
        <v/>
      </c>
      <c r="X949" s="61"/>
      <c r="Y949" s="5">
        <f>Hakulomake!$B$29</f>
        <v>0</v>
      </c>
    </row>
    <row r="950" spans="1:25" x14ac:dyDescent="0.3">
      <c r="A950" s="6" t="s">
        <v>1199</v>
      </c>
      <c r="B950" s="5">
        <f>Hakulomake!$B$17</f>
        <v>0</v>
      </c>
      <c r="C950" s="75">
        <v>8</v>
      </c>
      <c r="D950" s="5" t="s">
        <v>635</v>
      </c>
      <c r="E950" s="74" t="s">
        <v>2605</v>
      </c>
      <c r="F950" s="5" t="s">
        <v>636</v>
      </c>
      <c r="G950" s="5" t="s">
        <v>645</v>
      </c>
      <c r="H950" s="5" t="s">
        <v>154</v>
      </c>
      <c r="I950" s="5" t="s">
        <v>145</v>
      </c>
      <c r="J950" s="75" t="s">
        <v>1097</v>
      </c>
      <c r="N950" s="14"/>
      <c r="O950" s="50">
        <f>MIN(Lääkkeet[[#This Row],[Velvoite 1.1.2024 (pakkauksia)]],Lääkkeet[[#This Row],[Suurimman alitusluvan mukainen velvoite 
1.1.-30.6.2024 (pakkauksia)]],Lääkkeet[[#This Row],[Alin saldo 
1.1.-30.6.2024 (pakkauksia)]])*Lääkkeet[[#This Row],[Kirjanpitoarvo / pakkaus 1.1.2024
(EUR  ALV 0 %)]]</f>
        <v>0</v>
      </c>
      <c r="P950" s="16"/>
      <c r="Q950" s="13"/>
      <c r="R950" s="13"/>
      <c r="S950" s="13"/>
      <c r="T950" s="14"/>
      <c r="U950" s="50">
        <f>MIN(Lääkkeet[[#This Row],[Velvoite 1.7.2024 (pakkauksia)]],Lääkkeet[[#This Row],[Suurimman alitusluvan mukainen velvoite
1.7.-31.12.2024 (pakkauksia)]],Lääkkeet[[#This Row],[Alin saldo 
1.7.-31.12.2024 (pakkauksia)]])*Lääkkeet[[#This Row],[Kirjanpitoarvo / pakkaus 1.7.2024
(EUR  ALV 0 %)]]</f>
        <v>0</v>
      </c>
      <c r="W950" s="61" t="str" cm="1">
        <f t="array" ref="W950">IFERROR(_xlfn.IFS(Lääkkeet[[#This Row],[Sitoutunut pääoma 
1.1.-30.6.2024 (EUR)]]&gt;0,"Täytetyt",Lääkkeet[[#This Row],[Sitoutunut pääoma 
1.7.-31.12.2024 (EUR)]]&gt;0,"Täytetyt"),"")</f>
        <v/>
      </c>
      <c r="X950" s="61"/>
      <c r="Y950" s="5">
        <f>Hakulomake!$B$29</f>
        <v>0</v>
      </c>
    </row>
    <row r="951" spans="1:25" x14ac:dyDescent="0.3">
      <c r="A951" s="6" t="s">
        <v>1199</v>
      </c>
      <c r="B951" s="5">
        <f>Hakulomake!$B$17</f>
        <v>0</v>
      </c>
      <c r="C951" s="75">
        <v>8</v>
      </c>
      <c r="D951" s="5" t="s">
        <v>635</v>
      </c>
      <c r="E951" s="74" t="s">
        <v>2606</v>
      </c>
      <c r="F951" s="5" t="s">
        <v>636</v>
      </c>
      <c r="G951" s="5" t="s">
        <v>648</v>
      </c>
      <c r="H951" s="5" t="s">
        <v>638</v>
      </c>
      <c r="I951" s="5" t="s">
        <v>639</v>
      </c>
      <c r="J951" s="75" t="s">
        <v>1094</v>
      </c>
      <c r="N951" s="14"/>
      <c r="O951" s="50">
        <f>MIN(Lääkkeet[[#This Row],[Velvoite 1.1.2024 (pakkauksia)]],Lääkkeet[[#This Row],[Suurimman alitusluvan mukainen velvoite 
1.1.-30.6.2024 (pakkauksia)]],Lääkkeet[[#This Row],[Alin saldo 
1.1.-30.6.2024 (pakkauksia)]])*Lääkkeet[[#This Row],[Kirjanpitoarvo / pakkaus 1.1.2024
(EUR  ALV 0 %)]]</f>
        <v>0</v>
      </c>
      <c r="P951" s="16"/>
      <c r="Q951" s="13"/>
      <c r="R951" s="13"/>
      <c r="S951" s="13"/>
      <c r="T951" s="14"/>
      <c r="U951" s="50">
        <f>MIN(Lääkkeet[[#This Row],[Velvoite 1.7.2024 (pakkauksia)]],Lääkkeet[[#This Row],[Suurimman alitusluvan mukainen velvoite
1.7.-31.12.2024 (pakkauksia)]],Lääkkeet[[#This Row],[Alin saldo 
1.7.-31.12.2024 (pakkauksia)]])*Lääkkeet[[#This Row],[Kirjanpitoarvo / pakkaus 1.7.2024
(EUR  ALV 0 %)]]</f>
        <v>0</v>
      </c>
      <c r="W951" s="61" t="str" cm="1">
        <f t="array" ref="W951">IFERROR(_xlfn.IFS(Lääkkeet[[#This Row],[Sitoutunut pääoma 
1.1.-30.6.2024 (EUR)]]&gt;0,"Täytetyt",Lääkkeet[[#This Row],[Sitoutunut pääoma 
1.7.-31.12.2024 (EUR)]]&gt;0,"Täytetyt"),"")</f>
        <v/>
      </c>
      <c r="X951" s="61"/>
      <c r="Y951" s="5">
        <f>Hakulomake!$B$29</f>
        <v>0</v>
      </c>
    </row>
    <row r="952" spans="1:25" x14ac:dyDescent="0.3">
      <c r="A952" s="6" t="s">
        <v>1199</v>
      </c>
      <c r="B952" s="5">
        <f>Hakulomake!$B$17</f>
        <v>0</v>
      </c>
      <c r="C952" s="75">
        <v>8</v>
      </c>
      <c r="D952" s="5" t="s">
        <v>653</v>
      </c>
      <c r="E952" s="74" t="s">
        <v>2607</v>
      </c>
      <c r="F952" s="5" t="s">
        <v>654</v>
      </c>
      <c r="G952" s="5" t="s">
        <v>663</v>
      </c>
      <c r="H952" s="5" t="s">
        <v>644</v>
      </c>
      <c r="I952" s="5" t="s">
        <v>643</v>
      </c>
      <c r="J952" s="75" t="s">
        <v>1094</v>
      </c>
      <c r="N952" s="14"/>
      <c r="O952" s="50">
        <f>MIN(Lääkkeet[[#This Row],[Velvoite 1.1.2024 (pakkauksia)]],Lääkkeet[[#This Row],[Suurimman alitusluvan mukainen velvoite 
1.1.-30.6.2024 (pakkauksia)]],Lääkkeet[[#This Row],[Alin saldo 
1.1.-30.6.2024 (pakkauksia)]])*Lääkkeet[[#This Row],[Kirjanpitoarvo / pakkaus 1.1.2024
(EUR  ALV 0 %)]]</f>
        <v>0</v>
      </c>
      <c r="P952" s="16"/>
      <c r="Q952" s="13"/>
      <c r="R952" s="13"/>
      <c r="S952" s="13"/>
      <c r="T952" s="14"/>
      <c r="U952" s="50">
        <f>MIN(Lääkkeet[[#This Row],[Velvoite 1.7.2024 (pakkauksia)]],Lääkkeet[[#This Row],[Suurimman alitusluvan mukainen velvoite
1.7.-31.12.2024 (pakkauksia)]],Lääkkeet[[#This Row],[Alin saldo 
1.7.-31.12.2024 (pakkauksia)]])*Lääkkeet[[#This Row],[Kirjanpitoarvo / pakkaus 1.7.2024
(EUR  ALV 0 %)]]</f>
        <v>0</v>
      </c>
      <c r="W952" s="61" t="str" cm="1">
        <f t="array" ref="W952">IFERROR(_xlfn.IFS(Lääkkeet[[#This Row],[Sitoutunut pääoma 
1.1.-30.6.2024 (EUR)]]&gt;0,"Täytetyt",Lääkkeet[[#This Row],[Sitoutunut pääoma 
1.7.-31.12.2024 (EUR)]]&gt;0,"Täytetyt"),"")</f>
        <v/>
      </c>
      <c r="X952" s="61"/>
      <c r="Y952" s="5">
        <f>Hakulomake!$B$29</f>
        <v>0</v>
      </c>
    </row>
    <row r="953" spans="1:25" x14ac:dyDescent="0.3">
      <c r="A953" s="6" t="s">
        <v>1199</v>
      </c>
      <c r="B953" s="5">
        <f>Hakulomake!$B$17</f>
        <v>0</v>
      </c>
      <c r="C953" s="75">
        <v>8</v>
      </c>
      <c r="D953" s="5" t="s">
        <v>653</v>
      </c>
      <c r="E953" s="74" t="s">
        <v>2608</v>
      </c>
      <c r="F953" s="5" t="s">
        <v>654</v>
      </c>
      <c r="G953" s="5" t="s">
        <v>663</v>
      </c>
      <c r="H953" s="5" t="s">
        <v>656</v>
      </c>
      <c r="I953" s="5" t="s">
        <v>643</v>
      </c>
      <c r="J953" s="75" t="s">
        <v>1094</v>
      </c>
      <c r="N953" s="14"/>
      <c r="O953" s="50">
        <f>MIN(Lääkkeet[[#This Row],[Velvoite 1.1.2024 (pakkauksia)]],Lääkkeet[[#This Row],[Suurimman alitusluvan mukainen velvoite 
1.1.-30.6.2024 (pakkauksia)]],Lääkkeet[[#This Row],[Alin saldo 
1.1.-30.6.2024 (pakkauksia)]])*Lääkkeet[[#This Row],[Kirjanpitoarvo / pakkaus 1.1.2024
(EUR  ALV 0 %)]]</f>
        <v>0</v>
      </c>
      <c r="P953" s="16"/>
      <c r="Q953" s="13"/>
      <c r="R953" s="13"/>
      <c r="S953" s="13"/>
      <c r="T953" s="14"/>
      <c r="U953" s="50">
        <f>MIN(Lääkkeet[[#This Row],[Velvoite 1.7.2024 (pakkauksia)]],Lääkkeet[[#This Row],[Suurimman alitusluvan mukainen velvoite
1.7.-31.12.2024 (pakkauksia)]],Lääkkeet[[#This Row],[Alin saldo 
1.7.-31.12.2024 (pakkauksia)]])*Lääkkeet[[#This Row],[Kirjanpitoarvo / pakkaus 1.7.2024
(EUR  ALV 0 %)]]</f>
        <v>0</v>
      </c>
      <c r="W953" s="61" t="str" cm="1">
        <f t="array" ref="W953">IFERROR(_xlfn.IFS(Lääkkeet[[#This Row],[Sitoutunut pääoma 
1.1.-30.6.2024 (EUR)]]&gt;0,"Täytetyt",Lääkkeet[[#This Row],[Sitoutunut pääoma 
1.7.-31.12.2024 (EUR)]]&gt;0,"Täytetyt"),"")</f>
        <v/>
      </c>
      <c r="X953" s="61"/>
      <c r="Y953" s="5">
        <f>Hakulomake!$B$29</f>
        <v>0</v>
      </c>
    </row>
    <row r="954" spans="1:25" x14ac:dyDescent="0.3">
      <c r="A954" s="6" t="s">
        <v>1199</v>
      </c>
      <c r="B954" s="5">
        <f>Hakulomake!$B$17</f>
        <v>0</v>
      </c>
      <c r="C954" s="75">
        <v>8</v>
      </c>
      <c r="D954" s="5" t="s">
        <v>635</v>
      </c>
      <c r="E954" s="74" t="s">
        <v>2609</v>
      </c>
      <c r="F954" s="5" t="s">
        <v>636</v>
      </c>
      <c r="G954" s="5" t="s">
        <v>641</v>
      </c>
      <c r="H954" s="5" t="s">
        <v>644</v>
      </c>
      <c r="I954" s="5" t="s">
        <v>643</v>
      </c>
      <c r="J954" s="75" t="s">
        <v>1096</v>
      </c>
      <c r="N954" s="14"/>
      <c r="O954" s="50">
        <f>MIN(Lääkkeet[[#This Row],[Velvoite 1.1.2024 (pakkauksia)]],Lääkkeet[[#This Row],[Suurimman alitusluvan mukainen velvoite 
1.1.-30.6.2024 (pakkauksia)]],Lääkkeet[[#This Row],[Alin saldo 
1.1.-30.6.2024 (pakkauksia)]])*Lääkkeet[[#This Row],[Kirjanpitoarvo / pakkaus 1.1.2024
(EUR  ALV 0 %)]]</f>
        <v>0</v>
      </c>
      <c r="P954" s="16"/>
      <c r="Q954" s="13"/>
      <c r="R954" s="13"/>
      <c r="S954" s="13"/>
      <c r="T954" s="14"/>
      <c r="U954" s="50">
        <f>MIN(Lääkkeet[[#This Row],[Velvoite 1.7.2024 (pakkauksia)]],Lääkkeet[[#This Row],[Suurimman alitusluvan mukainen velvoite
1.7.-31.12.2024 (pakkauksia)]],Lääkkeet[[#This Row],[Alin saldo 
1.7.-31.12.2024 (pakkauksia)]])*Lääkkeet[[#This Row],[Kirjanpitoarvo / pakkaus 1.7.2024
(EUR  ALV 0 %)]]</f>
        <v>0</v>
      </c>
      <c r="W954" s="61" t="str" cm="1">
        <f t="array" ref="W954">IFERROR(_xlfn.IFS(Lääkkeet[[#This Row],[Sitoutunut pääoma 
1.1.-30.6.2024 (EUR)]]&gt;0,"Täytetyt",Lääkkeet[[#This Row],[Sitoutunut pääoma 
1.7.-31.12.2024 (EUR)]]&gt;0,"Täytetyt"),"")</f>
        <v/>
      </c>
      <c r="X954" s="61"/>
      <c r="Y954" s="5">
        <f>Hakulomake!$B$29</f>
        <v>0</v>
      </c>
    </row>
    <row r="955" spans="1:25" x14ac:dyDescent="0.3">
      <c r="A955" s="6" t="s">
        <v>1199</v>
      </c>
      <c r="B955" s="5">
        <f>Hakulomake!$B$17</f>
        <v>0</v>
      </c>
      <c r="C955" s="75">
        <v>8</v>
      </c>
      <c r="D955" s="5" t="s">
        <v>653</v>
      </c>
      <c r="E955" s="74" t="s">
        <v>2610</v>
      </c>
      <c r="F955" s="5" t="s">
        <v>654</v>
      </c>
      <c r="G955" s="5" t="s">
        <v>662</v>
      </c>
      <c r="H955" s="5" t="s">
        <v>658</v>
      </c>
      <c r="I955" s="5" t="s">
        <v>659</v>
      </c>
      <c r="J955" s="75" t="s">
        <v>1098</v>
      </c>
      <c r="N955" s="14"/>
      <c r="O955" s="50">
        <f>MIN(Lääkkeet[[#This Row],[Velvoite 1.1.2024 (pakkauksia)]],Lääkkeet[[#This Row],[Suurimman alitusluvan mukainen velvoite 
1.1.-30.6.2024 (pakkauksia)]],Lääkkeet[[#This Row],[Alin saldo 
1.1.-30.6.2024 (pakkauksia)]])*Lääkkeet[[#This Row],[Kirjanpitoarvo / pakkaus 1.1.2024
(EUR  ALV 0 %)]]</f>
        <v>0</v>
      </c>
      <c r="P955" s="16"/>
      <c r="Q955" s="13"/>
      <c r="R955" s="13"/>
      <c r="S955" s="13"/>
      <c r="T955" s="14"/>
      <c r="U955" s="50">
        <f>MIN(Lääkkeet[[#This Row],[Velvoite 1.7.2024 (pakkauksia)]],Lääkkeet[[#This Row],[Suurimman alitusluvan mukainen velvoite
1.7.-31.12.2024 (pakkauksia)]],Lääkkeet[[#This Row],[Alin saldo 
1.7.-31.12.2024 (pakkauksia)]])*Lääkkeet[[#This Row],[Kirjanpitoarvo / pakkaus 1.7.2024
(EUR  ALV 0 %)]]</f>
        <v>0</v>
      </c>
      <c r="W955" s="61" t="str" cm="1">
        <f t="array" ref="W955">IFERROR(_xlfn.IFS(Lääkkeet[[#This Row],[Sitoutunut pääoma 
1.1.-30.6.2024 (EUR)]]&gt;0,"Täytetyt",Lääkkeet[[#This Row],[Sitoutunut pääoma 
1.7.-31.12.2024 (EUR)]]&gt;0,"Täytetyt"),"")</f>
        <v/>
      </c>
      <c r="X955" s="61"/>
      <c r="Y955" s="5">
        <f>Hakulomake!$B$29</f>
        <v>0</v>
      </c>
    </row>
    <row r="956" spans="1:25" x14ac:dyDescent="0.3">
      <c r="A956" s="6" t="s">
        <v>1199</v>
      </c>
      <c r="B956" s="5">
        <f>Hakulomake!$B$17</f>
        <v>0</v>
      </c>
      <c r="C956" s="75">
        <v>8</v>
      </c>
      <c r="D956" s="5" t="s">
        <v>653</v>
      </c>
      <c r="E956" s="74" t="s">
        <v>2611</v>
      </c>
      <c r="F956" s="5" t="s">
        <v>654</v>
      </c>
      <c r="G956" s="5" t="s">
        <v>662</v>
      </c>
      <c r="H956" s="5" t="s">
        <v>660</v>
      </c>
      <c r="I956" s="5" t="s">
        <v>659</v>
      </c>
      <c r="J956" s="75" t="s">
        <v>1098</v>
      </c>
      <c r="N956" s="14"/>
      <c r="O956" s="50">
        <f>MIN(Lääkkeet[[#This Row],[Velvoite 1.1.2024 (pakkauksia)]],Lääkkeet[[#This Row],[Suurimman alitusluvan mukainen velvoite 
1.1.-30.6.2024 (pakkauksia)]],Lääkkeet[[#This Row],[Alin saldo 
1.1.-30.6.2024 (pakkauksia)]])*Lääkkeet[[#This Row],[Kirjanpitoarvo / pakkaus 1.1.2024
(EUR  ALV 0 %)]]</f>
        <v>0</v>
      </c>
      <c r="P956" s="16"/>
      <c r="Q956" s="13"/>
      <c r="R956" s="13"/>
      <c r="S956" s="13"/>
      <c r="T956" s="14"/>
      <c r="U956" s="50">
        <f>MIN(Lääkkeet[[#This Row],[Velvoite 1.7.2024 (pakkauksia)]],Lääkkeet[[#This Row],[Suurimman alitusluvan mukainen velvoite
1.7.-31.12.2024 (pakkauksia)]],Lääkkeet[[#This Row],[Alin saldo 
1.7.-31.12.2024 (pakkauksia)]])*Lääkkeet[[#This Row],[Kirjanpitoarvo / pakkaus 1.7.2024
(EUR  ALV 0 %)]]</f>
        <v>0</v>
      </c>
      <c r="W956" s="61" t="str" cm="1">
        <f t="array" ref="W956">IFERROR(_xlfn.IFS(Lääkkeet[[#This Row],[Sitoutunut pääoma 
1.1.-30.6.2024 (EUR)]]&gt;0,"Täytetyt",Lääkkeet[[#This Row],[Sitoutunut pääoma 
1.7.-31.12.2024 (EUR)]]&gt;0,"Täytetyt"),"")</f>
        <v/>
      </c>
      <c r="X956" s="61"/>
      <c r="Y956" s="5">
        <f>Hakulomake!$B$29</f>
        <v>0</v>
      </c>
    </row>
    <row r="957" spans="1:25" x14ac:dyDescent="0.3">
      <c r="A957" s="6" t="s">
        <v>1199</v>
      </c>
      <c r="B957" s="5">
        <f>Hakulomake!$B$17</f>
        <v>0</v>
      </c>
      <c r="C957" s="75">
        <v>8</v>
      </c>
      <c r="D957" s="5" t="s">
        <v>653</v>
      </c>
      <c r="E957" s="74" t="s">
        <v>2612</v>
      </c>
      <c r="F957" s="5" t="s">
        <v>654</v>
      </c>
      <c r="G957" s="5" t="s">
        <v>657</v>
      </c>
      <c r="H957" s="5" t="s">
        <v>660</v>
      </c>
      <c r="I957" s="5" t="s">
        <v>659</v>
      </c>
      <c r="J957" s="75" t="s">
        <v>1098</v>
      </c>
      <c r="N957" s="14"/>
      <c r="O957" s="50">
        <f>MIN(Lääkkeet[[#This Row],[Velvoite 1.1.2024 (pakkauksia)]],Lääkkeet[[#This Row],[Suurimman alitusluvan mukainen velvoite 
1.1.-30.6.2024 (pakkauksia)]],Lääkkeet[[#This Row],[Alin saldo 
1.1.-30.6.2024 (pakkauksia)]])*Lääkkeet[[#This Row],[Kirjanpitoarvo / pakkaus 1.1.2024
(EUR  ALV 0 %)]]</f>
        <v>0</v>
      </c>
      <c r="P957" s="16"/>
      <c r="Q957" s="13"/>
      <c r="R957" s="13"/>
      <c r="S957" s="13"/>
      <c r="T957" s="14"/>
      <c r="U957" s="50">
        <f>MIN(Lääkkeet[[#This Row],[Velvoite 1.7.2024 (pakkauksia)]],Lääkkeet[[#This Row],[Suurimman alitusluvan mukainen velvoite
1.7.-31.12.2024 (pakkauksia)]],Lääkkeet[[#This Row],[Alin saldo 
1.7.-31.12.2024 (pakkauksia)]])*Lääkkeet[[#This Row],[Kirjanpitoarvo / pakkaus 1.7.2024
(EUR  ALV 0 %)]]</f>
        <v>0</v>
      </c>
      <c r="W957" s="61" t="str" cm="1">
        <f t="array" ref="W957">IFERROR(_xlfn.IFS(Lääkkeet[[#This Row],[Sitoutunut pääoma 
1.1.-30.6.2024 (EUR)]]&gt;0,"Täytetyt",Lääkkeet[[#This Row],[Sitoutunut pääoma 
1.7.-31.12.2024 (EUR)]]&gt;0,"Täytetyt"),"")</f>
        <v/>
      </c>
      <c r="X957" s="61"/>
      <c r="Y957" s="5">
        <f>Hakulomake!$B$29</f>
        <v>0</v>
      </c>
    </row>
    <row r="958" spans="1:25" x14ac:dyDescent="0.3">
      <c r="A958" s="6" t="s">
        <v>1199</v>
      </c>
      <c r="B958" s="49">
        <f>Hakulomake!$B$17</f>
        <v>0</v>
      </c>
      <c r="C958" s="75">
        <v>8</v>
      </c>
      <c r="D958" s="5" t="s">
        <v>664</v>
      </c>
      <c r="E958" s="74" t="s">
        <v>2613</v>
      </c>
      <c r="F958" s="5" t="s">
        <v>665</v>
      </c>
      <c r="G958" s="5" t="s">
        <v>669</v>
      </c>
      <c r="H958" s="5" t="s">
        <v>670</v>
      </c>
      <c r="I958" s="5" t="s">
        <v>639</v>
      </c>
      <c r="J958" s="75" t="s">
        <v>1099</v>
      </c>
      <c r="N958" s="14"/>
      <c r="O958" s="50">
        <f>MIN(Lääkkeet[[#This Row],[Velvoite 1.1.2024 (pakkauksia)]],Lääkkeet[[#This Row],[Suurimman alitusluvan mukainen velvoite 
1.1.-30.6.2024 (pakkauksia)]],Lääkkeet[[#This Row],[Alin saldo 
1.1.-30.6.2024 (pakkauksia)]])*Lääkkeet[[#This Row],[Kirjanpitoarvo / pakkaus 1.1.2024
(EUR  ALV 0 %)]]</f>
        <v>0</v>
      </c>
      <c r="P958" s="16"/>
      <c r="Q958" s="13"/>
      <c r="R958" s="13"/>
      <c r="S958" s="13"/>
      <c r="T958" s="14"/>
      <c r="U958" s="51">
        <f>MIN(Lääkkeet[[#This Row],[Velvoite 1.7.2024 (pakkauksia)]],Lääkkeet[[#This Row],[Suurimman alitusluvan mukainen velvoite
1.7.-31.12.2024 (pakkauksia)]],Lääkkeet[[#This Row],[Alin saldo 
1.7.-31.12.2024 (pakkauksia)]])*Lääkkeet[[#This Row],[Kirjanpitoarvo / pakkaus 1.7.2024
(EUR  ALV 0 %)]]</f>
        <v>0</v>
      </c>
      <c r="W958" s="61" t="str" cm="1">
        <f t="array" ref="W958">IFERROR(_xlfn.IFS(Lääkkeet[[#This Row],[Sitoutunut pääoma 
1.1.-30.6.2024 (EUR)]]&gt;0,"Täytetyt",Lääkkeet[[#This Row],[Sitoutunut pääoma 
1.7.-31.12.2024 (EUR)]]&gt;0,"Täytetyt"),"")</f>
        <v/>
      </c>
      <c r="X958" s="61"/>
      <c r="Y958" s="5">
        <f>Hakulomake!$B$29</f>
        <v>0</v>
      </c>
    </row>
    <row r="959" spans="1:25" x14ac:dyDescent="0.3">
      <c r="A959" s="6" t="s">
        <v>1199</v>
      </c>
      <c r="B959" s="49">
        <f>Hakulomake!$B$17</f>
        <v>0</v>
      </c>
      <c r="C959" s="75">
        <v>8</v>
      </c>
      <c r="D959" s="5" t="s">
        <v>664</v>
      </c>
      <c r="E959" s="74" t="s">
        <v>2614</v>
      </c>
      <c r="F959" s="5" t="s">
        <v>665</v>
      </c>
      <c r="G959" s="5" t="s">
        <v>669</v>
      </c>
      <c r="H959" s="5" t="s">
        <v>667</v>
      </c>
      <c r="I959" s="5" t="s">
        <v>639</v>
      </c>
      <c r="J959" s="75" t="s">
        <v>1099</v>
      </c>
      <c r="N959" s="14"/>
      <c r="O959" s="50">
        <f>MIN(Lääkkeet[[#This Row],[Velvoite 1.1.2024 (pakkauksia)]],Lääkkeet[[#This Row],[Suurimman alitusluvan mukainen velvoite 
1.1.-30.6.2024 (pakkauksia)]],Lääkkeet[[#This Row],[Alin saldo 
1.1.-30.6.2024 (pakkauksia)]])*Lääkkeet[[#This Row],[Kirjanpitoarvo / pakkaus 1.1.2024
(EUR  ALV 0 %)]]</f>
        <v>0</v>
      </c>
      <c r="P959" s="16"/>
      <c r="Q959" s="13"/>
      <c r="R959" s="13"/>
      <c r="S959" s="13"/>
      <c r="T959" s="14"/>
      <c r="U959" s="51">
        <f>MIN(Lääkkeet[[#This Row],[Velvoite 1.7.2024 (pakkauksia)]],Lääkkeet[[#This Row],[Suurimman alitusluvan mukainen velvoite
1.7.-31.12.2024 (pakkauksia)]],Lääkkeet[[#This Row],[Alin saldo 
1.7.-31.12.2024 (pakkauksia)]])*Lääkkeet[[#This Row],[Kirjanpitoarvo / pakkaus 1.7.2024
(EUR  ALV 0 %)]]</f>
        <v>0</v>
      </c>
      <c r="W959" s="61" t="str" cm="1">
        <f t="array" ref="W959">IFERROR(_xlfn.IFS(Lääkkeet[[#This Row],[Sitoutunut pääoma 
1.1.-30.6.2024 (EUR)]]&gt;0,"Täytetyt",Lääkkeet[[#This Row],[Sitoutunut pääoma 
1.7.-31.12.2024 (EUR)]]&gt;0,"Täytetyt"),"")</f>
        <v/>
      </c>
      <c r="X959" s="61"/>
      <c r="Y959" s="5">
        <f>Hakulomake!$B$29</f>
        <v>0</v>
      </c>
    </row>
    <row r="960" spans="1:25" x14ac:dyDescent="0.3">
      <c r="A960" s="6" t="s">
        <v>1199</v>
      </c>
      <c r="B960" s="49">
        <f>Hakulomake!$B$17</f>
        <v>0</v>
      </c>
      <c r="C960" s="75">
        <v>8</v>
      </c>
      <c r="D960" s="5" t="s">
        <v>664</v>
      </c>
      <c r="E960" s="74" t="s">
        <v>2615</v>
      </c>
      <c r="F960" s="5" t="s">
        <v>665</v>
      </c>
      <c r="G960" s="5" t="s">
        <v>669</v>
      </c>
      <c r="H960" s="5" t="s">
        <v>652</v>
      </c>
      <c r="I960" s="5" t="s">
        <v>639</v>
      </c>
      <c r="J960" s="75" t="s">
        <v>1099</v>
      </c>
      <c r="N960" s="14"/>
      <c r="O960" s="50">
        <f>MIN(Lääkkeet[[#This Row],[Velvoite 1.1.2024 (pakkauksia)]],Lääkkeet[[#This Row],[Suurimman alitusluvan mukainen velvoite 
1.1.-30.6.2024 (pakkauksia)]],Lääkkeet[[#This Row],[Alin saldo 
1.1.-30.6.2024 (pakkauksia)]])*Lääkkeet[[#This Row],[Kirjanpitoarvo / pakkaus 1.1.2024
(EUR  ALV 0 %)]]</f>
        <v>0</v>
      </c>
      <c r="P960" s="16"/>
      <c r="Q960" s="13"/>
      <c r="R960" s="13"/>
      <c r="S960" s="13"/>
      <c r="T960" s="14"/>
      <c r="U960" s="51">
        <f>MIN(Lääkkeet[[#This Row],[Velvoite 1.7.2024 (pakkauksia)]],Lääkkeet[[#This Row],[Suurimman alitusluvan mukainen velvoite
1.7.-31.12.2024 (pakkauksia)]],Lääkkeet[[#This Row],[Alin saldo 
1.7.-31.12.2024 (pakkauksia)]])*Lääkkeet[[#This Row],[Kirjanpitoarvo / pakkaus 1.7.2024
(EUR  ALV 0 %)]]</f>
        <v>0</v>
      </c>
      <c r="W960" s="61" t="str" cm="1">
        <f t="array" ref="W960">IFERROR(_xlfn.IFS(Lääkkeet[[#This Row],[Sitoutunut pääoma 
1.1.-30.6.2024 (EUR)]]&gt;0,"Täytetyt",Lääkkeet[[#This Row],[Sitoutunut pääoma 
1.7.-31.12.2024 (EUR)]]&gt;0,"Täytetyt"),"")</f>
        <v/>
      </c>
      <c r="X960" s="61"/>
      <c r="Y960" s="5">
        <f>Hakulomake!$B$29</f>
        <v>0</v>
      </c>
    </row>
    <row r="961" spans="1:25" x14ac:dyDescent="0.3">
      <c r="A961" s="6" t="s">
        <v>1199</v>
      </c>
      <c r="B961" s="49">
        <f>Hakulomake!$B$17</f>
        <v>0</v>
      </c>
      <c r="C961" s="75">
        <v>8</v>
      </c>
      <c r="D961" s="5" t="s">
        <v>671</v>
      </c>
      <c r="E961" s="74" t="s">
        <v>2616</v>
      </c>
      <c r="F961" s="5" t="s">
        <v>636</v>
      </c>
      <c r="G961" s="5" t="s">
        <v>645</v>
      </c>
      <c r="H961" s="5" t="s">
        <v>672</v>
      </c>
      <c r="I961" s="5" t="s">
        <v>496</v>
      </c>
      <c r="J961" s="75" t="s">
        <v>1100</v>
      </c>
      <c r="N961" s="14"/>
      <c r="O961" s="50">
        <f>MIN(Lääkkeet[[#This Row],[Velvoite 1.1.2024 (pakkauksia)]],Lääkkeet[[#This Row],[Suurimman alitusluvan mukainen velvoite 
1.1.-30.6.2024 (pakkauksia)]],Lääkkeet[[#This Row],[Alin saldo 
1.1.-30.6.2024 (pakkauksia)]])*Lääkkeet[[#This Row],[Kirjanpitoarvo / pakkaus 1.1.2024
(EUR  ALV 0 %)]]</f>
        <v>0</v>
      </c>
      <c r="P961" s="16"/>
      <c r="Q961" s="13"/>
      <c r="R961" s="13"/>
      <c r="S961" s="13"/>
      <c r="T961" s="14"/>
      <c r="U961" s="51">
        <f>MIN(Lääkkeet[[#This Row],[Velvoite 1.7.2024 (pakkauksia)]],Lääkkeet[[#This Row],[Suurimman alitusluvan mukainen velvoite
1.7.-31.12.2024 (pakkauksia)]],Lääkkeet[[#This Row],[Alin saldo 
1.7.-31.12.2024 (pakkauksia)]])*Lääkkeet[[#This Row],[Kirjanpitoarvo / pakkaus 1.7.2024
(EUR  ALV 0 %)]]</f>
        <v>0</v>
      </c>
      <c r="W961" s="61" t="str" cm="1">
        <f t="array" ref="W961">IFERROR(_xlfn.IFS(Lääkkeet[[#This Row],[Sitoutunut pääoma 
1.1.-30.6.2024 (EUR)]]&gt;0,"Täytetyt",Lääkkeet[[#This Row],[Sitoutunut pääoma 
1.7.-31.12.2024 (EUR)]]&gt;0,"Täytetyt"),"")</f>
        <v/>
      </c>
      <c r="X961" s="61"/>
      <c r="Y961" s="5">
        <f>Hakulomake!$B$29</f>
        <v>0</v>
      </c>
    </row>
    <row r="962" spans="1:25" x14ac:dyDescent="0.3">
      <c r="A962" s="6" t="s">
        <v>1199</v>
      </c>
      <c r="B962" s="49">
        <f>Hakulomake!$B$17</f>
        <v>0</v>
      </c>
      <c r="C962" s="75">
        <v>8</v>
      </c>
      <c r="D962" s="5" t="s">
        <v>653</v>
      </c>
      <c r="E962" s="74" t="s">
        <v>2617</v>
      </c>
      <c r="F962" s="5" t="s">
        <v>654</v>
      </c>
      <c r="G962" s="5" t="s">
        <v>661</v>
      </c>
      <c r="H962" s="5" t="s">
        <v>658</v>
      </c>
      <c r="I962" s="5" t="s">
        <v>659</v>
      </c>
      <c r="J962" s="75" t="s">
        <v>1098</v>
      </c>
      <c r="N962" s="14"/>
      <c r="O962" s="50">
        <f>MIN(Lääkkeet[[#This Row],[Velvoite 1.1.2024 (pakkauksia)]],Lääkkeet[[#This Row],[Suurimman alitusluvan mukainen velvoite 
1.1.-30.6.2024 (pakkauksia)]],Lääkkeet[[#This Row],[Alin saldo 
1.1.-30.6.2024 (pakkauksia)]])*Lääkkeet[[#This Row],[Kirjanpitoarvo / pakkaus 1.1.2024
(EUR  ALV 0 %)]]</f>
        <v>0</v>
      </c>
      <c r="P962" s="16"/>
      <c r="Q962" s="13"/>
      <c r="R962" s="13"/>
      <c r="S962" s="13"/>
      <c r="T962" s="14"/>
      <c r="U962" s="51">
        <f>MIN(Lääkkeet[[#This Row],[Velvoite 1.7.2024 (pakkauksia)]],Lääkkeet[[#This Row],[Suurimman alitusluvan mukainen velvoite
1.7.-31.12.2024 (pakkauksia)]],Lääkkeet[[#This Row],[Alin saldo 
1.7.-31.12.2024 (pakkauksia)]])*Lääkkeet[[#This Row],[Kirjanpitoarvo / pakkaus 1.7.2024
(EUR  ALV 0 %)]]</f>
        <v>0</v>
      </c>
      <c r="W962" s="61" t="str" cm="1">
        <f t="array" ref="W962">IFERROR(_xlfn.IFS(Lääkkeet[[#This Row],[Sitoutunut pääoma 
1.1.-30.6.2024 (EUR)]]&gt;0,"Täytetyt",Lääkkeet[[#This Row],[Sitoutunut pääoma 
1.7.-31.12.2024 (EUR)]]&gt;0,"Täytetyt"),"")</f>
        <v/>
      </c>
      <c r="X962" s="61"/>
      <c r="Y962" s="5">
        <f>Hakulomake!$B$29</f>
        <v>0</v>
      </c>
    </row>
    <row r="963" spans="1:25" x14ac:dyDescent="0.3">
      <c r="A963" s="6" t="s">
        <v>1199</v>
      </c>
      <c r="B963" s="49">
        <f>Hakulomake!$B$17</f>
        <v>0</v>
      </c>
      <c r="C963" s="75">
        <v>9</v>
      </c>
      <c r="D963" s="5" t="s">
        <v>703</v>
      </c>
      <c r="E963" s="74" t="s">
        <v>2618</v>
      </c>
      <c r="F963" s="5" t="s">
        <v>704</v>
      </c>
      <c r="G963" s="5" t="s">
        <v>712</v>
      </c>
      <c r="H963" s="5" t="s">
        <v>342</v>
      </c>
      <c r="I963" s="5" t="s">
        <v>679</v>
      </c>
      <c r="J963" s="75">
        <v>56</v>
      </c>
      <c r="N963" s="14"/>
      <c r="O963" s="50">
        <f>MIN(Lääkkeet[[#This Row],[Velvoite 1.1.2024 (pakkauksia)]],Lääkkeet[[#This Row],[Suurimman alitusluvan mukainen velvoite 
1.1.-30.6.2024 (pakkauksia)]],Lääkkeet[[#This Row],[Alin saldo 
1.1.-30.6.2024 (pakkauksia)]])*Lääkkeet[[#This Row],[Kirjanpitoarvo / pakkaus 1.1.2024
(EUR  ALV 0 %)]]</f>
        <v>0</v>
      </c>
      <c r="P963" s="16"/>
      <c r="Q963" s="13"/>
      <c r="R963" s="13"/>
      <c r="S963" s="13"/>
      <c r="T963" s="14"/>
      <c r="U963" s="51">
        <f>MIN(Lääkkeet[[#This Row],[Velvoite 1.7.2024 (pakkauksia)]],Lääkkeet[[#This Row],[Suurimman alitusluvan mukainen velvoite
1.7.-31.12.2024 (pakkauksia)]],Lääkkeet[[#This Row],[Alin saldo 
1.7.-31.12.2024 (pakkauksia)]])*Lääkkeet[[#This Row],[Kirjanpitoarvo / pakkaus 1.7.2024
(EUR  ALV 0 %)]]</f>
        <v>0</v>
      </c>
      <c r="W963" s="61" t="str" cm="1">
        <f t="array" ref="W963">IFERROR(_xlfn.IFS(Lääkkeet[[#This Row],[Sitoutunut pääoma 
1.1.-30.6.2024 (EUR)]]&gt;0,"Täytetyt",Lääkkeet[[#This Row],[Sitoutunut pääoma 
1.7.-31.12.2024 (EUR)]]&gt;0,"Täytetyt"),"")</f>
        <v/>
      </c>
      <c r="X963" s="61"/>
      <c r="Y963" s="5">
        <f>Hakulomake!$B$29</f>
        <v>0</v>
      </c>
    </row>
    <row r="964" spans="1:25" x14ac:dyDescent="0.3">
      <c r="A964" s="6" t="s">
        <v>1199</v>
      </c>
      <c r="B964" s="49">
        <f>Hakulomake!$B$17</f>
        <v>0</v>
      </c>
      <c r="C964" s="75">
        <v>9</v>
      </c>
      <c r="D964" s="5" t="s">
        <v>703</v>
      </c>
      <c r="E964" s="74" t="s">
        <v>2619</v>
      </c>
      <c r="F964" s="5" t="s">
        <v>704</v>
      </c>
      <c r="G964" s="5" t="s">
        <v>712</v>
      </c>
      <c r="H964" s="5" t="s">
        <v>346</v>
      </c>
      <c r="I964" s="5" t="s">
        <v>679</v>
      </c>
      <c r="J964" s="75">
        <v>100</v>
      </c>
      <c r="N964" s="14"/>
      <c r="O964" s="50">
        <f>MIN(Lääkkeet[[#This Row],[Velvoite 1.1.2024 (pakkauksia)]],Lääkkeet[[#This Row],[Suurimman alitusluvan mukainen velvoite 
1.1.-30.6.2024 (pakkauksia)]],Lääkkeet[[#This Row],[Alin saldo 
1.1.-30.6.2024 (pakkauksia)]])*Lääkkeet[[#This Row],[Kirjanpitoarvo / pakkaus 1.1.2024
(EUR  ALV 0 %)]]</f>
        <v>0</v>
      </c>
      <c r="P964" s="16"/>
      <c r="Q964" s="13"/>
      <c r="R964" s="13"/>
      <c r="S964" s="13"/>
      <c r="T964" s="14"/>
      <c r="U964" s="51">
        <f>MIN(Lääkkeet[[#This Row],[Velvoite 1.7.2024 (pakkauksia)]],Lääkkeet[[#This Row],[Suurimman alitusluvan mukainen velvoite
1.7.-31.12.2024 (pakkauksia)]],Lääkkeet[[#This Row],[Alin saldo 
1.7.-31.12.2024 (pakkauksia)]])*Lääkkeet[[#This Row],[Kirjanpitoarvo / pakkaus 1.7.2024
(EUR  ALV 0 %)]]</f>
        <v>0</v>
      </c>
      <c r="W964" s="61" t="str" cm="1">
        <f t="array" ref="W964">IFERROR(_xlfn.IFS(Lääkkeet[[#This Row],[Sitoutunut pääoma 
1.1.-30.6.2024 (EUR)]]&gt;0,"Täytetyt",Lääkkeet[[#This Row],[Sitoutunut pääoma 
1.7.-31.12.2024 (EUR)]]&gt;0,"Täytetyt"),"")</f>
        <v/>
      </c>
      <c r="X964" s="61"/>
      <c r="Y964" s="5">
        <f>Hakulomake!$B$29</f>
        <v>0</v>
      </c>
    </row>
    <row r="965" spans="1:25" x14ac:dyDescent="0.3">
      <c r="A965" s="6" t="s">
        <v>1199</v>
      </c>
      <c r="B965" s="49">
        <f>Hakulomake!$B$17</f>
        <v>0</v>
      </c>
      <c r="C965" s="75">
        <v>9</v>
      </c>
      <c r="D965" s="5" t="s">
        <v>685</v>
      </c>
      <c r="E965" s="74" t="s">
        <v>2620</v>
      </c>
      <c r="F965" s="5" t="s">
        <v>686</v>
      </c>
      <c r="G965" s="5" t="s">
        <v>692</v>
      </c>
      <c r="H965" s="5" t="s">
        <v>346</v>
      </c>
      <c r="I965" s="5" t="s">
        <v>679</v>
      </c>
      <c r="J965" s="75">
        <v>14</v>
      </c>
      <c r="N965" s="14"/>
      <c r="O965" s="50">
        <f>MIN(Lääkkeet[[#This Row],[Velvoite 1.1.2024 (pakkauksia)]],Lääkkeet[[#This Row],[Suurimman alitusluvan mukainen velvoite 
1.1.-30.6.2024 (pakkauksia)]],Lääkkeet[[#This Row],[Alin saldo 
1.1.-30.6.2024 (pakkauksia)]])*Lääkkeet[[#This Row],[Kirjanpitoarvo / pakkaus 1.1.2024
(EUR  ALV 0 %)]]</f>
        <v>0</v>
      </c>
      <c r="P965" s="16"/>
      <c r="Q965" s="13"/>
      <c r="R965" s="13"/>
      <c r="S965" s="13"/>
      <c r="T965" s="14"/>
      <c r="U965" s="51">
        <f>MIN(Lääkkeet[[#This Row],[Velvoite 1.7.2024 (pakkauksia)]],Lääkkeet[[#This Row],[Suurimman alitusluvan mukainen velvoite
1.7.-31.12.2024 (pakkauksia)]],Lääkkeet[[#This Row],[Alin saldo 
1.7.-31.12.2024 (pakkauksia)]])*Lääkkeet[[#This Row],[Kirjanpitoarvo / pakkaus 1.7.2024
(EUR  ALV 0 %)]]</f>
        <v>0</v>
      </c>
      <c r="W965" s="61" t="str" cm="1">
        <f t="array" ref="W965">IFERROR(_xlfn.IFS(Lääkkeet[[#This Row],[Sitoutunut pääoma 
1.1.-30.6.2024 (EUR)]]&gt;0,"Täytetyt",Lääkkeet[[#This Row],[Sitoutunut pääoma 
1.7.-31.12.2024 (EUR)]]&gt;0,"Täytetyt"),"")</f>
        <v/>
      </c>
      <c r="X965" s="61"/>
      <c r="Y965" s="5">
        <f>Hakulomake!$B$29</f>
        <v>0</v>
      </c>
    </row>
    <row r="966" spans="1:25" x14ac:dyDescent="0.3">
      <c r="A966" s="6" t="s">
        <v>1199</v>
      </c>
      <c r="B966" s="49">
        <f>Hakulomake!$B$17</f>
        <v>0</v>
      </c>
      <c r="C966" s="75">
        <v>9</v>
      </c>
      <c r="D966" s="5" t="s">
        <v>703</v>
      </c>
      <c r="E966" s="74" t="s">
        <v>2621</v>
      </c>
      <c r="F966" s="5" t="s">
        <v>704</v>
      </c>
      <c r="G966" s="5" t="s">
        <v>712</v>
      </c>
      <c r="H966" s="5" t="s">
        <v>342</v>
      </c>
      <c r="I966" s="5" t="s">
        <v>679</v>
      </c>
      <c r="J966" s="75">
        <v>98</v>
      </c>
      <c r="N966" s="14"/>
      <c r="O966" s="50">
        <f>MIN(Lääkkeet[[#This Row],[Velvoite 1.1.2024 (pakkauksia)]],Lääkkeet[[#This Row],[Suurimman alitusluvan mukainen velvoite 
1.1.-30.6.2024 (pakkauksia)]],Lääkkeet[[#This Row],[Alin saldo 
1.1.-30.6.2024 (pakkauksia)]])*Lääkkeet[[#This Row],[Kirjanpitoarvo / pakkaus 1.1.2024
(EUR  ALV 0 %)]]</f>
        <v>0</v>
      </c>
      <c r="P966" s="16"/>
      <c r="Q966" s="13"/>
      <c r="R966" s="13"/>
      <c r="S966" s="13"/>
      <c r="T966" s="14"/>
      <c r="U966" s="51">
        <f>MIN(Lääkkeet[[#This Row],[Velvoite 1.7.2024 (pakkauksia)]],Lääkkeet[[#This Row],[Suurimman alitusluvan mukainen velvoite
1.7.-31.12.2024 (pakkauksia)]],Lääkkeet[[#This Row],[Alin saldo 
1.7.-31.12.2024 (pakkauksia)]])*Lääkkeet[[#This Row],[Kirjanpitoarvo / pakkaus 1.7.2024
(EUR  ALV 0 %)]]</f>
        <v>0</v>
      </c>
      <c r="W966" s="61" t="str" cm="1">
        <f t="array" ref="W966">IFERROR(_xlfn.IFS(Lääkkeet[[#This Row],[Sitoutunut pääoma 
1.1.-30.6.2024 (EUR)]]&gt;0,"Täytetyt",Lääkkeet[[#This Row],[Sitoutunut pääoma 
1.7.-31.12.2024 (EUR)]]&gt;0,"Täytetyt"),"")</f>
        <v/>
      </c>
      <c r="X966" s="61"/>
      <c r="Y966" s="5">
        <f>Hakulomake!$B$29</f>
        <v>0</v>
      </c>
    </row>
    <row r="967" spans="1:25" x14ac:dyDescent="0.3">
      <c r="A967" s="6" t="s">
        <v>1199</v>
      </c>
      <c r="B967" s="49">
        <f>Hakulomake!$B$17</f>
        <v>0</v>
      </c>
      <c r="C967" s="75">
        <v>9</v>
      </c>
      <c r="D967" s="5" t="s">
        <v>703</v>
      </c>
      <c r="E967" s="74" t="s">
        <v>2622</v>
      </c>
      <c r="F967" s="5" t="s">
        <v>704</v>
      </c>
      <c r="G967" s="5" t="s">
        <v>712</v>
      </c>
      <c r="H967" s="5" t="s">
        <v>342</v>
      </c>
      <c r="I967" s="5" t="s">
        <v>679</v>
      </c>
      <c r="J967" s="75">
        <v>28</v>
      </c>
      <c r="N967" s="14"/>
      <c r="O967" s="50">
        <f>MIN(Lääkkeet[[#This Row],[Velvoite 1.1.2024 (pakkauksia)]],Lääkkeet[[#This Row],[Suurimman alitusluvan mukainen velvoite 
1.1.-30.6.2024 (pakkauksia)]],Lääkkeet[[#This Row],[Alin saldo 
1.1.-30.6.2024 (pakkauksia)]])*Lääkkeet[[#This Row],[Kirjanpitoarvo / pakkaus 1.1.2024
(EUR  ALV 0 %)]]</f>
        <v>0</v>
      </c>
      <c r="P967" s="16"/>
      <c r="Q967" s="13"/>
      <c r="R967" s="13"/>
      <c r="S967" s="13"/>
      <c r="T967" s="14"/>
      <c r="U967" s="51">
        <f>MIN(Lääkkeet[[#This Row],[Velvoite 1.7.2024 (pakkauksia)]],Lääkkeet[[#This Row],[Suurimman alitusluvan mukainen velvoite
1.7.-31.12.2024 (pakkauksia)]],Lääkkeet[[#This Row],[Alin saldo 
1.7.-31.12.2024 (pakkauksia)]])*Lääkkeet[[#This Row],[Kirjanpitoarvo / pakkaus 1.7.2024
(EUR  ALV 0 %)]]</f>
        <v>0</v>
      </c>
      <c r="W967" s="61" t="str" cm="1">
        <f t="array" ref="W967">IFERROR(_xlfn.IFS(Lääkkeet[[#This Row],[Sitoutunut pääoma 
1.1.-30.6.2024 (EUR)]]&gt;0,"Täytetyt",Lääkkeet[[#This Row],[Sitoutunut pääoma 
1.7.-31.12.2024 (EUR)]]&gt;0,"Täytetyt"),"")</f>
        <v/>
      </c>
      <c r="X967" s="61"/>
      <c r="Y967" s="5">
        <f>Hakulomake!$B$29</f>
        <v>0</v>
      </c>
    </row>
    <row r="968" spans="1:25" x14ac:dyDescent="0.3">
      <c r="A968" s="6" t="s">
        <v>1199</v>
      </c>
      <c r="B968" s="49">
        <f>Hakulomake!$B$17</f>
        <v>0</v>
      </c>
      <c r="C968" s="75">
        <v>9</v>
      </c>
      <c r="D968" s="5" t="s">
        <v>685</v>
      </c>
      <c r="E968" s="74" t="s">
        <v>2623</v>
      </c>
      <c r="F968" s="5" t="s">
        <v>686</v>
      </c>
      <c r="G968" s="5" t="s">
        <v>692</v>
      </c>
      <c r="H968" s="5" t="s">
        <v>346</v>
      </c>
      <c r="I968" s="5" t="s">
        <v>679</v>
      </c>
      <c r="J968" s="75">
        <v>28</v>
      </c>
      <c r="N968" s="14"/>
      <c r="O968" s="50">
        <f>MIN(Lääkkeet[[#This Row],[Velvoite 1.1.2024 (pakkauksia)]],Lääkkeet[[#This Row],[Suurimman alitusluvan mukainen velvoite 
1.1.-30.6.2024 (pakkauksia)]],Lääkkeet[[#This Row],[Alin saldo 
1.1.-30.6.2024 (pakkauksia)]])*Lääkkeet[[#This Row],[Kirjanpitoarvo / pakkaus 1.1.2024
(EUR  ALV 0 %)]]</f>
        <v>0</v>
      </c>
      <c r="P968" s="16"/>
      <c r="Q968" s="13"/>
      <c r="R968" s="13"/>
      <c r="S968" s="13"/>
      <c r="T968" s="14"/>
      <c r="U968" s="51">
        <f>MIN(Lääkkeet[[#This Row],[Velvoite 1.7.2024 (pakkauksia)]],Lääkkeet[[#This Row],[Suurimman alitusluvan mukainen velvoite
1.7.-31.12.2024 (pakkauksia)]],Lääkkeet[[#This Row],[Alin saldo 
1.7.-31.12.2024 (pakkauksia)]])*Lääkkeet[[#This Row],[Kirjanpitoarvo / pakkaus 1.7.2024
(EUR  ALV 0 %)]]</f>
        <v>0</v>
      </c>
      <c r="W968" s="61" t="str" cm="1">
        <f t="array" ref="W968">IFERROR(_xlfn.IFS(Lääkkeet[[#This Row],[Sitoutunut pääoma 
1.1.-30.6.2024 (EUR)]]&gt;0,"Täytetyt",Lääkkeet[[#This Row],[Sitoutunut pääoma 
1.7.-31.12.2024 (EUR)]]&gt;0,"Täytetyt"),"")</f>
        <v/>
      </c>
      <c r="X968" s="61"/>
      <c r="Y968" s="5">
        <f>Hakulomake!$B$29</f>
        <v>0</v>
      </c>
    </row>
    <row r="969" spans="1:25" x14ac:dyDescent="0.3">
      <c r="A969" s="6" t="s">
        <v>1199</v>
      </c>
      <c r="B969" s="49">
        <f>Hakulomake!$B$17</f>
        <v>0</v>
      </c>
      <c r="C969" s="75">
        <v>9</v>
      </c>
      <c r="D969" s="5" t="s">
        <v>685</v>
      </c>
      <c r="E969" s="74" t="s">
        <v>2624</v>
      </c>
      <c r="F969" s="5" t="s">
        <v>686</v>
      </c>
      <c r="G969" s="5" t="s">
        <v>692</v>
      </c>
      <c r="H969" s="5" t="s">
        <v>346</v>
      </c>
      <c r="I969" s="5" t="s">
        <v>679</v>
      </c>
      <c r="J969" s="75">
        <v>56</v>
      </c>
      <c r="N969" s="14"/>
      <c r="O969" s="50">
        <f>MIN(Lääkkeet[[#This Row],[Velvoite 1.1.2024 (pakkauksia)]],Lääkkeet[[#This Row],[Suurimman alitusluvan mukainen velvoite 
1.1.-30.6.2024 (pakkauksia)]],Lääkkeet[[#This Row],[Alin saldo 
1.1.-30.6.2024 (pakkauksia)]])*Lääkkeet[[#This Row],[Kirjanpitoarvo / pakkaus 1.1.2024
(EUR  ALV 0 %)]]</f>
        <v>0</v>
      </c>
      <c r="P969" s="16"/>
      <c r="Q969" s="13"/>
      <c r="R969" s="13"/>
      <c r="S969" s="13"/>
      <c r="T969" s="14"/>
      <c r="U969" s="51">
        <f>MIN(Lääkkeet[[#This Row],[Velvoite 1.7.2024 (pakkauksia)]],Lääkkeet[[#This Row],[Suurimman alitusluvan mukainen velvoite
1.7.-31.12.2024 (pakkauksia)]],Lääkkeet[[#This Row],[Alin saldo 
1.7.-31.12.2024 (pakkauksia)]])*Lääkkeet[[#This Row],[Kirjanpitoarvo / pakkaus 1.7.2024
(EUR  ALV 0 %)]]</f>
        <v>0</v>
      </c>
      <c r="W969" s="61" t="str" cm="1">
        <f t="array" ref="W969">IFERROR(_xlfn.IFS(Lääkkeet[[#This Row],[Sitoutunut pääoma 
1.1.-30.6.2024 (EUR)]]&gt;0,"Täytetyt",Lääkkeet[[#This Row],[Sitoutunut pääoma 
1.7.-31.12.2024 (EUR)]]&gt;0,"Täytetyt"),"")</f>
        <v/>
      </c>
      <c r="X969" s="61"/>
      <c r="Y969" s="5">
        <f>Hakulomake!$B$29</f>
        <v>0</v>
      </c>
    </row>
    <row r="970" spans="1:25" x14ac:dyDescent="0.3">
      <c r="A970" s="6" t="s">
        <v>1199</v>
      </c>
      <c r="B970" s="49">
        <f>Hakulomake!$B$17</f>
        <v>0</v>
      </c>
      <c r="C970" s="75">
        <v>9</v>
      </c>
      <c r="D970" s="5" t="s">
        <v>703</v>
      </c>
      <c r="E970" s="74" t="s">
        <v>2625</v>
      </c>
      <c r="F970" s="5" t="s">
        <v>704</v>
      </c>
      <c r="G970" s="5" t="s">
        <v>712</v>
      </c>
      <c r="H970" s="5" t="s">
        <v>346</v>
      </c>
      <c r="I970" s="5" t="s">
        <v>58</v>
      </c>
      <c r="J970" s="75" t="s">
        <v>1101</v>
      </c>
      <c r="N970" s="14"/>
      <c r="O970" s="50">
        <f>MIN(Lääkkeet[[#This Row],[Velvoite 1.1.2024 (pakkauksia)]],Lääkkeet[[#This Row],[Suurimman alitusluvan mukainen velvoite 
1.1.-30.6.2024 (pakkauksia)]],Lääkkeet[[#This Row],[Alin saldo 
1.1.-30.6.2024 (pakkauksia)]])*Lääkkeet[[#This Row],[Kirjanpitoarvo / pakkaus 1.1.2024
(EUR  ALV 0 %)]]</f>
        <v>0</v>
      </c>
      <c r="P970" s="16"/>
      <c r="Q970" s="13"/>
      <c r="R970" s="13"/>
      <c r="S970" s="13"/>
      <c r="T970" s="14"/>
      <c r="U970" s="51">
        <f>MIN(Lääkkeet[[#This Row],[Velvoite 1.7.2024 (pakkauksia)]],Lääkkeet[[#This Row],[Suurimman alitusluvan mukainen velvoite
1.7.-31.12.2024 (pakkauksia)]],Lääkkeet[[#This Row],[Alin saldo 
1.7.-31.12.2024 (pakkauksia)]])*Lääkkeet[[#This Row],[Kirjanpitoarvo / pakkaus 1.7.2024
(EUR  ALV 0 %)]]</f>
        <v>0</v>
      </c>
      <c r="W970" s="61" t="str" cm="1">
        <f t="array" ref="W970">IFERROR(_xlfn.IFS(Lääkkeet[[#This Row],[Sitoutunut pääoma 
1.1.-30.6.2024 (EUR)]]&gt;0,"Täytetyt",Lääkkeet[[#This Row],[Sitoutunut pääoma 
1.7.-31.12.2024 (EUR)]]&gt;0,"Täytetyt"),"")</f>
        <v/>
      </c>
      <c r="X970" s="61"/>
      <c r="Y970" s="5">
        <f>Hakulomake!$B$29</f>
        <v>0</v>
      </c>
    </row>
    <row r="971" spans="1:25" x14ac:dyDescent="0.3">
      <c r="A971" s="6" t="s">
        <v>1199</v>
      </c>
      <c r="B971" s="49">
        <f>Hakulomake!$B$17</f>
        <v>0</v>
      </c>
      <c r="C971" s="75">
        <v>9</v>
      </c>
      <c r="D971" s="5" t="s">
        <v>676</v>
      </c>
      <c r="E971" s="74" t="s">
        <v>2626</v>
      </c>
      <c r="F971" s="5" t="s">
        <v>677</v>
      </c>
      <c r="G971" s="5" t="s">
        <v>680</v>
      </c>
      <c r="H971" s="5" t="s">
        <v>342</v>
      </c>
      <c r="I971" s="5" t="s">
        <v>679</v>
      </c>
      <c r="J971" s="75">
        <v>56</v>
      </c>
      <c r="N971" s="14"/>
      <c r="O971" s="50">
        <f>MIN(Lääkkeet[[#This Row],[Velvoite 1.1.2024 (pakkauksia)]],Lääkkeet[[#This Row],[Suurimman alitusluvan mukainen velvoite 
1.1.-30.6.2024 (pakkauksia)]],Lääkkeet[[#This Row],[Alin saldo 
1.1.-30.6.2024 (pakkauksia)]])*Lääkkeet[[#This Row],[Kirjanpitoarvo / pakkaus 1.1.2024
(EUR  ALV 0 %)]]</f>
        <v>0</v>
      </c>
      <c r="P971" s="16"/>
      <c r="Q971" s="13"/>
      <c r="R971" s="13"/>
      <c r="S971" s="13"/>
      <c r="T971" s="14"/>
      <c r="U971" s="51">
        <f>MIN(Lääkkeet[[#This Row],[Velvoite 1.7.2024 (pakkauksia)]],Lääkkeet[[#This Row],[Suurimman alitusluvan mukainen velvoite
1.7.-31.12.2024 (pakkauksia)]],Lääkkeet[[#This Row],[Alin saldo 
1.7.-31.12.2024 (pakkauksia)]])*Lääkkeet[[#This Row],[Kirjanpitoarvo / pakkaus 1.7.2024
(EUR  ALV 0 %)]]</f>
        <v>0</v>
      </c>
      <c r="W971" s="61" t="str" cm="1">
        <f t="array" ref="W971">IFERROR(_xlfn.IFS(Lääkkeet[[#This Row],[Sitoutunut pääoma 
1.1.-30.6.2024 (EUR)]]&gt;0,"Täytetyt",Lääkkeet[[#This Row],[Sitoutunut pääoma 
1.7.-31.12.2024 (EUR)]]&gt;0,"Täytetyt"),"")</f>
        <v/>
      </c>
      <c r="X971" s="61"/>
      <c r="Y971" s="5">
        <f>Hakulomake!$B$29</f>
        <v>0</v>
      </c>
    </row>
    <row r="972" spans="1:25" x14ac:dyDescent="0.3">
      <c r="A972" s="6" t="s">
        <v>1199</v>
      </c>
      <c r="B972" s="49">
        <f>Hakulomake!$B$17</f>
        <v>0</v>
      </c>
      <c r="C972" s="75">
        <v>9</v>
      </c>
      <c r="D972" s="5" t="s">
        <v>676</v>
      </c>
      <c r="E972" s="74" t="s">
        <v>2627</v>
      </c>
      <c r="F972" s="5" t="s">
        <v>677</v>
      </c>
      <c r="G972" s="5" t="s">
        <v>680</v>
      </c>
      <c r="H972" s="5" t="s">
        <v>342</v>
      </c>
      <c r="I972" s="5" t="s">
        <v>679</v>
      </c>
      <c r="J972" s="75" t="s">
        <v>1102</v>
      </c>
      <c r="N972" s="14"/>
      <c r="O972" s="50">
        <f>MIN(Lääkkeet[[#This Row],[Velvoite 1.1.2024 (pakkauksia)]],Lääkkeet[[#This Row],[Suurimman alitusluvan mukainen velvoite 
1.1.-30.6.2024 (pakkauksia)]],Lääkkeet[[#This Row],[Alin saldo 
1.1.-30.6.2024 (pakkauksia)]])*Lääkkeet[[#This Row],[Kirjanpitoarvo / pakkaus 1.1.2024
(EUR  ALV 0 %)]]</f>
        <v>0</v>
      </c>
      <c r="P972" s="16"/>
      <c r="Q972" s="13"/>
      <c r="R972" s="13"/>
      <c r="S972" s="13"/>
      <c r="T972" s="14"/>
      <c r="U972" s="51">
        <f>MIN(Lääkkeet[[#This Row],[Velvoite 1.7.2024 (pakkauksia)]],Lääkkeet[[#This Row],[Suurimman alitusluvan mukainen velvoite
1.7.-31.12.2024 (pakkauksia)]],Lääkkeet[[#This Row],[Alin saldo 
1.7.-31.12.2024 (pakkauksia)]])*Lääkkeet[[#This Row],[Kirjanpitoarvo / pakkaus 1.7.2024
(EUR  ALV 0 %)]]</f>
        <v>0</v>
      </c>
      <c r="W972" s="61" t="str" cm="1">
        <f t="array" ref="W972">IFERROR(_xlfn.IFS(Lääkkeet[[#This Row],[Sitoutunut pääoma 
1.1.-30.6.2024 (EUR)]]&gt;0,"Täytetyt",Lääkkeet[[#This Row],[Sitoutunut pääoma 
1.7.-31.12.2024 (EUR)]]&gt;0,"Täytetyt"),"")</f>
        <v/>
      </c>
      <c r="X972" s="61"/>
      <c r="Y972" s="5">
        <f>Hakulomake!$B$29</f>
        <v>0</v>
      </c>
    </row>
    <row r="973" spans="1:25" x14ac:dyDescent="0.3">
      <c r="A973" s="6" t="s">
        <v>1199</v>
      </c>
      <c r="B973" s="49">
        <f>Hakulomake!$B$17</f>
        <v>0</v>
      </c>
      <c r="C973" s="75">
        <v>9</v>
      </c>
      <c r="D973" s="5" t="s">
        <v>694</v>
      </c>
      <c r="E973" s="74" t="s">
        <v>2628</v>
      </c>
      <c r="F973" s="5" t="s">
        <v>695</v>
      </c>
      <c r="G973" s="5" t="s">
        <v>697</v>
      </c>
      <c r="H973" s="5" t="s">
        <v>507</v>
      </c>
      <c r="I973" s="5" t="s">
        <v>682</v>
      </c>
      <c r="J973" s="75">
        <v>98</v>
      </c>
      <c r="N973" s="14"/>
      <c r="O973" s="50">
        <f>MIN(Lääkkeet[[#This Row],[Velvoite 1.1.2024 (pakkauksia)]],Lääkkeet[[#This Row],[Suurimman alitusluvan mukainen velvoite 
1.1.-30.6.2024 (pakkauksia)]],Lääkkeet[[#This Row],[Alin saldo 
1.1.-30.6.2024 (pakkauksia)]])*Lääkkeet[[#This Row],[Kirjanpitoarvo / pakkaus 1.1.2024
(EUR  ALV 0 %)]]</f>
        <v>0</v>
      </c>
      <c r="P973" s="16"/>
      <c r="Q973" s="13"/>
      <c r="R973" s="13"/>
      <c r="S973" s="13"/>
      <c r="T973" s="14"/>
      <c r="U973" s="51">
        <f>MIN(Lääkkeet[[#This Row],[Velvoite 1.7.2024 (pakkauksia)]],Lääkkeet[[#This Row],[Suurimman alitusluvan mukainen velvoite
1.7.-31.12.2024 (pakkauksia)]],Lääkkeet[[#This Row],[Alin saldo 
1.7.-31.12.2024 (pakkauksia)]])*Lääkkeet[[#This Row],[Kirjanpitoarvo / pakkaus 1.7.2024
(EUR  ALV 0 %)]]</f>
        <v>0</v>
      </c>
      <c r="W973" s="61" t="str" cm="1">
        <f t="array" ref="W973">IFERROR(_xlfn.IFS(Lääkkeet[[#This Row],[Sitoutunut pääoma 
1.1.-30.6.2024 (EUR)]]&gt;0,"Täytetyt",Lääkkeet[[#This Row],[Sitoutunut pääoma 
1.7.-31.12.2024 (EUR)]]&gt;0,"Täytetyt"),"")</f>
        <v/>
      </c>
      <c r="X973" s="61"/>
      <c r="Y973" s="5">
        <f>Hakulomake!$B$29</f>
        <v>0</v>
      </c>
    </row>
    <row r="974" spans="1:25" x14ac:dyDescent="0.3">
      <c r="A974" s="6" t="s">
        <v>1199</v>
      </c>
      <c r="B974" s="49">
        <f>Hakulomake!$B$17</f>
        <v>0</v>
      </c>
      <c r="C974" s="75">
        <v>9</v>
      </c>
      <c r="D974" s="5" t="s">
        <v>694</v>
      </c>
      <c r="E974" s="74" t="s">
        <v>2629</v>
      </c>
      <c r="F974" s="5" t="s">
        <v>695</v>
      </c>
      <c r="G974" s="5" t="s">
        <v>697</v>
      </c>
      <c r="H974" s="5" t="s">
        <v>207</v>
      </c>
      <c r="I974" s="5" t="s">
        <v>682</v>
      </c>
      <c r="J974" s="75">
        <v>98</v>
      </c>
      <c r="N974" s="14"/>
      <c r="O974" s="50">
        <f>MIN(Lääkkeet[[#This Row],[Velvoite 1.1.2024 (pakkauksia)]],Lääkkeet[[#This Row],[Suurimman alitusluvan mukainen velvoite 
1.1.-30.6.2024 (pakkauksia)]],Lääkkeet[[#This Row],[Alin saldo 
1.1.-30.6.2024 (pakkauksia)]])*Lääkkeet[[#This Row],[Kirjanpitoarvo / pakkaus 1.1.2024
(EUR  ALV 0 %)]]</f>
        <v>0</v>
      </c>
      <c r="P974" s="16"/>
      <c r="Q974" s="13"/>
      <c r="R974" s="13"/>
      <c r="S974" s="13"/>
      <c r="T974" s="14"/>
      <c r="U974" s="51">
        <f>MIN(Lääkkeet[[#This Row],[Velvoite 1.7.2024 (pakkauksia)]],Lääkkeet[[#This Row],[Suurimman alitusluvan mukainen velvoite
1.7.-31.12.2024 (pakkauksia)]],Lääkkeet[[#This Row],[Alin saldo 
1.7.-31.12.2024 (pakkauksia)]])*Lääkkeet[[#This Row],[Kirjanpitoarvo / pakkaus 1.7.2024
(EUR  ALV 0 %)]]</f>
        <v>0</v>
      </c>
      <c r="W974" s="61" t="str" cm="1">
        <f t="array" ref="W974">IFERROR(_xlfn.IFS(Lääkkeet[[#This Row],[Sitoutunut pääoma 
1.1.-30.6.2024 (EUR)]]&gt;0,"Täytetyt",Lääkkeet[[#This Row],[Sitoutunut pääoma 
1.7.-31.12.2024 (EUR)]]&gt;0,"Täytetyt"),"")</f>
        <v/>
      </c>
      <c r="X974" s="61"/>
      <c r="Y974" s="5">
        <f>Hakulomake!$B$29</f>
        <v>0</v>
      </c>
    </row>
    <row r="975" spans="1:25" x14ac:dyDescent="0.3">
      <c r="A975" s="6" t="s">
        <v>1199</v>
      </c>
      <c r="B975" s="49">
        <f>Hakulomake!$B$17</f>
        <v>0</v>
      </c>
      <c r="C975" s="75">
        <v>9</v>
      </c>
      <c r="D975" s="5" t="s">
        <v>676</v>
      </c>
      <c r="E975" s="74" t="s">
        <v>2630</v>
      </c>
      <c r="F975" s="5" t="s">
        <v>677</v>
      </c>
      <c r="G975" s="5" t="s">
        <v>683</v>
      </c>
      <c r="H975" s="5" t="s">
        <v>342</v>
      </c>
      <c r="I975" s="5" t="s">
        <v>682</v>
      </c>
      <c r="J975" s="75">
        <v>14</v>
      </c>
      <c r="N975" s="14"/>
      <c r="O975" s="50">
        <f>MIN(Lääkkeet[[#This Row],[Velvoite 1.1.2024 (pakkauksia)]],Lääkkeet[[#This Row],[Suurimman alitusluvan mukainen velvoite 
1.1.-30.6.2024 (pakkauksia)]],Lääkkeet[[#This Row],[Alin saldo 
1.1.-30.6.2024 (pakkauksia)]])*Lääkkeet[[#This Row],[Kirjanpitoarvo / pakkaus 1.1.2024
(EUR  ALV 0 %)]]</f>
        <v>0</v>
      </c>
      <c r="P975" s="16"/>
      <c r="Q975" s="13"/>
      <c r="R975" s="13"/>
      <c r="S975" s="13"/>
      <c r="T975" s="14"/>
      <c r="U975" s="51">
        <f>MIN(Lääkkeet[[#This Row],[Velvoite 1.7.2024 (pakkauksia)]],Lääkkeet[[#This Row],[Suurimman alitusluvan mukainen velvoite
1.7.-31.12.2024 (pakkauksia)]],Lääkkeet[[#This Row],[Alin saldo 
1.7.-31.12.2024 (pakkauksia)]])*Lääkkeet[[#This Row],[Kirjanpitoarvo / pakkaus 1.7.2024
(EUR  ALV 0 %)]]</f>
        <v>0</v>
      </c>
      <c r="W975" s="61" t="str" cm="1">
        <f t="array" ref="W975">IFERROR(_xlfn.IFS(Lääkkeet[[#This Row],[Sitoutunut pääoma 
1.1.-30.6.2024 (EUR)]]&gt;0,"Täytetyt",Lääkkeet[[#This Row],[Sitoutunut pääoma 
1.7.-31.12.2024 (EUR)]]&gt;0,"Täytetyt"),"")</f>
        <v/>
      </c>
      <c r="X975" s="61"/>
      <c r="Y975" s="5">
        <f>Hakulomake!$B$29</f>
        <v>0</v>
      </c>
    </row>
    <row r="976" spans="1:25" x14ac:dyDescent="0.3">
      <c r="A976" s="6" t="s">
        <v>1199</v>
      </c>
      <c r="B976" s="49">
        <f>Hakulomake!$B$17</f>
        <v>0</v>
      </c>
      <c r="C976" s="75">
        <v>9</v>
      </c>
      <c r="D976" s="5" t="s">
        <v>676</v>
      </c>
      <c r="E976" s="74" t="s">
        <v>2631</v>
      </c>
      <c r="F976" s="5" t="s">
        <v>677</v>
      </c>
      <c r="G976" s="5" t="s">
        <v>684</v>
      </c>
      <c r="H976" s="5" t="s">
        <v>346</v>
      </c>
      <c r="I976" s="5" t="s">
        <v>682</v>
      </c>
      <c r="J976" s="75">
        <v>100</v>
      </c>
      <c r="N976" s="14"/>
      <c r="O976" s="50">
        <f>MIN(Lääkkeet[[#This Row],[Velvoite 1.1.2024 (pakkauksia)]],Lääkkeet[[#This Row],[Suurimman alitusluvan mukainen velvoite 
1.1.-30.6.2024 (pakkauksia)]],Lääkkeet[[#This Row],[Alin saldo 
1.1.-30.6.2024 (pakkauksia)]])*Lääkkeet[[#This Row],[Kirjanpitoarvo / pakkaus 1.1.2024
(EUR  ALV 0 %)]]</f>
        <v>0</v>
      </c>
      <c r="P976" s="16"/>
      <c r="Q976" s="13"/>
      <c r="R976" s="13"/>
      <c r="S976" s="13"/>
      <c r="T976" s="14"/>
      <c r="U976" s="51">
        <f>MIN(Lääkkeet[[#This Row],[Velvoite 1.7.2024 (pakkauksia)]],Lääkkeet[[#This Row],[Suurimman alitusluvan mukainen velvoite
1.7.-31.12.2024 (pakkauksia)]],Lääkkeet[[#This Row],[Alin saldo 
1.7.-31.12.2024 (pakkauksia)]])*Lääkkeet[[#This Row],[Kirjanpitoarvo / pakkaus 1.7.2024
(EUR  ALV 0 %)]]</f>
        <v>0</v>
      </c>
      <c r="W976" s="61" t="str" cm="1">
        <f t="array" ref="W976">IFERROR(_xlfn.IFS(Lääkkeet[[#This Row],[Sitoutunut pääoma 
1.1.-30.6.2024 (EUR)]]&gt;0,"Täytetyt",Lääkkeet[[#This Row],[Sitoutunut pääoma 
1.7.-31.12.2024 (EUR)]]&gt;0,"Täytetyt"),"")</f>
        <v/>
      </c>
      <c r="X976" s="61"/>
      <c r="Y976" s="5">
        <f>Hakulomake!$B$29</f>
        <v>0</v>
      </c>
    </row>
    <row r="977" spans="1:25" x14ac:dyDescent="0.3">
      <c r="A977" s="6" t="s">
        <v>1199</v>
      </c>
      <c r="B977" s="49">
        <f>Hakulomake!$B$17</f>
        <v>0</v>
      </c>
      <c r="C977" s="75">
        <v>9</v>
      </c>
      <c r="D977" s="5" t="s">
        <v>676</v>
      </c>
      <c r="E977" s="74" t="s">
        <v>2632</v>
      </c>
      <c r="F977" s="5" t="s">
        <v>677</v>
      </c>
      <c r="G977" s="5" t="s">
        <v>2633</v>
      </c>
      <c r="H977" s="5" t="s">
        <v>154</v>
      </c>
      <c r="I977" s="5" t="s">
        <v>47</v>
      </c>
      <c r="J977" s="75" t="s">
        <v>2634</v>
      </c>
      <c r="N977" s="14"/>
      <c r="O977" s="50">
        <f>MIN(Lääkkeet[[#This Row],[Velvoite 1.1.2024 (pakkauksia)]],Lääkkeet[[#This Row],[Suurimman alitusluvan mukainen velvoite 
1.1.-30.6.2024 (pakkauksia)]],Lääkkeet[[#This Row],[Alin saldo 
1.1.-30.6.2024 (pakkauksia)]])*Lääkkeet[[#This Row],[Kirjanpitoarvo / pakkaus 1.1.2024
(EUR  ALV 0 %)]]</f>
        <v>0</v>
      </c>
      <c r="P977" s="16"/>
      <c r="Q977" s="13"/>
      <c r="R977" s="13"/>
      <c r="S977" s="13"/>
      <c r="T977" s="14"/>
      <c r="U977" s="51">
        <f>MIN(Lääkkeet[[#This Row],[Velvoite 1.7.2024 (pakkauksia)]],Lääkkeet[[#This Row],[Suurimman alitusluvan mukainen velvoite
1.7.-31.12.2024 (pakkauksia)]],Lääkkeet[[#This Row],[Alin saldo 
1.7.-31.12.2024 (pakkauksia)]])*Lääkkeet[[#This Row],[Kirjanpitoarvo / pakkaus 1.7.2024
(EUR  ALV 0 %)]]</f>
        <v>0</v>
      </c>
      <c r="W977" s="61" t="str" cm="1">
        <f t="array" ref="W977">IFERROR(_xlfn.IFS(Lääkkeet[[#This Row],[Sitoutunut pääoma 
1.1.-30.6.2024 (EUR)]]&gt;0,"Täytetyt",Lääkkeet[[#This Row],[Sitoutunut pääoma 
1.7.-31.12.2024 (EUR)]]&gt;0,"Täytetyt"),"")</f>
        <v/>
      </c>
      <c r="X977" s="61"/>
      <c r="Y977" s="5">
        <f>Hakulomake!$B$29</f>
        <v>0</v>
      </c>
    </row>
    <row r="978" spans="1:25" x14ac:dyDescent="0.3">
      <c r="A978" s="6" t="s">
        <v>1199</v>
      </c>
      <c r="B978" s="49">
        <f>Hakulomake!$B$17</f>
        <v>0</v>
      </c>
      <c r="C978" s="75">
        <v>9</v>
      </c>
      <c r="D978" s="5" t="s">
        <v>685</v>
      </c>
      <c r="E978" s="74" t="s">
        <v>2635</v>
      </c>
      <c r="F978" s="5" t="s">
        <v>686</v>
      </c>
      <c r="G978" s="5" t="s">
        <v>689</v>
      </c>
      <c r="H978" s="5" t="s">
        <v>342</v>
      </c>
      <c r="I978" s="5" t="s">
        <v>679</v>
      </c>
      <c r="J978" s="75">
        <v>100</v>
      </c>
      <c r="N978" s="14"/>
      <c r="O978" s="50">
        <f>MIN(Lääkkeet[[#This Row],[Velvoite 1.1.2024 (pakkauksia)]],Lääkkeet[[#This Row],[Suurimman alitusluvan mukainen velvoite 
1.1.-30.6.2024 (pakkauksia)]],Lääkkeet[[#This Row],[Alin saldo 
1.1.-30.6.2024 (pakkauksia)]])*Lääkkeet[[#This Row],[Kirjanpitoarvo / pakkaus 1.1.2024
(EUR  ALV 0 %)]]</f>
        <v>0</v>
      </c>
      <c r="P978" s="16"/>
      <c r="Q978" s="13"/>
      <c r="R978" s="13"/>
      <c r="S978" s="13"/>
      <c r="T978" s="14"/>
      <c r="U978" s="51">
        <f>MIN(Lääkkeet[[#This Row],[Velvoite 1.7.2024 (pakkauksia)]],Lääkkeet[[#This Row],[Suurimman alitusluvan mukainen velvoite
1.7.-31.12.2024 (pakkauksia)]],Lääkkeet[[#This Row],[Alin saldo 
1.7.-31.12.2024 (pakkauksia)]])*Lääkkeet[[#This Row],[Kirjanpitoarvo / pakkaus 1.7.2024
(EUR  ALV 0 %)]]</f>
        <v>0</v>
      </c>
      <c r="W978" s="61" t="str" cm="1">
        <f t="array" ref="W978">IFERROR(_xlfn.IFS(Lääkkeet[[#This Row],[Sitoutunut pääoma 
1.1.-30.6.2024 (EUR)]]&gt;0,"Täytetyt",Lääkkeet[[#This Row],[Sitoutunut pääoma 
1.7.-31.12.2024 (EUR)]]&gt;0,"Täytetyt"),"")</f>
        <v/>
      </c>
      <c r="X978" s="61"/>
      <c r="Y978" s="5">
        <f>Hakulomake!$B$29</f>
        <v>0</v>
      </c>
    </row>
    <row r="979" spans="1:25" x14ac:dyDescent="0.3">
      <c r="A979" s="6" t="s">
        <v>1199</v>
      </c>
      <c r="B979" s="49">
        <f>Hakulomake!$B$17</f>
        <v>0</v>
      </c>
      <c r="C979" s="75">
        <v>9</v>
      </c>
      <c r="D979" s="5" t="s">
        <v>703</v>
      </c>
      <c r="E979" s="74" t="s">
        <v>2636</v>
      </c>
      <c r="F979" s="5" t="s">
        <v>704</v>
      </c>
      <c r="G979" s="5" t="s">
        <v>705</v>
      </c>
      <c r="H979" s="5" t="s">
        <v>342</v>
      </c>
      <c r="I979" s="5" t="s">
        <v>682</v>
      </c>
      <c r="J979" s="75">
        <v>100</v>
      </c>
      <c r="N979" s="14"/>
      <c r="O979" s="50">
        <f>MIN(Lääkkeet[[#This Row],[Velvoite 1.1.2024 (pakkauksia)]],Lääkkeet[[#This Row],[Suurimman alitusluvan mukainen velvoite 
1.1.-30.6.2024 (pakkauksia)]],Lääkkeet[[#This Row],[Alin saldo 
1.1.-30.6.2024 (pakkauksia)]])*Lääkkeet[[#This Row],[Kirjanpitoarvo / pakkaus 1.1.2024
(EUR  ALV 0 %)]]</f>
        <v>0</v>
      </c>
      <c r="P979" s="16"/>
      <c r="Q979" s="13"/>
      <c r="R979" s="13"/>
      <c r="S979" s="13"/>
      <c r="T979" s="14"/>
      <c r="U979" s="51">
        <f>MIN(Lääkkeet[[#This Row],[Velvoite 1.7.2024 (pakkauksia)]],Lääkkeet[[#This Row],[Suurimman alitusluvan mukainen velvoite
1.7.-31.12.2024 (pakkauksia)]],Lääkkeet[[#This Row],[Alin saldo 
1.7.-31.12.2024 (pakkauksia)]])*Lääkkeet[[#This Row],[Kirjanpitoarvo / pakkaus 1.7.2024
(EUR  ALV 0 %)]]</f>
        <v>0</v>
      </c>
      <c r="W979" s="61" t="str" cm="1">
        <f t="array" ref="W979">IFERROR(_xlfn.IFS(Lääkkeet[[#This Row],[Sitoutunut pääoma 
1.1.-30.6.2024 (EUR)]]&gt;0,"Täytetyt",Lääkkeet[[#This Row],[Sitoutunut pääoma 
1.7.-31.12.2024 (EUR)]]&gt;0,"Täytetyt"),"")</f>
        <v/>
      </c>
      <c r="X979" s="61"/>
      <c r="Y979" s="5">
        <f>Hakulomake!$B$29</f>
        <v>0</v>
      </c>
    </row>
    <row r="980" spans="1:25" x14ac:dyDescent="0.3">
      <c r="A980" s="6" t="s">
        <v>1199</v>
      </c>
      <c r="B980" s="49">
        <f>Hakulomake!$B$17</f>
        <v>0</v>
      </c>
      <c r="C980" s="75">
        <v>9</v>
      </c>
      <c r="D980" s="5" t="s">
        <v>703</v>
      </c>
      <c r="E980" s="74" t="s">
        <v>2637</v>
      </c>
      <c r="F980" s="5" t="s">
        <v>704</v>
      </c>
      <c r="G980" s="5" t="s">
        <v>708</v>
      </c>
      <c r="H980" s="5" t="s">
        <v>342</v>
      </c>
      <c r="I980" s="5" t="s">
        <v>679</v>
      </c>
      <c r="J980" s="75">
        <v>14</v>
      </c>
      <c r="N980" s="14"/>
      <c r="O980" s="50">
        <f>MIN(Lääkkeet[[#This Row],[Velvoite 1.1.2024 (pakkauksia)]],Lääkkeet[[#This Row],[Suurimman alitusluvan mukainen velvoite 
1.1.-30.6.2024 (pakkauksia)]],Lääkkeet[[#This Row],[Alin saldo 
1.1.-30.6.2024 (pakkauksia)]])*Lääkkeet[[#This Row],[Kirjanpitoarvo / pakkaus 1.1.2024
(EUR  ALV 0 %)]]</f>
        <v>0</v>
      </c>
      <c r="P980" s="16"/>
      <c r="Q980" s="13"/>
      <c r="R980" s="13"/>
      <c r="S980" s="13"/>
      <c r="T980" s="14"/>
      <c r="U980" s="51">
        <f>MIN(Lääkkeet[[#This Row],[Velvoite 1.7.2024 (pakkauksia)]],Lääkkeet[[#This Row],[Suurimman alitusluvan mukainen velvoite
1.7.-31.12.2024 (pakkauksia)]],Lääkkeet[[#This Row],[Alin saldo 
1.7.-31.12.2024 (pakkauksia)]])*Lääkkeet[[#This Row],[Kirjanpitoarvo / pakkaus 1.7.2024
(EUR  ALV 0 %)]]</f>
        <v>0</v>
      </c>
      <c r="W980" s="61" t="str" cm="1">
        <f t="array" ref="W980">IFERROR(_xlfn.IFS(Lääkkeet[[#This Row],[Sitoutunut pääoma 
1.1.-30.6.2024 (EUR)]]&gt;0,"Täytetyt",Lääkkeet[[#This Row],[Sitoutunut pääoma 
1.7.-31.12.2024 (EUR)]]&gt;0,"Täytetyt"),"")</f>
        <v/>
      </c>
      <c r="X980" s="61"/>
      <c r="Y980" s="5">
        <f>Hakulomake!$B$29</f>
        <v>0</v>
      </c>
    </row>
    <row r="981" spans="1:25" x14ac:dyDescent="0.3">
      <c r="A981" s="6" t="s">
        <v>1199</v>
      </c>
      <c r="B981" s="49">
        <f>Hakulomake!$B$17</f>
        <v>0</v>
      </c>
      <c r="C981" s="75">
        <v>9</v>
      </c>
      <c r="D981" s="5" t="s">
        <v>694</v>
      </c>
      <c r="E981" s="74" t="s">
        <v>2638</v>
      </c>
      <c r="F981" s="5" t="s">
        <v>695</v>
      </c>
      <c r="G981" s="5" t="s">
        <v>696</v>
      </c>
      <c r="H981" s="5" t="s">
        <v>207</v>
      </c>
      <c r="I981" s="5" t="s">
        <v>682</v>
      </c>
      <c r="J981" s="75" t="s">
        <v>1102</v>
      </c>
      <c r="N981" s="14"/>
      <c r="O981" s="50">
        <f>MIN(Lääkkeet[[#This Row],[Velvoite 1.1.2024 (pakkauksia)]],Lääkkeet[[#This Row],[Suurimman alitusluvan mukainen velvoite 
1.1.-30.6.2024 (pakkauksia)]],Lääkkeet[[#This Row],[Alin saldo 
1.1.-30.6.2024 (pakkauksia)]])*Lääkkeet[[#This Row],[Kirjanpitoarvo / pakkaus 1.1.2024
(EUR  ALV 0 %)]]</f>
        <v>0</v>
      </c>
      <c r="P981" s="16"/>
      <c r="Q981" s="13"/>
      <c r="R981" s="13"/>
      <c r="S981" s="13"/>
      <c r="T981" s="14"/>
      <c r="U981" s="51">
        <f>MIN(Lääkkeet[[#This Row],[Velvoite 1.7.2024 (pakkauksia)]],Lääkkeet[[#This Row],[Suurimman alitusluvan mukainen velvoite
1.7.-31.12.2024 (pakkauksia)]],Lääkkeet[[#This Row],[Alin saldo 
1.7.-31.12.2024 (pakkauksia)]])*Lääkkeet[[#This Row],[Kirjanpitoarvo / pakkaus 1.7.2024
(EUR  ALV 0 %)]]</f>
        <v>0</v>
      </c>
      <c r="W981" s="61" t="str" cm="1">
        <f t="array" ref="W981">IFERROR(_xlfn.IFS(Lääkkeet[[#This Row],[Sitoutunut pääoma 
1.1.-30.6.2024 (EUR)]]&gt;0,"Täytetyt",Lääkkeet[[#This Row],[Sitoutunut pääoma 
1.7.-31.12.2024 (EUR)]]&gt;0,"Täytetyt"),"")</f>
        <v/>
      </c>
      <c r="X981" s="61"/>
      <c r="Y981" s="5">
        <f>Hakulomake!$B$29</f>
        <v>0</v>
      </c>
    </row>
    <row r="982" spans="1:25" x14ac:dyDescent="0.3">
      <c r="A982" s="6" t="s">
        <v>1199</v>
      </c>
      <c r="B982" s="49">
        <f>Hakulomake!$B$17</f>
        <v>0</v>
      </c>
      <c r="C982" s="75">
        <v>9</v>
      </c>
      <c r="D982" s="5" t="s">
        <v>703</v>
      </c>
      <c r="E982" s="74" t="s">
        <v>2639</v>
      </c>
      <c r="F982" s="5" t="s">
        <v>704</v>
      </c>
      <c r="G982" s="5" t="s">
        <v>2640</v>
      </c>
      <c r="H982" s="5" t="s">
        <v>342</v>
      </c>
      <c r="I982" s="5" t="s">
        <v>682</v>
      </c>
      <c r="J982" s="75">
        <v>100</v>
      </c>
      <c r="N982" s="14"/>
      <c r="O982" s="50">
        <f>MIN(Lääkkeet[[#This Row],[Velvoite 1.1.2024 (pakkauksia)]],Lääkkeet[[#This Row],[Suurimman alitusluvan mukainen velvoite 
1.1.-30.6.2024 (pakkauksia)]],Lääkkeet[[#This Row],[Alin saldo 
1.1.-30.6.2024 (pakkauksia)]])*Lääkkeet[[#This Row],[Kirjanpitoarvo / pakkaus 1.1.2024
(EUR  ALV 0 %)]]</f>
        <v>0</v>
      </c>
      <c r="P982" s="16"/>
      <c r="Q982" s="13"/>
      <c r="R982" s="13"/>
      <c r="S982" s="13"/>
      <c r="T982" s="14"/>
      <c r="U982" s="51">
        <f>MIN(Lääkkeet[[#This Row],[Velvoite 1.7.2024 (pakkauksia)]],Lääkkeet[[#This Row],[Suurimman alitusluvan mukainen velvoite
1.7.-31.12.2024 (pakkauksia)]],Lääkkeet[[#This Row],[Alin saldo 
1.7.-31.12.2024 (pakkauksia)]])*Lääkkeet[[#This Row],[Kirjanpitoarvo / pakkaus 1.7.2024
(EUR  ALV 0 %)]]</f>
        <v>0</v>
      </c>
      <c r="W982" s="61" t="str" cm="1">
        <f t="array" ref="W982">IFERROR(_xlfn.IFS(Lääkkeet[[#This Row],[Sitoutunut pääoma 
1.1.-30.6.2024 (EUR)]]&gt;0,"Täytetyt",Lääkkeet[[#This Row],[Sitoutunut pääoma 
1.7.-31.12.2024 (EUR)]]&gt;0,"Täytetyt"),"")</f>
        <v/>
      </c>
      <c r="X982" s="61"/>
      <c r="Y982" s="5">
        <f>Hakulomake!$B$29</f>
        <v>0</v>
      </c>
    </row>
    <row r="983" spans="1:25" x14ac:dyDescent="0.3">
      <c r="A983" s="6" t="s">
        <v>1199</v>
      </c>
      <c r="B983" s="49">
        <f>Hakulomake!$B$17</f>
        <v>0</v>
      </c>
      <c r="C983" s="75">
        <v>9</v>
      </c>
      <c r="D983" s="5" t="s">
        <v>703</v>
      </c>
      <c r="E983" s="74" t="s">
        <v>2641</v>
      </c>
      <c r="F983" s="5" t="s">
        <v>704</v>
      </c>
      <c r="G983" s="5" t="s">
        <v>2640</v>
      </c>
      <c r="H983" s="5" t="s">
        <v>342</v>
      </c>
      <c r="I983" s="5" t="s">
        <v>682</v>
      </c>
      <c r="J983" s="75">
        <v>14</v>
      </c>
      <c r="N983" s="14"/>
      <c r="O983" s="50">
        <f>MIN(Lääkkeet[[#This Row],[Velvoite 1.1.2024 (pakkauksia)]],Lääkkeet[[#This Row],[Suurimman alitusluvan mukainen velvoite 
1.1.-30.6.2024 (pakkauksia)]],Lääkkeet[[#This Row],[Alin saldo 
1.1.-30.6.2024 (pakkauksia)]])*Lääkkeet[[#This Row],[Kirjanpitoarvo / pakkaus 1.1.2024
(EUR  ALV 0 %)]]</f>
        <v>0</v>
      </c>
      <c r="P983" s="16"/>
      <c r="Q983" s="13"/>
      <c r="R983" s="13"/>
      <c r="S983" s="13"/>
      <c r="T983" s="14"/>
      <c r="U983" s="51">
        <f>MIN(Lääkkeet[[#This Row],[Velvoite 1.7.2024 (pakkauksia)]],Lääkkeet[[#This Row],[Suurimman alitusluvan mukainen velvoite
1.7.-31.12.2024 (pakkauksia)]],Lääkkeet[[#This Row],[Alin saldo 
1.7.-31.12.2024 (pakkauksia)]])*Lääkkeet[[#This Row],[Kirjanpitoarvo / pakkaus 1.7.2024
(EUR  ALV 0 %)]]</f>
        <v>0</v>
      </c>
      <c r="W983" s="61" t="str" cm="1">
        <f t="array" ref="W983">IFERROR(_xlfn.IFS(Lääkkeet[[#This Row],[Sitoutunut pääoma 
1.1.-30.6.2024 (EUR)]]&gt;0,"Täytetyt",Lääkkeet[[#This Row],[Sitoutunut pääoma 
1.7.-31.12.2024 (EUR)]]&gt;0,"Täytetyt"),"")</f>
        <v/>
      </c>
      <c r="X983" s="61"/>
      <c r="Y983" s="5">
        <f>Hakulomake!$B$29</f>
        <v>0</v>
      </c>
    </row>
    <row r="984" spans="1:25" x14ac:dyDescent="0.3">
      <c r="A984" s="6" t="s">
        <v>1199</v>
      </c>
      <c r="B984" s="49">
        <f>Hakulomake!$B$17</f>
        <v>0</v>
      </c>
      <c r="C984" s="75">
        <v>9</v>
      </c>
      <c r="D984" s="5" t="s">
        <v>685</v>
      </c>
      <c r="E984" s="74" t="s">
        <v>2642</v>
      </c>
      <c r="F984" s="5" t="s">
        <v>686</v>
      </c>
      <c r="G984" s="5" t="s">
        <v>693</v>
      </c>
      <c r="H984" s="5" t="s">
        <v>342</v>
      </c>
      <c r="I984" s="5" t="s">
        <v>679</v>
      </c>
      <c r="J984" s="75">
        <v>7</v>
      </c>
      <c r="N984" s="14"/>
      <c r="O984" s="50">
        <f>MIN(Lääkkeet[[#This Row],[Velvoite 1.1.2024 (pakkauksia)]],Lääkkeet[[#This Row],[Suurimman alitusluvan mukainen velvoite 
1.1.-30.6.2024 (pakkauksia)]],Lääkkeet[[#This Row],[Alin saldo 
1.1.-30.6.2024 (pakkauksia)]])*Lääkkeet[[#This Row],[Kirjanpitoarvo / pakkaus 1.1.2024
(EUR  ALV 0 %)]]</f>
        <v>0</v>
      </c>
      <c r="P984" s="16"/>
      <c r="Q984" s="13"/>
      <c r="R984" s="13"/>
      <c r="S984" s="13"/>
      <c r="T984" s="14"/>
      <c r="U984" s="51">
        <f>MIN(Lääkkeet[[#This Row],[Velvoite 1.7.2024 (pakkauksia)]],Lääkkeet[[#This Row],[Suurimman alitusluvan mukainen velvoite
1.7.-31.12.2024 (pakkauksia)]],Lääkkeet[[#This Row],[Alin saldo 
1.7.-31.12.2024 (pakkauksia)]])*Lääkkeet[[#This Row],[Kirjanpitoarvo / pakkaus 1.7.2024
(EUR  ALV 0 %)]]</f>
        <v>0</v>
      </c>
      <c r="W984" s="61" t="str" cm="1">
        <f t="array" ref="W984">IFERROR(_xlfn.IFS(Lääkkeet[[#This Row],[Sitoutunut pääoma 
1.1.-30.6.2024 (EUR)]]&gt;0,"Täytetyt",Lääkkeet[[#This Row],[Sitoutunut pääoma 
1.7.-31.12.2024 (EUR)]]&gt;0,"Täytetyt"),"")</f>
        <v/>
      </c>
      <c r="X984" s="61"/>
      <c r="Y984" s="5">
        <f>Hakulomake!$B$29</f>
        <v>0</v>
      </c>
    </row>
    <row r="985" spans="1:25" x14ac:dyDescent="0.3">
      <c r="A985" s="6" t="s">
        <v>1199</v>
      </c>
      <c r="B985" s="49">
        <f>Hakulomake!$B$17</f>
        <v>0</v>
      </c>
      <c r="C985" s="75">
        <v>9</v>
      </c>
      <c r="D985" s="5" t="s">
        <v>685</v>
      </c>
      <c r="E985" s="74" t="s">
        <v>2643</v>
      </c>
      <c r="F985" s="5" t="s">
        <v>686</v>
      </c>
      <c r="G985" s="5" t="s">
        <v>693</v>
      </c>
      <c r="H985" s="5" t="s">
        <v>342</v>
      </c>
      <c r="I985" s="5" t="s">
        <v>679</v>
      </c>
      <c r="J985" s="75">
        <v>14</v>
      </c>
      <c r="N985" s="14"/>
      <c r="O985" s="50">
        <f>MIN(Lääkkeet[[#This Row],[Velvoite 1.1.2024 (pakkauksia)]],Lääkkeet[[#This Row],[Suurimman alitusluvan mukainen velvoite 
1.1.-30.6.2024 (pakkauksia)]],Lääkkeet[[#This Row],[Alin saldo 
1.1.-30.6.2024 (pakkauksia)]])*Lääkkeet[[#This Row],[Kirjanpitoarvo / pakkaus 1.1.2024
(EUR  ALV 0 %)]]</f>
        <v>0</v>
      </c>
      <c r="P985" s="16"/>
      <c r="Q985" s="13"/>
      <c r="R985" s="13"/>
      <c r="S985" s="13"/>
      <c r="T985" s="14"/>
      <c r="U985" s="51">
        <f>MIN(Lääkkeet[[#This Row],[Velvoite 1.7.2024 (pakkauksia)]],Lääkkeet[[#This Row],[Suurimman alitusluvan mukainen velvoite
1.7.-31.12.2024 (pakkauksia)]],Lääkkeet[[#This Row],[Alin saldo 
1.7.-31.12.2024 (pakkauksia)]])*Lääkkeet[[#This Row],[Kirjanpitoarvo / pakkaus 1.7.2024
(EUR  ALV 0 %)]]</f>
        <v>0</v>
      </c>
      <c r="W985" s="61" t="str" cm="1">
        <f t="array" ref="W985">IFERROR(_xlfn.IFS(Lääkkeet[[#This Row],[Sitoutunut pääoma 
1.1.-30.6.2024 (EUR)]]&gt;0,"Täytetyt",Lääkkeet[[#This Row],[Sitoutunut pääoma 
1.7.-31.12.2024 (EUR)]]&gt;0,"Täytetyt"),"")</f>
        <v/>
      </c>
      <c r="X985" s="61"/>
      <c r="Y985" s="5">
        <f>Hakulomake!$B$29</f>
        <v>0</v>
      </c>
    </row>
    <row r="986" spans="1:25" x14ac:dyDescent="0.3">
      <c r="A986" s="6" t="s">
        <v>1199</v>
      </c>
      <c r="B986" s="49">
        <f>Hakulomake!$B$17</f>
        <v>0</v>
      </c>
      <c r="C986" s="75">
        <v>9</v>
      </c>
      <c r="D986" s="5" t="s">
        <v>699</v>
      </c>
      <c r="E986" s="74" t="s">
        <v>2644</v>
      </c>
      <c r="F986" s="5" t="s">
        <v>700</v>
      </c>
      <c r="G986" s="5" t="s">
        <v>701</v>
      </c>
      <c r="H986" s="5" t="s">
        <v>344</v>
      </c>
      <c r="I986" s="5" t="s">
        <v>679</v>
      </c>
      <c r="J986" s="75">
        <v>56</v>
      </c>
      <c r="N986" s="14"/>
      <c r="O986" s="50">
        <f>MIN(Lääkkeet[[#This Row],[Velvoite 1.1.2024 (pakkauksia)]],Lääkkeet[[#This Row],[Suurimman alitusluvan mukainen velvoite 
1.1.-30.6.2024 (pakkauksia)]],Lääkkeet[[#This Row],[Alin saldo 
1.1.-30.6.2024 (pakkauksia)]])*Lääkkeet[[#This Row],[Kirjanpitoarvo / pakkaus 1.1.2024
(EUR  ALV 0 %)]]</f>
        <v>0</v>
      </c>
      <c r="P986" s="16"/>
      <c r="Q986" s="13"/>
      <c r="R986" s="13"/>
      <c r="S986" s="13"/>
      <c r="T986" s="14"/>
      <c r="U986" s="51">
        <f>MIN(Lääkkeet[[#This Row],[Velvoite 1.7.2024 (pakkauksia)]],Lääkkeet[[#This Row],[Suurimman alitusluvan mukainen velvoite
1.7.-31.12.2024 (pakkauksia)]],Lääkkeet[[#This Row],[Alin saldo 
1.7.-31.12.2024 (pakkauksia)]])*Lääkkeet[[#This Row],[Kirjanpitoarvo / pakkaus 1.7.2024
(EUR  ALV 0 %)]]</f>
        <v>0</v>
      </c>
      <c r="W986" s="61" t="str" cm="1">
        <f t="array" ref="W986">IFERROR(_xlfn.IFS(Lääkkeet[[#This Row],[Sitoutunut pääoma 
1.1.-30.6.2024 (EUR)]]&gt;0,"Täytetyt",Lääkkeet[[#This Row],[Sitoutunut pääoma 
1.7.-31.12.2024 (EUR)]]&gt;0,"Täytetyt"),"")</f>
        <v/>
      </c>
      <c r="X986" s="61"/>
      <c r="Y986" s="5">
        <f>Hakulomake!$B$29</f>
        <v>0</v>
      </c>
    </row>
    <row r="987" spans="1:25" x14ac:dyDescent="0.3">
      <c r="A987" s="6" t="s">
        <v>1199</v>
      </c>
      <c r="B987" s="49">
        <f>Hakulomake!$B$17</f>
        <v>0</v>
      </c>
      <c r="C987" s="75">
        <v>9</v>
      </c>
      <c r="D987" s="5" t="s">
        <v>685</v>
      </c>
      <c r="E987" s="74" t="s">
        <v>2645</v>
      </c>
      <c r="F987" s="5" t="s">
        <v>686</v>
      </c>
      <c r="G987" s="5" t="s">
        <v>687</v>
      </c>
      <c r="H987" s="5" t="s">
        <v>342</v>
      </c>
      <c r="I987" s="5" t="s">
        <v>679</v>
      </c>
      <c r="J987" s="75">
        <v>100</v>
      </c>
      <c r="N987" s="14"/>
      <c r="O987" s="50">
        <f>MIN(Lääkkeet[[#This Row],[Velvoite 1.1.2024 (pakkauksia)]],Lääkkeet[[#This Row],[Suurimman alitusluvan mukainen velvoite 
1.1.-30.6.2024 (pakkauksia)]],Lääkkeet[[#This Row],[Alin saldo 
1.1.-30.6.2024 (pakkauksia)]])*Lääkkeet[[#This Row],[Kirjanpitoarvo / pakkaus 1.1.2024
(EUR  ALV 0 %)]]</f>
        <v>0</v>
      </c>
      <c r="P987" s="16"/>
      <c r="Q987" s="13"/>
      <c r="R987" s="13"/>
      <c r="S987" s="13"/>
      <c r="T987" s="14"/>
      <c r="U987" s="51">
        <f>MIN(Lääkkeet[[#This Row],[Velvoite 1.7.2024 (pakkauksia)]],Lääkkeet[[#This Row],[Suurimman alitusluvan mukainen velvoite
1.7.-31.12.2024 (pakkauksia)]],Lääkkeet[[#This Row],[Alin saldo 
1.7.-31.12.2024 (pakkauksia)]])*Lääkkeet[[#This Row],[Kirjanpitoarvo / pakkaus 1.7.2024
(EUR  ALV 0 %)]]</f>
        <v>0</v>
      </c>
      <c r="W987" s="61" t="str" cm="1">
        <f t="array" ref="W987">IFERROR(_xlfn.IFS(Lääkkeet[[#This Row],[Sitoutunut pääoma 
1.1.-30.6.2024 (EUR)]]&gt;0,"Täytetyt",Lääkkeet[[#This Row],[Sitoutunut pääoma 
1.7.-31.12.2024 (EUR)]]&gt;0,"Täytetyt"),"")</f>
        <v/>
      </c>
      <c r="X987" s="61"/>
      <c r="Y987" s="5">
        <f>Hakulomake!$B$29</f>
        <v>0</v>
      </c>
    </row>
    <row r="988" spans="1:25" x14ac:dyDescent="0.3">
      <c r="A988" s="6" t="s">
        <v>1199</v>
      </c>
      <c r="B988" s="49">
        <f>Hakulomake!$B$17</f>
        <v>0</v>
      </c>
      <c r="C988" s="75">
        <v>9</v>
      </c>
      <c r="D988" s="5" t="s">
        <v>703</v>
      </c>
      <c r="E988" s="74" t="s">
        <v>2646</v>
      </c>
      <c r="F988" s="5" t="s">
        <v>704</v>
      </c>
      <c r="G988" s="5" t="s">
        <v>712</v>
      </c>
      <c r="H988" s="5" t="s">
        <v>344</v>
      </c>
      <c r="I988" s="5" t="s">
        <v>711</v>
      </c>
      <c r="J988" s="75">
        <v>28</v>
      </c>
      <c r="N988" s="14"/>
      <c r="O988" s="50">
        <f>MIN(Lääkkeet[[#This Row],[Velvoite 1.1.2024 (pakkauksia)]],Lääkkeet[[#This Row],[Suurimman alitusluvan mukainen velvoite 
1.1.-30.6.2024 (pakkauksia)]],Lääkkeet[[#This Row],[Alin saldo 
1.1.-30.6.2024 (pakkauksia)]])*Lääkkeet[[#This Row],[Kirjanpitoarvo / pakkaus 1.1.2024
(EUR  ALV 0 %)]]</f>
        <v>0</v>
      </c>
      <c r="P988" s="16"/>
      <c r="Q988" s="13"/>
      <c r="R988" s="13"/>
      <c r="S988" s="13"/>
      <c r="T988" s="14"/>
      <c r="U988" s="51">
        <f>MIN(Lääkkeet[[#This Row],[Velvoite 1.7.2024 (pakkauksia)]],Lääkkeet[[#This Row],[Suurimman alitusluvan mukainen velvoite
1.7.-31.12.2024 (pakkauksia)]],Lääkkeet[[#This Row],[Alin saldo 
1.7.-31.12.2024 (pakkauksia)]])*Lääkkeet[[#This Row],[Kirjanpitoarvo / pakkaus 1.7.2024
(EUR  ALV 0 %)]]</f>
        <v>0</v>
      </c>
      <c r="W988" s="61" t="str" cm="1">
        <f t="array" ref="W988">IFERROR(_xlfn.IFS(Lääkkeet[[#This Row],[Sitoutunut pääoma 
1.1.-30.6.2024 (EUR)]]&gt;0,"Täytetyt",Lääkkeet[[#This Row],[Sitoutunut pääoma 
1.7.-31.12.2024 (EUR)]]&gt;0,"Täytetyt"),"")</f>
        <v/>
      </c>
      <c r="X988" s="61"/>
      <c r="Y988" s="5">
        <f>Hakulomake!$B$29</f>
        <v>0</v>
      </c>
    </row>
    <row r="989" spans="1:25" x14ac:dyDescent="0.3">
      <c r="A989" s="6" t="s">
        <v>1199</v>
      </c>
      <c r="B989" s="49">
        <f>Hakulomake!$B$17</f>
        <v>0</v>
      </c>
      <c r="C989" s="75">
        <v>9</v>
      </c>
      <c r="D989" s="5" t="s">
        <v>676</v>
      </c>
      <c r="E989" s="74" t="s">
        <v>2647</v>
      </c>
      <c r="F989" s="5" t="s">
        <v>677</v>
      </c>
      <c r="G989" s="5" t="s">
        <v>678</v>
      </c>
      <c r="H989" s="5" t="s">
        <v>342</v>
      </c>
      <c r="I989" s="5" t="s">
        <v>679</v>
      </c>
      <c r="J989" s="75">
        <v>14</v>
      </c>
      <c r="N989" s="14"/>
      <c r="O989" s="50">
        <f>MIN(Lääkkeet[[#This Row],[Velvoite 1.1.2024 (pakkauksia)]],Lääkkeet[[#This Row],[Suurimman alitusluvan mukainen velvoite 
1.1.-30.6.2024 (pakkauksia)]],Lääkkeet[[#This Row],[Alin saldo 
1.1.-30.6.2024 (pakkauksia)]])*Lääkkeet[[#This Row],[Kirjanpitoarvo / pakkaus 1.1.2024
(EUR  ALV 0 %)]]</f>
        <v>0</v>
      </c>
      <c r="P989" s="16"/>
      <c r="Q989" s="13"/>
      <c r="R989" s="13"/>
      <c r="S989" s="13"/>
      <c r="T989" s="14"/>
      <c r="U989" s="51">
        <f>MIN(Lääkkeet[[#This Row],[Velvoite 1.7.2024 (pakkauksia)]],Lääkkeet[[#This Row],[Suurimman alitusluvan mukainen velvoite
1.7.-31.12.2024 (pakkauksia)]],Lääkkeet[[#This Row],[Alin saldo 
1.7.-31.12.2024 (pakkauksia)]])*Lääkkeet[[#This Row],[Kirjanpitoarvo / pakkaus 1.7.2024
(EUR  ALV 0 %)]]</f>
        <v>0</v>
      </c>
      <c r="W989" s="61" t="str" cm="1">
        <f t="array" ref="W989">IFERROR(_xlfn.IFS(Lääkkeet[[#This Row],[Sitoutunut pääoma 
1.1.-30.6.2024 (EUR)]]&gt;0,"Täytetyt",Lääkkeet[[#This Row],[Sitoutunut pääoma 
1.7.-31.12.2024 (EUR)]]&gt;0,"Täytetyt"),"")</f>
        <v/>
      </c>
      <c r="X989" s="61"/>
      <c r="Y989" s="5">
        <f>Hakulomake!$B$29</f>
        <v>0</v>
      </c>
    </row>
    <row r="990" spans="1:25" x14ac:dyDescent="0.3">
      <c r="A990" s="6" t="s">
        <v>1199</v>
      </c>
      <c r="B990" s="49">
        <f>Hakulomake!$B$17</f>
        <v>0</v>
      </c>
      <c r="C990" s="75">
        <v>9</v>
      </c>
      <c r="D990" s="5" t="s">
        <v>676</v>
      </c>
      <c r="E990" s="74" t="s">
        <v>2648</v>
      </c>
      <c r="F990" s="5" t="s">
        <v>677</v>
      </c>
      <c r="G990" s="5" t="s">
        <v>678</v>
      </c>
      <c r="H990" s="5" t="s">
        <v>342</v>
      </c>
      <c r="I990" s="5" t="s">
        <v>679</v>
      </c>
      <c r="J990" s="75">
        <v>7</v>
      </c>
      <c r="N990" s="14"/>
      <c r="O990" s="50">
        <f>MIN(Lääkkeet[[#This Row],[Velvoite 1.1.2024 (pakkauksia)]],Lääkkeet[[#This Row],[Suurimman alitusluvan mukainen velvoite 
1.1.-30.6.2024 (pakkauksia)]],Lääkkeet[[#This Row],[Alin saldo 
1.1.-30.6.2024 (pakkauksia)]])*Lääkkeet[[#This Row],[Kirjanpitoarvo / pakkaus 1.1.2024
(EUR  ALV 0 %)]]</f>
        <v>0</v>
      </c>
      <c r="P990" s="16"/>
      <c r="Q990" s="13"/>
      <c r="R990" s="13"/>
      <c r="S990" s="13"/>
      <c r="T990" s="14"/>
      <c r="U990" s="51">
        <f>MIN(Lääkkeet[[#This Row],[Velvoite 1.7.2024 (pakkauksia)]],Lääkkeet[[#This Row],[Suurimman alitusluvan mukainen velvoite
1.7.-31.12.2024 (pakkauksia)]],Lääkkeet[[#This Row],[Alin saldo 
1.7.-31.12.2024 (pakkauksia)]])*Lääkkeet[[#This Row],[Kirjanpitoarvo / pakkaus 1.7.2024
(EUR  ALV 0 %)]]</f>
        <v>0</v>
      </c>
      <c r="W990" s="61" t="str" cm="1">
        <f t="array" ref="W990">IFERROR(_xlfn.IFS(Lääkkeet[[#This Row],[Sitoutunut pääoma 
1.1.-30.6.2024 (EUR)]]&gt;0,"Täytetyt",Lääkkeet[[#This Row],[Sitoutunut pääoma 
1.7.-31.12.2024 (EUR)]]&gt;0,"Täytetyt"),"")</f>
        <v/>
      </c>
      <c r="X990" s="61"/>
      <c r="Y990" s="5">
        <f>Hakulomake!$B$29</f>
        <v>0</v>
      </c>
    </row>
    <row r="991" spans="1:25" x14ac:dyDescent="0.3">
      <c r="A991" s="6" t="s">
        <v>1199</v>
      </c>
      <c r="B991" s="49">
        <f>Hakulomake!$B$17</f>
        <v>0</v>
      </c>
      <c r="C991" s="75">
        <v>9</v>
      </c>
      <c r="D991" s="5" t="s">
        <v>685</v>
      </c>
      <c r="E991" s="74" t="s">
        <v>2649</v>
      </c>
      <c r="F991" s="5" t="s">
        <v>686</v>
      </c>
      <c r="G991" s="5" t="s">
        <v>2650</v>
      </c>
      <c r="H991" s="5" t="s">
        <v>346</v>
      </c>
      <c r="I991" s="5" t="s">
        <v>679</v>
      </c>
      <c r="J991" s="75">
        <v>56</v>
      </c>
      <c r="N991" s="14"/>
      <c r="O991" s="50">
        <f>MIN(Lääkkeet[[#This Row],[Velvoite 1.1.2024 (pakkauksia)]],Lääkkeet[[#This Row],[Suurimman alitusluvan mukainen velvoite 
1.1.-30.6.2024 (pakkauksia)]],Lääkkeet[[#This Row],[Alin saldo 
1.1.-30.6.2024 (pakkauksia)]])*Lääkkeet[[#This Row],[Kirjanpitoarvo / pakkaus 1.1.2024
(EUR  ALV 0 %)]]</f>
        <v>0</v>
      </c>
      <c r="P991" s="16"/>
      <c r="Q991" s="13"/>
      <c r="R991" s="13"/>
      <c r="S991" s="13"/>
      <c r="T991" s="14"/>
      <c r="U991" s="51">
        <f>MIN(Lääkkeet[[#This Row],[Velvoite 1.7.2024 (pakkauksia)]],Lääkkeet[[#This Row],[Suurimman alitusluvan mukainen velvoite
1.7.-31.12.2024 (pakkauksia)]],Lääkkeet[[#This Row],[Alin saldo 
1.7.-31.12.2024 (pakkauksia)]])*Lääkkeet[[#This Row],[Kirjanpitoarvo / pakkaus 1.7.2024
(EUR  ALV 0 %)]]</f>
        <v>0</v>
      </c>
      <c r="W991" s="61" t="str" cm="1">
        <f t="array" ref="W991">IFERROR(_xlfn.IFS(Lääkkeet[[#This Row],[Sitoutunut pääoma 
1.1.-30.6.2024 (EUR)]]&gt;0,"Täytetyt",Lääkkeet[[#This Row],[Sitoutunut pääoma 
1.7.-31.12.2024 (EUR)]]&gt;0,"Täytetyt"),"")</f>
        <v/>
      </c>
      <c r="X991" s="61"/>
      <c r="Y991" s="5">
        <f>Hakulomake!$B$29</f>
        <v>0</v>
      </c>
    </row>
    <row r="992" spans="1:25" x14ac:dyDescent="0.3">
      <c r="A992" s="6" t="s">
        <v>1199</v>
      </c>
      <c r="B992" s="49">
        <f>Hakulomake!$B$17</f>
        <v>0</v>
      </c>
      <c r="C992" s="75">
        <v>9</v>
      </c>
      <c r="D992" s="5" t="s">
        <v>703</v>
      </c>
      <c r="E992" s="74" t="s">
        <v>2651</v>
      </c>
      <c r="F992" s="5" t="s">
        <v>704</v>
      </c>
      <c r="G992" s="5" t="s">
        <v>707</v>
      </c>
      <c r="H992" s="5" t="s">
        <v>342</v>
      </c>
      <c r="I992" s="5" t="s">
        <v>682</v>
      </c>
      <c r="J992" s="75">
        <v>14</v>
      </c>
      <c r="N992" s="14"/>
      <c r="O992" s="50">
        <f>MIN(Lääkkeet[[#This Row],[Velvoite 1.1.2024 (pakkauksia)]],Lääkkeet[[#This Row],[Suurimman alitusluvan mukainen velvoite 
1.1.-30.6.2024 (pakkauksia)]],Lääkkeet[[#This Row],[Alin saldo 
1.1.-30.6.2024 (pakkauksia)]])*Lääkkeet[[#This Row],[Kirjanpitoarvo / pakkaus 1.1.2024
(EUR  ALV 0 %)]]</f>
        <v>0</v>
      </c>
      <c r="P992" s="16"/>
      <c r="Q992" s="13"/>
      <c r="R992" s="13"/>
      <c r="S992" s="13"/>
      <c r="T992" s="14"/>
      <c r="U992" s="51">
        <f>MIN(Lääkkeet[[#This Row],[Velvoite 1.7.2024 (pakkauksia)]],Lääkkeet[[#This Row],[Suurimman alitusluvan mukainen velvoite
1.7.-31.12.2024 (pakkauksia)]],Lääkkeet[[#This Row],[Alin saldo 
1.7.-31.12.2024 (pakkauksia)]])*Lääkkeet[[#This Row],[Kirjanpitoarvo / pakkaus 1.7.2024
(EUR  ALV 0 %)]]</f>
        <v>0</v>
      </c>
      <c r="W992" s="61" t="str" cm="1">
        <f t="array" ref="W992">IFERROR(_xlfn.IFS(Lääkkeet[[#This Row],[Sitoutunut pääoma 
1.1.-30.6.2024 (EUR)]]&gt;0,"Täytetyt",Lääkkeet[[#This Row],[Sitoutunut pääoma 
1.7.-31.12.2024 (EUR)]]&gt;0,"Täytetyt"),"")</f>
        <v/>
      </c>
      <c r="X992" s="61"/>
      <c r="Y992" s="5">
        <f>Hakulomake!$B$29</f>
        <v>0</v>
      </c>
    </row>
    <row r="993" spans="1:25" x14ac:dyDescent="0.3">
      <c r="A993" s="6" t="s">
        <v>1199</v>
      </c>
      <c r="B993" s="49">
        <f>Hakulomake!$B$17</f>
        <v>0</v>
      </c>
      <c r="C993" s="75">
        <v>9</v>
      </c>
      <c r="D993" s="5" t="s">
        <v>703</v>
      </c>
      <c r="E993" s="74" t="s">
        <v>2652</v>
      </c>
      <c r="F993" s="5" t="s">
        <v>704</v>
      </c>
      <c r="G993" s="5" t="s">
        <v>707</v>
      </c>
      <c r="H993" s="5" t="s">
        <v>342</v>
      </c>
      <c r="I993" s="5" t="s">
        <v>682</v>
      </c>
      <c r="J993" s="75">
        <v>28</v>
      </c>
      <c r="N993" s="14"/>
      <c r="O993" s="50">
        <f>MIN(Lääkkeet[[#This Row],[Velvoite 1.1.2024 (pakkauksia)]],Lääkkeet[[#This Row],[Suurimman alitusluvan mukainen velvoite 
1.1.-30.6.2024 (pakkauksia)]],Lääkkeet[[#This Row],[Alin saldo 
1.1.-30.6.2024 (pakkauksia)]])*Lääkkeet[[#This Row],[Kirjanpitoarvo / pakkaus 1.1.2024
(EUR  ALV 0 %)]]</f>
        <v>0</v>
      </c>
      <c r="P993" s="16"/>
      <c r="Q993" s="13"/>
      <c r="R993" s="13"/>
      <c r="S993" s="13"/>
      <c r="T993" s="14"/>
      <c r="U993" s="51">
        <f>MIN(Lääkkeet[[#This Row],[Velvoite 1.7.2024 (pakkauksia)]],Lääkkeet[[#This Row],[Suurimman alitusluvan mukainen velvoite
1.7.-31.12.2024 (pakkauksia)]],Lääkkeet[[#This Row],[Alin saldo 
1.7.-31.12.2024 (pakkauksia)]])*Lääkkeet[[#This Row],[Kirjanpitoarvo / pakkaus 1.7.2024
(EUR  ALV 0 %)]]</f>
        <v>0</v>
      </c>
      <c r="W993" s="61" t="str" cm="1">
        <f t="array" ref="W993">IFERROR(_xlfn.IFS(Lääkkeet[[#This Row],[Sitoutunut pääoma 
1.1.-30.6.2024 (EUR)]]&gt;0,"Täytetyt",Lääkkeet[[#This Row],[Sitoutunut pääoma 
1.7.-31.12.2024 (EUR)]]&gt;0,"Täytetyt"),"")</f>
        <v/>
      </c>
      <c r="X993" s="61"/>
      <c r="Y993" s="5">
        <f>Hakulomake!$B$29</f>
        <v>0</v>
      </c>
    </row>
    <row r="994" spans="1:25" x14ac:dyDescent="0.3">
      <c r="A994" s="6" t="s">
        <v>1199</v>
      </c>
      <c r="B994" s="49">
        <f>Hakulomake!$B$17</f>
        <v>0</v>
      </c>
      <c r="C994" s="75">
        <v>9</v>
      </c>
      <c r="D994" s="5" t="s">
        <v>703</v>
      </c>
      <c r="E994" s="74" t="s">
        <v>2653</v>
      </c>
      <c r="F994" s="5" t="s">
        <v>704</v>
      </c>
      <c r="G994" s="5" t="s">
        <v>707</v>
      </c>
      <c r="H994" s="5" t="s">
        <v>342</v>
      </c>
      <c r="I994" s="5" t="s">
        <v>682</v>
      </c>
      <c r="J994" s="75">
        <v>56</v>
      </c>
      <c r="N994" s="14"/>
      <c r="O994" s="50">
        <f>MIN(Lääkkeet[[#This Row],[Velvoite 1.1.2024 (pakkauksia)]],Lääkkeet[[#This Row],[Suurimman alitusluvan mukainen velvoite 
1.1.-30.6.2024 (pakkauksia)]],Lääkkeet[[#This Row],[Alin saldo 
1.1.-30.6.2024 (pakkauksia)]])*Lääkkeet[[#This Row],[Kirjanpitoarvo / pakkaus 1.1.2024
(EUR  ALV 0 %)]]</f>
        <v>0</v>
      </c>
      <c r="P994" s="16"/>
      <c r="Q994" s="13"/>
      <c r="R994" s="13"/>
      <c r="S994" s="13"/>
      <c r="T994" s="14"/>
      <c r="U994" s="51">
        <f>MIN(Lääkkeet[[#This Row],[Velvoite 1.7.2024 (pakkauksia)]],Lääkkeet[[#This Row],[Suurimman alitusluvan mukainen velvoite
1.7.-31.12.2024 (pakkauksia)]],Lääkkeet[[#This Row],[Alin saldo 
1.7.-31.12.2024 (pakkauksia)]])*Lääkkeet[[#This Row],[Kirjanpitoarvo / pakkaus 1.7.2024
(EUR  ALV 0 %)]]</f>
        <v>0</v>
      </c>
      <c r="W994" s="61" t="str" cm="1">
        <f t="array" ref="W994">IFERROR(_xlfn.IFS(Lääkkeet[[#This Row],[Sitoutunut pääoma 
1.1.-30.6.2024 (EUR)]]&gt;0,"Täytetyt",Lääkkeet[[#This Row],[Sitoutunut pääoma 
1.7.-31.12.2024 (EUR)]]&gt;0,"Täytetyt"),"")</f>
        <v/>
      </c>
      <c r="X994" s="61"/>
      <c r="Y994" s="5">
        <f>Hakulomake!$B$29</f>
        <v>0</v>
      </c>
    </row>
    <row r="995" spans="1:25" x14ac:dyDescent="0.3">
      <c r="A995" s="6" t="s">
        <v>1199</v>
      </c>
      <c r="B995" s="49">
        <f>Hakulomake!$B$17</f>
        <v>0</v>
      </c>
      <c r="C995" s="75">
        <v>9</v>
      </c>
      <c r="D995" s="5" t="s">
        <v>703</v>
      </c>
      <c r="E995" s="74" t="s">
        <v>2654</v>
      </c>
      <c r="F995" s="5" t="s">
        <v>704</v>
      </c>
      <c r="G995" s="5" t="s">
        <v>707</v>
      </c>
      <c r="H995" s="5" t="s">
        <v>342</v>
      </c>
      <c r="I995" s="5" t="s">
        <v>682</v>
      </c>
      <c r="J995" s="75">
        <v>98</v>
      </c>
      <c r="N995" s="14"/>
      <c r="O995" s="50">
        <f>MIN(Lääkkeet[[#This Row],[Velvoite 1.1.2024 (pakkauksia)]],Lääkkeet[[#This Row],[Suurimman alitusluvan mukainen velvoite 
1.1.-30.6.2024 (pakkauksia)]],Lääkkeet[[#This Row],[Alin saldo 
1.1.-30.6.2024 (pakkauksia)]])*Lääkkeet[[#This Row],[Kirjanpitoarvo / pakkaus 1.1.2024
(EUR  ALV 0 %)]]</f>
        <v>0</v>
      </c>
      <c r="P995" s="16"/>
      <c r="Q995" s="13"/>
      <c r="R995" s="13"/>
      <c r="S995" s="13"/>
      <c r="T995" s="14"/>
      <c r="U995" s="51">
        <f>MIN(Lääkkeet[[#This Row],[Velvoite 1.7.2024 (pakkauksia)]],Lääkkeet[[#This Row],[Suurimman alitusluvan mukainen velvoite
1.7.-31.12.2024 (pakkauksia)]],Lääkkeet[[#This Row],[Alin saldo 
1.7.-31.12.2024 (pakkauksia)]])*Lääkkeet[[#This Row],[Kirjanpitoarvo / pakkaus 1.7.2024
(EUR  ALV 0 %)]]</f>
        <v>0</v>
      </c>
      <c r="W995" s="61" t="str" cm="1">
        <f t="array" ref="W995">IFERROR(_xlfn.IFS(Lääkkeet[[#This Row],[Sitoutunut pääoma 
1.1.-30.6.2024 (EUR)]]&gt;0,"Täytetyt",Lääkkeet[[#This Row],[Sitoutunut pääoma 
1.7.-31.12.2024 (EUR)]]&gt;0,"Täytetyt"),"")</f>
        <v/>
      </c>
      <c r="X995" s="61"/>
      <c r="Y995" s="5">
        <f>Hakulomake!$B$29</f>
        <v>0</v>
      </c>
    </row>
    <row r="996" spans="1:25" x14ac:dyDescent="0.3">
      <c r="A996" s="6" t="s">
        <v>1199</v>
      </c>
      <c r="B996" s="49">
        <f>Hakulomake!$B$17</f>
        <v>0</v>
      </c>
      <c r="C996" s="75">
        <v>9</v>
      </c>
      <c r="D996" s="5" t="s">
        <v>703</v>
      </c>
      <c r="E996" s="74" t="s">
        <v>2655</v>
      </c>
      <c r="F996" s="5" t="s">
        <v>704</v>
      </c>
      <c r="G996" s="5" t="s">
        <v>707</v>
      </c>
      <c r="H996" s="5" t="s">
        <v>346</v>
      </c>
      <c r="I996" s="5" t="s">
        <v>682</v>
      </c>
      <c r="J996" s="75">
        <v>28</v>
      </c>
      <c r="N996" s="14"/>
      <c r="O996" s="50">
        <f>MIN(Lääkkeet[[#This Row],[Velvoite 1.1.2024 (pakkauksia)]],Lääkkeet[[#This Row],[Suurimman alitusluvan mukainen velvoite 
1.1.-30.6.2024 (pakkauksia)]],Lääkkeet[[#This Row],[Alin saldo 
1.1.-30.6.2024 (pakkauksia)]])*Lääkkeet[[#This Row],[Kirjanpitoarvo / pakkaus 1.1.2024
(EUR  ALV 0 %)]]</f>
        <v>0</v>
      </c>
      <c r="P996" s="16"/>
      <c r="Q996" s="13"/>
      <c r="R996" s="13"/>
      <c r="S996" s="13"/>
      <c r="T996" s="14"/>
      <c r="U996" s="51">
        <f>MIN(Lääkkeet[[#This Row],[Velvoite 1.7.2024 (pakkauksia)]],Lääkkeet[[#This Row],[Suurimman alitusluvan mukainen velvoite
1.7.-31.12.2024 (pakkauksia)]],Lääkkeet[[#This Row],[Alin saldo 
1.7.-31.12.2024 (pakkauksia)]])*Lääkkeet[[#This Row],[Kirjanpitoarvo / pakkaus 1.7.2024
(EUR  ALV 0 %)]]</f>
        <v>0</v>
      </c>
      <c r="W996" s="61" t="str" cm="1">
        <f t="array" ref="W996">IFERROR(_xlfn.IFS(Lääkkeet[[#This Row],[Sitoutunut pääoma 
1.1.-30.6.2024 (EUR)]]&gt;0,"Täytetyt",Lääkkeet[[#This Row],[Sitoutunut pääoma 
1.7.-31.12.2024 (EUR)]]&gt;0,"Täytetyt"),"")</f>
        <v/>
      </c>
      <c r="X996" s="61"/>
      <c r="Y996" s="5">
        <f>Hakulomake!$B$29</f>
        <v>0</v>
      </c>
    </row>
    <row r="997" spans="1:25" x14ac:dyDescent="0.3">
      <c r="A997" s="6" t="s">
        <v>1199</v>
      </c>
      <c r="B997" s="49">
        <f>Hakulomake!$B$17</f>
        <v>0</v>
      </c>
      <c r="C997" s="75">
        <v>9</v>
      </c>
      <c r="D997" s="5" t="s">
        <v>703</v>
      </c>
      <c r="E997" s="74" t="s">
        <v>2656</v>
      </c>
      <c r="F997" s="5" t="s">
        <v>704</v>
      </c>
      <c r="G997" s="5" t="s">
        <v>707</v>
      </c>
      <c r="H997" s="5" t="s">
        <v>346</v>
      </c>
      <c r="I997" s="5" t="s">
        <v>682</v>
      </c>
      <c r="J997" s="75">
        <v>56</v>
      </c>
      <c r="N997" s="14"/>
      <c r="O997" s="50">
        <f>MIN(Lääkkeet[[#This Row],[Velvoite 1.1.2024 (pakkauksia)]],Lääkkeet[[#This Row],[Suurimman alitusluvan mukainen velvoite 
1.1.-30.6.2024 (pakkauksia)]],Lääkkeet[[#This Row],[Alin saldo 
1.1.-30.6.2024 (pakkauksia)]])*Lääkkeet[[#This Row],[Kirjanpitoarvo / pakkaus 1.1.2024
(EUR  ALV 0 %)]]</f>
        <v>0</v>
      </c>
      <c r="P997" s="16"/>
      <c r="Q997" s="13"/>
      <c r="R997" s="13"/>
      <c r="S997" s="13"/>
      <c r="T997" s="14"/>
      <c r="U997" s="51">
        <f>MIN(Lääkkeet[[#This Row],[Velvoite 1.7.2024 (pakkauksia)]],Lääkkeet[[#This Row],[Suurimman alitusluvan mukainen velvoite
1.7.-31.12.2024 (pakkauksia)]],Lääkkeet[[#This Row],[Alin saldo 
1.7.-31.12.2024 (pakkauksia)]])*Lääkkeet[[#This Row],[Kirjanpitoarvo / pakkaus 1.7.2024
(EUR  ALV 0 %)]]</f>
        <v>0</v>
      </c>
      <c r="W997" s="61" t="str" cm="1">
        <f t="array" ref="W997">IFERROR(_xlfn.IFS(Lääkkeet[[#This Row],[Sitoutunut pääoma 
1.1.-30.6.2024 (EUR)]]&gt;0,"Täytetyt",Lääkkeet[[#This Row],[Sitoutunut pääoma 
1.7.-31.12.2024 (EUR)]]&gt;0,"Täytetyt"),"")</f>
        <v/>
      </c>
      <c r="X997" s="61"/>
      <c r="Y997" s="5">
        <f>Hakulomake!$B$29</f>
        <v>0</v>
      </c>
    </row>
    <row r="998" spans="1:25" x14ac:dyDescent="0.3">
      <c r="A998" s="6" t="s">
        <v>1199</v>
      </c>
      <c r="B998" s="49">
        <f>Hakulomake!$B$17</f>
        <v>0</v>
      </c>
      <c r="C998" s="75">
        <v>9</v>
      </c>
      <c r="D998" s="5" t="s">
        <v>703</v>
      </c>
      <c r="E998" s="74" t="s">
        <v>2657</v>
      </c>
      <c r="F998" s="5" t="s">
        <v>704</v>
      </c>
      <c r="G998" s="5" t="s">
        <v>707</v>
      </c>
      <c r="H998" s="5" t="s">
        <v>346</v>
      </c>
      <c r="I998" s="5" t="s">
        <v>682</v>
      </c>
      <c r="J998" s="75">
        <v>98</v>
      </c>
      <c r="N998" s="14"/>
      <c r="O998" s="50">
        <f>MIN(Lääkkeet[[#This Row],[Velvoite 1.1.2024 (pakkauksia)]],Lääkkeet[[#This Row],[Suurimman alitusluvan mukainen velvoite 
1.1.-30.6.2024 (pakkauksia)]],Lääkkeet[[#This Row],[Alin saldo 
1.1.-30.6.2024 (pakkauksia)]])*Lääkkeet[[#This Row],[Kirjanpitoarvo / pakkaus 1.1.2024
(EUR  ALV 0 %)]]</f>
        <v>0</v>
      </c>
      <c r="P998" s="16"/>
      <c r="Q998" s="13"/>
      <c r="R998" s="13"/>
      <c r="S998" s="13"/>
      <c r="T998" s="14"/>
      <c r="U998" s="51">
        <f>MIN(Lääkkeet[[#This Row],[Velvoite 1.7.2024 (pakkauksia)]],Lääkkeet[[#This Row],[Suurimman alitusluvan mukainen velvoite
1.7.-31.12.2024 (pakkauksia)]],Lääkkeet[[#This Row],[Alin saldo 
1.7.-31.12.2024 (pakkauksia)]])*Lääkkeet[[#This Row],[Kirjanpitoarvo / pakkaus 1.7.2024
(EUR  ALV 0 %)]]</f>
        <v>0</v>
      </c>
      <c r="W998" s="61" t="str" cm="1">
        <f t="array" ref="W998">IFERROR(_xlfn.IFS(Lääkkeet[[#This Row],[Sitoutunut pääoma 
1.1.-30.6.2024 (EUR)]]&gt;0,"Täytetyt",Lääkkeet[[#This Row],[Sitoutunut pääoma 
1.7.-31.12.2024 (EUR)]]&gt;0,"Täytetyt"),"")</f>
        <v/>
      </c>
      <c r="X998" s="61"/>
      <c r="Y998" s="5">
        <f>Hakulomake!$B$29</f>
        <v>0</v>
      </c>
    </row>
    <row r="999" spans="1:25" x14ac:dyDescent="0.3">
      <c r="A999" s="6" t="s">
        <v>1199</v>
      </c>
      <c r="B999" s="49">
        <f>Hakulomake!$B$17</f>
        <v>0</v>
      </c>
      <c r="C999" s="75">
        <v>9</v>
      </c>
      <c r="D999" s="5" t="s">
        <v>685</v>
      </c>
      <c r="E999" s="74" t="s">
        <v>2658</v>
      </c>
      <c r="F999" s="5" t="s">
        <v>686</v>
      </c>
      <c r="G999" s="5" t="s">
        <v>688</v>
      </c>
      <c r="H999" s="5" t="s">
        <v>346</v>
      </c>
      <c r="I999" s="5" t="s">
        <v>679</v>
      </c>
      <c r="J999" s="75">
        <v>28</v>
      </c>
      <c r="N999" s="14"/>
      <c r="O999" s="50">
        <f>MIN(Lääkkeet[[#This Row],[Velvoite 1.1.2024 (pakkauksia)]],Lääkkeet[[#This Row],[Suurimman alitusluvan mukainen velvoite 
1.1.-30.6.2024 (pakkauksia)]],Lääkkeet[[#This Row],[Alin saldo 
1.1.-30.6.2024 (pakkauksia)]])*Lääkkeet[[#This Row],[Kirjanpitoarvo / pakkaus 1.1.2024
(EUR  ALV 0 %)]]</f>
        <v>0</v>
      </c>
      <c r="P999" s="16"/>
      <c r="Q999" s="13"/>
      <c r="R999" s="13"/>
      <c r="S999" s="13"/>
      <c r="T999" s="14"/>
      <c r="U999" s="51">
        <f>MIN(Lääkkeet[[#This Row],[Velvoite 1.7.2024 (pakkauksia)]],Lääkkeet[[#This Row],[Suurimman alitusluvan mukainen velvoite
1.7.-31.12.2024 (pakkauksia)]],Lääkkeet[[#This Row],[Alin saldo 
1.7.-31.12.2024 (pakkauksia)]])*Lääkkeet[[#This Row],[Kirjanpitoarvo / pakkaus 1.7.2024
(EUR  ALV 0 %)]]</f>
        <v>0</v>
      </c>
      <c r="W999" s="61" t="str" cm="1">
        <f t="array" ref="W999">IFERROR(_xlfn.IFS(Lääkkeet[[#This Row],[Sitoutunut pääoma 
1.1.-30.6.2024 (EUR)]]&gt;0,"Täytetyt",Lääkkeet[[#This Row],[Sitoutunut pääoma 
1.7.-31.12.2024 (EUR)]]&gt;0,"Täytetyt"),"")</f>
        <v/>
      </c>
      <c r="X999" s="61"/>
      <c r="Y999" s="5">
        <f>Hakulomake!$B$29</f>
        <v>0</v>
      </c>
    </row>
    <row r="1000" spans="1:25" x14ac:dyDescent="0.3">
      <c r="A1000" s="6" t="s">
        <v>1199</v>
      </c>
      <c r="B1000" s="49">
        <f>Hakulomake!$B$17</f>
        <v>0</v>
      </c>
      <c r="C1000" s="75">
        <v>9</v>
      </c>
      <c r="D1000" s="5" t="s">
        <v>685</v>
      </c>
      <c r="E1000" s="74" t="s">
        <v>2659</v>
      </c>
      <c r="F1000" s="5" t="s">
        <v>686</v>
      </c>
      <c r="G1000" s="5" t="s">
        <v>688</v>
      </c>
      <c r="H1000" s="5" t="s">
        <v>346</v>
      </c>
      <c r="I1000" s="5" t="s">
        <v>679</v>
      </c>
      <c r="J1000" s="75">
        <v>98</v>
      </c>
      <c r="N1000" s="14"/>
      <c r="O1000" s="50">
        <f>MIN(Lääkkeet[[#This Row],[Velvoite 1.1.2024 (pakkauksia)]],Lääkkeet[[#This Row],[Suurimman alitusluvan mukainen velvoite 
1.1.-30.6.2024 (pakkauksia)]],Lääkkeet[[#This Row],[Alin saldo 
1.1.-30.6.2024 (pakkauksia)]])*Lääkkeet[[#This Row],[Kirjanpitoarvo / pakkaus 1.1.2024
(EUR  ALV 0 %)]]</f>
        <v>0</v>
      </c>
      <c r="P1000" s="16"/>
      <c r="Q1000" s="13"/>
      <c r="R1000" s="13"/>
      <c r="S1000" s="13"/>
      <c r="T1000" s="14"/>
      <c r="U1000" s="51">
        <f>MIN(Lääkkeet[[#This Row],[Velvoite 1.7.2024 (pakkauksia)]],Lääkkeet[[#This Row],[Suurimman alitusluvan mukainen velvoite
1.7.-31.12.2024 (pakkauksia)]],Lääkkeet[[#This Row],[Alin saldo 
1.7.-31.12.2024 (pakkauksia)]])*Lääkkeet[[#This Row],[Kirjanpitoarvo / pakkaus 1.7.2024
(EUR  ALV 0 %)]]</f>
        <v>0</v>
      </c>
      <c r="W1000" s="61" t="str" cm="1">
        <f t="array" ref="W1000">IFERROR(_xlfn.IFS(Lääkkeet[[#This Row],[Sitoutunut pääoma 
1.1.-30.6.2024 (EUR)]]&gt;0,"Täytetyt",Lääkkeet[[#This Row],[Sitoutunut pääoma 
1.7.-31.12.2024 (EUR)]]&gt;0,"Täytetyt"),"")</f>
        <v/>
      </c>
      <c r="X1000" s="61"/>
      <c r="Y1000" s="5">
        <f>Hakulomake!$B$29</f>
        <v>0</v>
      </c>
    </row>
    <row r="1001" spans="1:25" x14ac:dyDescent="0.3">
      <c r="A1001" s="6" t="s">
        <v>1199</v>
      </c>
      <c r="B1001" s="49">
        <f>Hakulomake!$B$17</f>
        <v>0</v>
      </c>
      <c r="C1001" s="75">
        <v>9</v>
      </c>
      <c r="D1001" s="5" t="s">
        <v>685</v>
      </c>
      <c r="E1001" s="74" t="s">
        <v>2660</v>
      </c>
      <c r="F1001" s="5" t="s">
        <v>686</v>
      </c>
      <c r="G1001" s="5" t="s">
        <v>688</v>
      </c>
      <c r="H1001" s="5" t="s">
        <v>342</v>
      </c>
      <c r="I1001" s="5" t="s">
        <v>679</v>
      </c>
      <c r="J1001" s="75">
        <v>28</v>
      </c>
      <c r="N1001" s="14"/>
      <c r="O1001" s="50">
        <f>MIN(Lääkkeet[[#This Row],[Velvoite 1.1.2024 (pakkauksia)]],Lääkkeet[[#This Row],[Suurimman alitusluvan mukainen velvoite 
1.1.-30.6.2024 (pakkauksia)]],Lääkkeet[[#This Row],[Alin saldo 
1.1.-30.6.2024 (pakkauksia)]])*Lääkkeet[[#This Row],[Kirjanpitoarvo / pakkaus 1.1.2024
(EUR  ALV 0 %)]]</f>
        <v>0</v>
      </c>
      <c r="P1001" s="16"/>
      <c r="Q1001" s="13"/>
      <c r="R1001" s="13"/>
      <c r="S1001" s="13"/>
      <c r="T1001" s="14"/>
      <c r="U1001" s="51">
        <f>MIN(Lääkkeet[[#This Row],[Velvoite 1.7.2024 (pakkauksia)]],Lääkkeet[[#This Row],[Suurimman alitusluvan mukainen velvoite
1.7.-31.12.2024 (pakkauksia)]],Lääkkeet[[#This Row],[Alin saldo 
1.7.-31.12.2024 (pakkauksia)]])*Lääkkeet[[#This Row],[Kirjanpitoarvo / pakkaus 1.7.2024
(EUR  ALV 0 %)]]</f>
        <v>0</v>
      </c>
      <c r="W1001" s="61" t="str" cm="1">
        <f t="array" ref="W1001">IFERROR(_xlfn.IFS(Lääkkeet[[#This Row],[Sitoutunut pääoma 
1.1.-30.6.2024 (EUR)]]&gt;0,"Täytetyt",Lääkkeet[[#This Row],[Sitoutunut pääoma 
1.7.-31.12.2024 (EUR)]]&gt;0,"Täytetyt"),"")</f>
        <v/>
      </c>
      <c r="X1001" s="61"/>
      <c r="Y1001" s="5">
        <f>Hakulomake!$B$29</f>
        <v>0</v>
      </c>
    </row>
    <row r="1002" spans="1:25" x14ac:dyDescent="0.3">
      <c r="A1002" s="6" t="s">
        <v>1199</v>
      </c>
      <c r="B1002" s="49">
        <f>Hakulomake!$B$17</f>
        <v>0</v>
      </c>
      <c r="C1002" s="75">
        <v>9</v>
      </c>
      <c r="D1002" s="5" t="s">
        <v>685</v>
      </c>
      <c r="E1002" s="74" t="s">
        <v>2661</v>
      </c>
      <c r="F1002" s="5" t="s">
        <v>686</v>
      </c>
      <c r="G1002" s="5" t="s">
        <v>688</v>
      </c>
      <c r="H1002" s="5" t="s">
        <v>342</v>
      </c>
      <c r="I1002" s="5" t="s">
        <v>679</v>
      </c>
      <c r="J1002" s="75">
        <v>98</v>
      </c>
      <c r="N1002" s="14"/>
      <c r="O1002" s="50">
        <f>MIN(Lääkkeet[[#This Row],[Velvoite 1.1.2024 (pakkauksia)]],Lääkkeet[[#This Row],[Suurimman alitusluvan mukainen velvoite 
1.1.-30.6.2024 (pakkauksia)]],Lääkkeet[[#This Row],[Alin saldo 
1.1.-30.6.2024 (pakkauksia)]])*Lääkkeet[[#This Row],[Kirjanpitoarvo / pakkaus 1.1.2024
(EUR  ALV 0 %)]]</f>
        <v>0</v>
      </c>
      <c r="P1002" s="16"/>
      <c r="Q1002" s="13"/>
      <c r="R1002" s="13"/>
      <c r="S1002" s="13"/>
      <c r="T1002" s="14"/>
      <c r="U1002" s="51">
        <f>MIN(Lääkkeet[[#This Row],[Velvoite 1.7.2024 (pakkauksia)]],Lääkkeet[[#This Row],[Suurimman alitusluvan mukainen velvoite
1.7.-31.12.2024 (pakkauksia)]],Lääkkeet[[#This Row],[Alin saldo 
1.7.-31.12.2024 (pakkauksia)]])*Lääkkeet[[#This Row],[Kirjanpitoarvo / pakkaus 1.7.2024
(EUR  ALV 0 %)]]</f>
        <v>0</v>
      </c>
      <c r="W1002" s="61" t="str" cm="1">
        <f t="array" ref="W1002">IFERROR(_xlfn.IFS(Lääkkeet[[#This Row],[Sitoutunut pääoma 
1.1.-30.6.2024 (EUR)]]&gt;0,"Täytetyt",Lääkkeet[[#This Row],[Sitoutunut pääoma 
1.7.-31.12.2024 (EUR)]]&gt;0,"Täytetyt"),"")</f>
        <v/>
      </c>
      <c r="X1002" s="61"/>
      <c r="Y1002" s="5">
        <f>Hakulomake!$B$29</f>
        <v>0</v>
      </c>
    </row>
    <row r="1003" spans="1:25" x14ac:dyDescent="0.3">
      <c r="A1003" s="6" t="s">
        <v>1199</v>
      </c>
      <c r="B1003" s="49">
        <f>Hakulomake!$B$17</f>
        <v>0</v>
      </c>
      <c r="C1003" s="75">
        <v>9</v>
      </c>
      <c r="D1003" s="5" t="s">
        <v>685</v>
      </c>
      <c r="E1003" s="74" t="s">
        <v>2662</v>
      </c>
      <c r="F1003" s="5" t="s">
        <v>686</v>
      </c>
      <c r="G1003" s="5" t="s">
        <v>688</v>
      </c>
      <c r="H1003" s="5" t="s">
        <v>346</v>
      </c>
      <c r="I1003" s="5" t="s">
        <v>679</v>
      </c>
      <c r="J1003" s="75">
        <v>14</v>
      </c>
      <c r="N1003" s="14"/>
      <c r="O1003" s="50">
        <f>MIN(Lääkkeet[[#This Row],[Velvoite 1.1.2024 (pakkauksia)]],Lääkkeet[[#This Row],[Suurimman alitusluvan mukainen velvoite 
1.1.-30.6.2024 (pakkauksia)]],Lääkkeet[[#This Row],[Alin saldo 
1.1.-30.6.2024 (pakkauksia)]])*Lääkkeet[[#This Row],[Kirjanpitoarvo / pakkaus 1.1.2024
(EUR  ALV 0 %)]]</f>
        <v>0</v>
      </c>
      <c r="P1003" s="16"/>
      <c r="Q1003" s="13"/>
      <c r="R1003" s="13"/>
      <c r="S1003" s="13"/>
      <c r="T1003" s="14"/>
      <c r="U1003" s="51">
        <f>MIN(Lääkkeet[[#This Row],[Velvoite 1.7.2024 (pakkauksia)]],Lääkkeet[[#This Row],[Suurimman alitusluvan mukainen velvoite
1.7.-31.12.2024 (pakkauksia)]],Lääkkeet[[#This Row],[Alin saldo 
1.7.-31.12.2024 (pakkauksia)]])*Lääkkeet[[#This Row],[Kirjanpitoarvo / pakkaus 1.7.2024
(EUR  ALV 0 %)]]</f>
        <v>0</v>
      </c>
      <c r="W1003" s="61" t="str" cm="1">
        <f t="array" ref="W1003">IFERROR(_xlfn.IFS(Lääkkeet[[#This Row],[Sitoutunut pääoma 
1.1.-30.6.2024 (EUR)]]&gt;0,"Täytetyt",Lääkkeet[[#This Row],[Sitoutunut pääoma 
1.7.-31.12.2024 (EUR)]]&gt;0,"Täytetyt"),"")</f>
        <v/>
      </c>
      <c r="X1003" s="61"/>
      <c r="Y1003" s="5">
        <f>Hakulomake!$B$29</f>
        <v>0</v>
      </c>
    </row>
    <row r="1004" spans="1:25" x14ac:dyDescent="0.3">
      <c r="A1004" s="6" t="s">
        <v>1199</v>
      </c>
      <c r="B1004" s="49">
        <f>Hakulomake!$B$17</f>
        <v>0</v>
      </c>
      <c r="C1004" s="75">
        <v>9</v>
      </c>
      <c r="D1004" s="5" t="s">
        <v>685</v>
      </c>
      <c r="E1004" s="74" t="s">
        <v>2663</v>
      </c>
      <c r="F1004" s="5" t="s">
        <v>686</v>
      </c>
      <c r="G1004" s="5" t="s">
        <v>688</v>
      </c>
      <c r="H1004" s="5" t="s">
        <v>346</v>
      </c>
      <c r="I1004" s="5" t="s">
        <v>679</v>
      </c>
      <c r="J1004" s="75">
        <v>56</v>
      </c>
      <c r="N1004" s="14"/>
      <c r="O1004" s="50">
        <f>MIN(Lääkkeet[[#This Row],[Velvoite 1.1.2024 (pakkauksia)]],Lääkkeet[[#This Row],[Suurimman alitusluvan mukainen velvoite 
1.1.-30.6.2024 (pakkauksia)]],Lääkkeet[[#This Row],[Alin saldo 
1.1.-30.6.2024 (pakkauksia)]])*Lääkkeet[[#This Row],[Kirjanpitoarvo / pakkaus 1.1.2024
(EUR  ALV 0 %)]]</f>
        <v>0</v>
      </c>
      <c r="P1004" s="16"/>
      <c r="Q1004" s="13"/>
      <c r="R1004" s="13"/>
      <c r="S1004" s="13"/>
      <c r="T1004" s="14"/>
      <c r="U1004" s="51">
        <f>MIN(Lääkkeet[[#This Row],[Velvoite 1.7.2024 (pakkauksia)]],Lääkkeet[[#This Row],[Suurimman alitusluvan mukainen velvoite
1.7.-31.12.2024 (pakkauksia)]],Lääkkeet[[#This Row],[Alin saldo 
1.7.-31.12.2024 (pakkauksia)]])*Lääkkeet[[#This Row],[Kirjanpitoarvo / pakkaus 1.7.2024
(EUR  ALV 0 %)]]</f>
        <v>0</v>
      </c>
      <c r="W1004" s="61" t="str" cm="1">
        <f t="array" ref="W1004">IFERROR(_xlfn.IFS(Lääkkeet[[#This Row],[Sitoutunut pääoma 
1.1.-30.6.2024 (EUR)]]&gt;0,"Täytetyt",Lääkkeet[[#This Row],[Sitoutunut pääoma 
1.7.-31.12.2024 (EUR)]]&gt;0,"Täytetyt"),"")</f>
        <v/>
      </c>
      <c r="X1004" s="61"/>
      <c r="Y1004" s="5">
        <f>Hakulomake!$B$29</f>
        <v>0</v>
      </c>
    </row>
    <row r="1005" spans="1:25" x14ac:dyDescent="0.3">
      <c r="A1005" s="6" t="s">
        <v>1199</v>
      </c>
      <c r="B1005" s="49">
        <f>Hakulomake!$B$17</f>
        <v>0</v>
      </c>
      <c r="C1005" s="75">
        <v>9</v>
      </c>
      <c r="D1005" s="5" t="s">
        <v>685</v>
      </c>
      <c r="E1005" s="74" t="s">
        <v>2664</v>
      </c>
      <c r="F1005" s="5" t="s">
        <v>686</v>
      </c>
      <c r="G1005" s="5" t="s">
        <v>688</v>
      </c>
      <c r="H1005" s="5" t="s">
        <v>342</v>
      </c>
      <c r="I1005" s="5" t="s">
        <v>679</v>
      </c>
      <c r="J1005" s="75">
        <v>14</v>
      </c>
      <c r="N1005" s="14"/>
      <c r="O1005" s="50">
        <f>MIN(Lääkkeet[[#This Row],[Velvoite 1.1.2024 (pakkauksia)]],Lääkkeet[[#This Row],[Suurimman alitusluvan mukainen velvoite 
1.1.-30.6.2024 (pakkauksia)]],Lääkkeet[[#This Row],[Alin saldo 
1.1.-30.6.2024 (pakkauksia)]])*Lääkkeet[[#This Row],[Kirjanpitoarvo / pakkaus 1.1.2024
(EUR  ALV 0 %)]]</f>
        <v>0</v>
      </c>
      <c r="P1005" s="16"/>
      <c r="Q1005" s="13"/>
      <c r="R1005" s="13"/>
      <c r="S1005" s="13"/>
      <c r="T1005" s="14"/>
      <c r="U1005" s="51">
        <f>MIN(Lääkkeet[[#This Row],[Velvoite 1.7.2024 (pakkauksia)]],Lääkkeet[[#This Row],[Suurimman alitusluvan mukainen velvoite
1.7.-31.12.2024 (pakkauksia)]],Lääkkeet[[#This Row],[Alin saldo 
1.7.-31.12.2024 (pakkauksia)]])*Lääkkeet[[#This Row],[Kirjanpitoarvo / pakkaus 1.7.2024
(EUR  ALV 0 %)]]</f>
        <v>0</v>
      </c>
      <c r="W1005" s="61" t="str" cm="1">
        <f t="array" ref="W1005">IFERROR(_xlfn.IFS(Lääkkeet[[#This Row],[Sitoutunut pääoma 
1.1.-30.6.2024 (EUR)]]&gt;0,"Täytetyt",Lääkkeet[[#This Row],[Sitoutunut pääoma 
1.7.-31.12.2024 (EUR)]]&gt;0,"Täytetyt"),"")</f>
        <v/>
      </c>
      <c r="X1005" s="61"/>
      <c r="Y1005" s="5">
        <f>Hakulomake!$B$29</f>
        <v>0</v>
      </c>
    </row>
    <row r="1006" spans="1:25" x14ac:dyDescent="0.3">
      <c r="A1006" s="6" t="s">
        <v>1199</v>
      </c>
      <c r="B1006" s="49">
        <f>Hakulomake!$B$17</f>
        <v>0</v>
      </c>
      <c r="C1006" s="75">
        <v>9</v>
      </c>
      <c r="D1006" s="5" t="s">
        <v>685</v>
      </c>
      <c r="E1006" s="74" t="s">
        <v>2665</v>
      </c>
      <c r="F1006" s="5" t="s">
        <v>686</v>
      </c>
      <c r="G1006" s="5" t="s">
        <v>688</v>
      </c>
      <c r="H1006" s="5" t="s">
        <v>342</v>
      </c>
      <c r="I1006" s="5" t="s">
        <v>679</v>
      </c>
      <c r="J1006" s="75">
        <v>56</v>
      </c>
      <c r="N1006" s="14"/>
      <c r="O1006" s="50">
        <f>MIN(Lääkkeet[[#This Row],[Velvoite 1.1.2024 (pakkauksia)]],Lääkkeet[[#This Row],[Suurimman alitusluvan mukainen velvoite 
1.1.-30.6.2024 (pakkauksia)]],Lääkkeet[[#This Row],[Alin saldo 
1.1.-30.6.2024 (pakkauksia)]])*Lääkkeet[[#This Row],[Kirjanpitoarvo / pakkaus 1.1.2024
(EUR  ALV 0 %)]]</f>
        <v>0</v>
      </c>
      <c r="P1006" s="16"/>
      <c r="Q1006" s="13"/>
      <c r="R1006" s="13"/>
      <c r="S1006" s="13"/>
      <c r="T1006" s="14"/>
      <c r="U1006" s="51">
        <f>MIN(Lääkkeet[[#This Row],[Velvoite 1.7.2024 (pakkauksia)]],Lääkkeet[[#This Row],[Suurimman alitusluvan mukainen velvoite
1.7.-31.12.2024 (pakkauksia)]],Lääkkeet[[#This Row],[Alin saldo 
1.7.-31.12.2024 (pakkauksia)]])*Lääkkeet[[#This Row],[Kirjanpitoarvo / pakkaus 1.7.2024
(EUR  ALV 0 %)]]</f>
        <v>0</v>
      </c>
      <c r="W1006" s="61" t="str" cm="1">
        <f t="array" ref="W1006">IFERROR(_xlfn.IFS(Lääkkeet[[#This Row],[Sitoutunut pääoma 
1.1.-30.6.2024 (EUR)]]&gt;0,"Täytetyt",Lääkkeet[[#This Row],[Sitoutunut pääoma 
1.7.-31.12.2024 (EUR)]]&gt;0,"Täytetyt"),"")</f>
        <v/>
      </c>
      <c r="X1006" s="61"/>
      <c r="Y1006" s="5">
        <f>Hakulomake!$B$29</f>
        <v>0</v>
      </c>
    </row>
    <row r="1007" spans="1:25" x14ac:dyDescent="0.3">
      <c r="A1007" s="6" t="s">
        <v>1199</v>
      </c>
      <c r="B1007" s="49">
        <f>Hakulomake!$B$17</f>
        <v>0</v>
      </c>
      <c r="C1007" s="75">
        <v>9</v>
      </c>
      <c r="D1007" s="5" t="s">
        <v>685</v>
      </c>
      <c r="E1007" s="74" t="s">
        <v>2666</v>
      </c>
      <c r="F1007" s="5" t="s">
        <v>686</v>
      </c>
      <c r="G1007" s="5" t="s">
        <v>689</v>
      </c>
      <c r="H1007" s="5" t="s">
        <v>346</v>
      </c>
      <c r="I1007" s="5" t="s">
        <v>679</v>
      </c>
      <c r="J1007" s="75">
        <v>100</v>
      </c>
      <c r="N1007" s="14"/>
      <c r="O1007" s="50">
        <f>MIN(Lääkkeet[[#This Row],[Velvoite 1.1.2024 (pakkauksia)]],Lääkkeet[[#This Row],[Suurimman alitusluvan mukainen velvoite 
1.1.-30.6.2024 (pakkauksia)]],Lääkkeet[[#This Row],[Alin saldo 
1.1.-30.6.2024 (pakkauksia)]])*Lääkkeet[[#This Row],[Kirjanpitoarvo / pakkaus 1.1.2024
(EUR  ALV 0 %)]]</f>
        <v>0</v>
      </c>
      <c r="P1007" s="16"/>
      <c r="Q1007" s="13"/>
      <c r="R1007" s="13"/>
      <c r="S1007" s="13"/>
      <c r="T1007" s="14"/>
      <c r="U1007" s="51">
        <f>MIN(Lääkkeet[[#This Row],[Velvoite 1.7.2024 (pakkauksia)]],Lääkkeet[[#This Row],[Suurimman alitusluvan mukainen velvoite
1.7.-31.12.2024 (pakkauksia)]],Lääkkeet[[#This Row],[Alin saldo 
1.7.-31.12.2024 (pakkauksia)]])*Lääkkeet[[#This Row],[Kirjanpitoarvo / pakkaus 1.7.2024
(EUR  ALV 0 %)]]</f>
        <v>0</v>
      </c>
      <c r="W1007" s="61" t="str" cm="1">
        <f t="array" ref="W1007">IFERROR(_xlfn.IFS(Lääkkeet[[#This Row],[Sitoutunut pääoma 
1.1.-30.6.2024 (EUR)]]&gt;0,"Täytetyt",Lääkkeet[[#This Row],[Sitoutunut pääoma 
1.7.-31.12.2024 (EUR)]]&gt;0,"Täytetyt"),"")</f>
        <v/>
      </c>
      <c r="X1007" s="61"/>
      <c r="Y1007" s="5">
        <f>Hakulomake!$B$29</f>
        <v>0</v>
      </c>
    </row>
    <row r="1008" spans="1:25" x14ac:dyDescent="0.3">
      <c r="A1008" s="6" t="s">
        <v>1199</v>
      </c>
      <c r="B1008" s="49">
        <f>Hakulomake!$B$17</f>
        <v>0</v>
      </c>
      <c r="C1008" s="75">
        <v>9</v>
      </c>
      <c r="D1008" s="5" t="s">
        <v>699</v>
      </c>
      <c r="E1008" s="74" t="s">
        <v>2667</v>
      </c>
      <c r="F1008" s="5" t="s">
        <v>700</v>
      </c>
      <c r="G1008" s="5" t="s">
        <v>701</v>
      </c>
      <c r="H1008" s="5" t="s">
        <v>342</v>
      </c>
      <c r="I1008" s="5" t="s">
        <v>679</v>
      </c>
      <c r="J1008" s="75">
        <v>56</v>
      </c>
      <c r="N1008" s="14"/>
      <c r="O1008" s="50">
        <f>MIN(Lääkkeet[[#This Row],[Velvoite 1.1.2024 (pakkauksia)]],Lääkkeet[[#This Row],[Suurimman alitusluvan mukainen velvoite 
1.1.-30.6.2024 (pakkauksia)]],Lääkkeet[[#This Row],[Alin saldo 
1.1.-30.6.2024 (pakkauksia)]])*Lääkkeet[[#This Row],[Kirjanpitoarvo / pakkaus 1.1.2024
(EUR  ALV 0 %)]]</f>
        <v>0</v>
      </c>
      <c r="P1008" s="16"/>
      <c r="Q1008" s="13"/>
      <c r="R1008" s="13"/>
      <c r="S1008" s="13"/>
      <c r="T1008" s="14"/>
      <c r="U1008" s="51">
        <f>MIN(Lääkkeet[[#This Row],[Velvoite 1.7.2024 (pakkauksia)]],Lääkkeet[[#This Row],[Suurimman alitusluvan mukainen velvoite
1.7.-31.12.2024 (pakkauksia)]],Lääkkeet[[#This Row],[Alin saldo 
1.7.-31.12.2024 (pakkauksia)]])*Lääkkeet[[#This Row],[Kirjanpitoarvo / pakkaus 1.7.2024
(EUR  ALV 0 %)]]</f>
        <v>0</v>
      </c>
      <c r="W1008" s="61" t="str" cm="1">
        <f t="array" ref="W1008">IFERROR(_xlfn.IFS(Lääkkeet[[#This Row],[Sitoutunut pääoma 
1.1.-30.6.2024 (EUR)]]&gt;0,"Täytetyt",Lääkkeet[[#This Row],[Sitoutunut pääoma 
1.7.-31.12.2024 (EUR)]]&gt;0,"Täytetyt"),"")</f>
        <v/>
      </c>
      <c r="X1008" s="61"/>
      <c r="Y1008" s="5">
        <f>Hakulomake!$B$29</f>
        <v>0</v>
      </c>
    </row>
    <row r="1009" spans="1:25" x14ac:dyDescent="0.3">
      <c r="A1009" s="6" t="s">
        <v>1199</v>
      </c>
      <c r="B1009" s="49">
        <f>Hakulomake!$B$17</f>
        <v>0</v>
      </c>
      <c r="C1009" s="75">
        <v>9</v>
      </c>
      <c r="D1009" s="5" t="s">
        <v>685</v>
      </c>
      <c r="E1009" s="74" t="s">
        <v>2668</v>
      </c>
      <c r="F1009" s="5" t="s">
        <v>686</v>
      </c>
      <c r="G1009" s="5" t="s">
        <v>692</v>
      </c>
      <c r="H1009" s="5" t="s">
        <v>346</v>
      </c>
      <c r="I1009" s="5" t="s">
        <v>679</v>
      </c>
      <c r="J1009" s="75" t="s">
        <v>1065</v>
      </c>
      <c r="N1009" s="14"/>
      <c r="O1009" s="50">
        <f>MIN(Lääkkeet[[#This Row],[Velvoite 1.1.2024 (pakkauksia)]],Lääkkeet[[#This Row],[Suurimman alitusluvan mukainen velvoite 
1.1.-30.6.2024 (pakkauksia)]],Lääkkeet[[#This Row],[Alin saldo 
1.1.-30.6.2024 (pakkauksia)]])*Lääkkeet[[#This Row],[Kirjanpitoarvo / pakkaus 1.1.2024
(EUR  ALV 0 %)]]</f>
        <v>0</v>
      </c>
      <c r="P1009" s="16"/>
      <c r="Q1009" s="13"/>
      <c r="R1009" s="13"/>
      <c r="S1009" s="13"/>
      <c r="T1009" s="14"/>
      <c r="U1009" s="51">
        <f>MIN(Lääkkeet[[#This Row],[Velvoite 1.7.2024 (pakkauksia)]],Lääkkeet[[#This Row],[Suurimman alitusluvan mukainen velvoite
1.7.-31.12.2024 (pakkauksia)]],Lääkkeet[[#This Row],[Alin saldo 
1.7.-31.12.2024 (pakkauksia)]])*Lääkkeet[[#This Row],[Kirjanpitoarvo / pakkaus 1.7.2024
(EUR  ALV 0 %)]]</f>
        <v>0</v>
      </c>
      <c r="W1009" s="61" t="str" cm="1">
        <f t="array" ref="W1009">IFERROR(_xlfn.IFS(Lääkkeet[[#This Row],[Sitoutunut pääoma 
1.1.-30.6.2024 (EUR)]]&gt;0,"Täytetyt",Lääkkeet[[#This Row],[Sitoutunut pääoma 
1.7.-31.12.2024 (EUR)]]&gt;0,"Täytetyt"),"")</f>
        <v/>
      </c>
      <c r="X1009" s="61"/>
      <c r="Y1009" s="5">
        <f>Hakulomake!$B$29</f>
        <v>0</v>
      </c>
    </row>
    <row r="1010" spans="1:25" x14ac:dyDescent="0.3">
      <c r="A1010" s="6" t="s">
        <v>1199</v>
      </c>
      <c r="B1010" s="49">
        <f>Hakulomake!$B$17</f>
        <v>0</v>
      </c>
      <c r="C1010" s="75">
        <v>9</v>
      </c>
      <c r="D1010" s="5" t="s">
        <v>703</v>
      </c>
      <c r="E1010" s="74" t="s">
        <v>2669</v>
      </c>
      <c r="F1010" s="5" t="s">
        <v>704</v>
      </c>
      <c r="G1010" s="5" t="s">
        <v>710</v>
      </c>
      <c r="H1010" s="5" t="s">
        <v>344</v>
      </c>
      <c r="I1010" s="5" t="s">
        <v>711</v>
      </c>
      <c r="J1010" s="75">
        <v>28</v>
      </c>
      <c r="N1010" s="14"/>
      <c r="O1010" s="50">
        <f>MIN(Lääkkeet[[#This Row],[Velvoite 1.1.2024 (pakkauksia)]],Lääkkeet[[#This Row],[Suurimman alitusluvan mukainen velvoite 
1.1.-30.6.2024 (pakkauksia)]],Lääkkeet[[#This Row],[Alin saldo 
1.1.-30.6.2024 (pakkauksia)]])*Lääkkeet[[#This Row],[Kirjanpitoarvo / pakkaus 1.1.2024
(EUR  ALV 0 %)]]</f>
        <v>0</v>
      </c>
      <c r="P1010" s="16"/>
      <c r="Q1010" s="13"/>
      <c r="R1010" s="13"/>
      <c r="S1010" s="13"/>
      <c r="T1010" s="14"/>
      <c r="U1010" s="51">
        <f>MIN(Lääkkeet[[#This Row],[Velvoite 1.7.2024 (pakkauksia)]],Lääkkeet[[#This Row],[Suurimman alitusluvan mukainen velvoite
1.7.-31.12.2024 (pakkauksia)]],Lääkkeet[[#This Row],[Alin saldo 
1.7.-31.12.2024 (pakkauksia)]])*Lääkkeet[[#This Row],[Kirjanpitoarvo / pakkaus 1.7.2024
(EUR  ALV 0 %)]]</f>
        <v>0</v>
      </c>
      <c r="W1010" s="61" t="str" cm="1">
        <f t="array" ref="W1010">IFERROR(_xlfn.IFS(Lääkkeet[[#This Row],[Sitoutunut pääoma 
1.1.-30.6.2024 (EUR)]]&gt;0,"Täytetyt",Lääkkeet[[#This Row],[Sitoutunut pääoma 
1.7.-31.12.2024 (EUR)]]&gt;0,"Täytetyt"),"")</f>
        <v/>
      </c>
      <c r="X1010" s="61"/>
      <c r="Y1010" s="5">
        <f>Hakulomake!$B$29</f>
        <v>0</v>
      </c>
    </row>
    <row r="1011" spans="1:25" x14ac:dyDescent="0.3">
      <c r="A1011" s="6" t="s">
        <v>1199</v>
      </c>
      <c r="B1011" s="49">
        <f>Hakulomake!$B$17</f>
        <v>0</v>
      </c>
      <c r="C1011" s="75">
        <v>9</v>
      </c>
      <c r="D1011" s="5" t="s">
        <v>685</v>
      </c>
      <c r="E1011" s="74" t="s">
        <v>2670</v>
      </c>
      <c r="F1011" s="5" t="s">
        <v>686</v>
      </c>
      <c r="G1011" s="5" t="s">
        <v>2650</v>
      </c>
      <c r="H1011" s="5" t="s">
        <v>342</v>
      </c>
      <c r="I1011" s="5" t="s">
        <v>679</v>
      </c>
      <c r="J1011" s="75">
        <v>28</v>
      </c>
      <c r="N1011" s="14"/>
      <c r="O1011" s="50">
        <f>MIN(Lääkkeet[[#This Row],[Velvoite 1.1.2024 (pakkauksia)]],Lääkkeet[[#This Row],[Suurimman alitusluvan mukainen velvoite 
1.1.-30.6.2024 (pakkauksia)]],Lääkkeet[[#This Row],[Alin saldo 
1.1.-30.6.2024 (pakkauksia)]])*Lääkkeet[[#This Row],[Kirjanpitoarvo / pakkaus 1.1.2024
(EUR  ALV 0 %)]]</f>
        <v>0</v>
      </c>
      <c r="P1011" s="16"/>
      <c r="Q1011" s="13"/>
      <c r="R1011" s="13"/>
      <c r="S1011" s="13"/>
      <c r="T1011" s="14"/>
      <c r="U1011" s="51">
        <f>MIN(Lääkkeet[[#This Row],[Velvoite 1.7.2024 (pakkauksia)]],Lääkkeet[[#This Row],[Suurimman alitusluvan mukainen velvoite
1.7.-31.12.2024 (pakkauksia)]],Lääkkeet[[#This Row],[Alin saldo 
1.7.-31.12.2024 (pakkauksia)]])*Lääkkeet[[#This Row],[Kirjanpitoarvo / pakkaus 1.7.2024
(EUR  ALV 0 %)]]</f>
        <v>0</v>
      </c>
      <c r="W1011" s="61" t="str" cm="1">
        <f t="array" ref="W1011">IFERROR(_xlfn.IFS(Lääkkeet[[#This Row],[Sitoutunut pääoma 
1.1.-30.6.2024 (EUR)]]&gt;0,"Täytetyt",Lääkkeet[[#This Row],[Sitoutunut pääoma 
1.7.-31.12.2024 (EUR)]]&gt;0,"Täytetyt"),"")</f>
        <v/>
      </c>
      <c r="X1011" s="61"/>
      <c r="Y1011" s="5">
        <f>Hakulomake!$B$29</f>
        <v>0</v>
      </c>
    </row>
    <row r="1012" spans="1:25" x14ac:dyDescent="0.3">
      <c r="A1012" s="6" t="s">
        <v>1199</v>
      </c>
      <c r="B1012" s="49">
        <f>Hakulomake!$B$17</f>
        <v>0</v>
      </c>
      <c r="C1012" s="75">
        <v>9</v>
      </c>
      <c r="D1012" s="5" t="s">
        <v>703</v>
      </c>
      <c r="E1012" s="74" t="s">
        <v>2671</v>
      </c>
      <c r="F1012" s="5" t="s">
        <v>704</v>
      </c>
      <c r="G1012" s="5" t="s">
        <v>709</v>
      </c>
      <c r="H1012" s="5" t="s">
        <v>342</v>
      </c>
      <c r="I1012" s="5" t="s">
        <v>679</v>
      </c>
      <c r="J1012" s="75">
        <v>14</v>
      </c>
      <c r="N1012" s="14"/>
      <c r="O1012" s="50">
        <f>MIN(Lääkkeet[[#This Row],[Velvoite 1.1.2024 (pakkauksia)]],Lääkkeet[[#This Row],[Suurimman alitusluvan mukainen velvoite 
1.1.-30.6.2024 (pakkauksia)]],Lääkkeet[[#This Row],[Alin saldo 
1.1.-30.6.2024 (pakkauksia)]])*Lääkkeet[[#This Row],[Kirjanpitoarvo / pakkaus 1.1.2024
(EUR  ALV 0 %)]]</f>
        <v>0</v>
      </c>
      <c r="P1012" s="16"/>
      <c r="Q1012" s="13"/>
      <c r="R1012" s="13"/>
      <c r="S1012" s="13"/>
      <c r="T1012" s="14"/>
      <c r="U1012" s="51">
        <f>MIN(Lääkkeet[[#This Row],[Velvoite 1.7.2024 (pakkauksia)]],Lääkkeet[[#This Row],[Suurimman alitusluvan mukainen velvoite
1.7.-31.12.2024 (pakkauksia)]],Lääkkeet[[#This Row],[Alin saldo 
1.7.-31.12.2024 (pakkauksia)]])*Lääkkeet[[#This Row],[Kirjanpitoarvo / pakkaus 1.7.2024
(EUR  ALV 0 %)]]</f>
        <v>0</v>
      </c>
      <c r="W1012" s="61" t="str" cm="1">
        <f t="array" ref="W1012">IFERROR(_xlfn.IFS(Lääkkeet[[#This Row],[Sitoutunut pääoma 
1.1.-30.6.2024 (EUR)]]&gt;0,"Täytetyt",Lääkkeet[[#This Row],[Sitoutunut pääoma 
1.7.-31.12.2024 (EUR)]]&gt;0,"Täytetyt"),"")</f>
        <v/>
      </c>
      <c r="X1012" s="61"/>
      <c r="Y1012" s="5">
        <f>Hakulomake!$B$29</f>
        <v>0</v>
      </c>
    </row>
    <row r="1013" spans="1:25" x14ac:dyDescent="0.3">
      <c r="A1013" s="6" t="s">
        <v>1199</v>
      </c>
      <c r="B1013" s="49">
        <f>Hakulomake!$B$17</f>
        <v>0</v>
      </c>
      <c r="C1013" s="75">
        <v>9</v>
      </c>
      <c r="D1013" s="5" t="s">
        <v>699</v>
      </c>
      <c r="E1013" s="74" t="s">
        <v>2672</v>
      </c>
      <c r="F1013" s="5" t="s">
        <v>700</v>
      </c>
      <c r="G1013" s="5" t="s">
        <v>702</v>
      </c>
      <c r="H1013" s="5" t="s">
        <v>342</v>
      </c>
      <c r="I1013" s="5" t="s">
        <v>679</v>
      </c>
      <c r="J1013" s="75">
        <v>28</v>
      </c>
      <c r="N1013" s="14"/>
      <c r="O1013" s="50">
        <f>MIN(Lääkkeet[[#This Row],[Velvoite 1.1.2024 (pakkauksia)]],Lääkkeet[[#This Row],[Suurimman alitusluvan mukainen velvoite 
1.1.-30.6.2024 (pakkauksia)]],Lääkkeet[[#This Row],[Alin saldo 
1.1.-30.6.2024 (pakkauksia)]])*Lääkkeet[[#This Row],[Kirjanpitoarvo / pakkaus 1.1.2024
(EUR  ALV 0 %)]]</f>
        <v>0</v>
      </c>
      <c r="P1013" s="16"/>
      <c r="Q1013" s="13"/>
      <c r="R1013" s="13"/>
      <c r="S1013" s="13"/>
      <c r="T1013" s="14"/>
      <c r="U1013" s="51">
        <f>MIN(Lääkkeet[[#This Row],[Velvoite 1.7.2024 (pakkauksia)]],Lääkkeet[[#This Row],[Suurimman alitusluvan mukainen velvoite
1.7.-31.12.2024 (pakkauksia)]],Lääkkeet[[#This Row],[Alin saldo 
1.7.-31.12.2024 (pakkauksia)]])*Lääkkeet[[#This Row],[Kirjanpitoarvo / pakkaus 1.7.2024
(EUR  ALV 0 %)]]</f>
        <v>0</v>
      </c>
      <c r="W1013" s="61" t="str" cm="1">
        <f t="array" ref="W1013">IFERROR(_xlfn.IFS(Lääkkeet[[#This Row],[Sitoutunut pääoma 
1.1.-30.6.2024 (EUR)]]&gt;0,"Täytetyt",Lääkkeet[[#This Row],[Sitoutunut pääoma 
1.7.-31.12.2024 (EUR)]]&gt;0,"Täytetyt"),"")</f>
        <v/>
      </c>
      <c r="X1013" s="61"/>
      <c r="Y1013" s="5">
        <f>Hakulomake!$B$29</f>
        <v>0</v>
      </c>
    </row>
    <row r="1014" spans="1:25" x14ac:dyDescent="0.3">
      <c r="A1014" s="6" t="s">
        <v>1199</v>
      </c>
      <c r="B1014" s="49">
        <f>Hakulomake!$B$17</f>
        <v>0</v>
      </c>
      <c r="C1014" s="75">
        <v>9</v>
      </c>
      <c r="D1014" s="5" t="s">
        <v>703</v>
      </c>
      <c r="E1014" s="74" t="s">
        <v>2673</v>
      </c>
      <c r="F1014" s="5" t="s">
        <v>704</v>
      </c>
      <c r="G1014" s="5" t="s">
        <v>705</v>
      </c>
      <c r="H1014" s="5" t="s">
        <v>346</v>
      </c>
      <c r="I1014" s="5" t="s">
        <v>682</v>
      </c>
      <c r="J1014" s="75">
        <v>100</v>
      </c>
      <c r="N1014" s="14"/>
      <c r="O1014" s="50">
        <f>MIN(Lääkkeet[[#This Row],[Velvoite 1.1.2024 (pakkauksia)]],Lääkkeet[[#This Row],[Suurimman alitusluvan mukainen velvoite 
1.1.-30.6.2024 (pakkauksia)]],Lääkkeet[[#This Row],[Alin saldo 
1.1.-30.6.2024 (pakkauksia)]])*Lääkkeet[[#This Row],[Kirjanpitoarvo / pakkaus 1.1.2024
(EUR  ALV 0 %)]]</f>
        <v>0</v>
      </c>
      <c r="P1014" s="16"/>
      <c r="Q1014" s="13"/>
      <c r="R1014" s="13"/>
      <c r="S1014" s="13"/>
      <c r="T1014" s="14"/>
      <c r="U1014" s="51">
        <f>MIN(Lääkkeet[[#This Row],[Velvoite 1.7.2024 (pakkauksia)]],Lääkkeet[[#This Row],[Suurimman alitusluvan mukainen velvoite
1.7.-31.12.2024 (pakkauksia)]],Lääkkeet[[#This Row],[Alin saldo 
1.7.-31.12.2024 (pakkauksia)]])*Lääkkeet[[#This Row],[Kirjanpitoarvo / pakkaus 1.7.2024
(EUR  ALV 0 %)]]</f>
        <v>0</v>
      </c>
      <c r="W1014" s="61" t="str" cm="1">
        <f t="array" ref="W1014">IFERROR(_xlfn.IFS(Lääkkeet[[#This Row],[Sitoutunut pääoma 
1.1.-30.6.2024 (EUR)]]&gt;0,"Täytetyt",Lääkkeet[[#This Row],[Sitoutunut pääoma 
1.7.-31.12.2024 (EUR)]]&gt;0,"Täytetyt"),"")</f>
        <v/>
      </c>
      <c r="X1014" s="61"/>
      <c r="Y1014" s="5">
        <f>Hakulomake!$B$29</f>
        <v>0</v>
      </c>
    </row>
    <row r="1015" spans="1:25" x14ac:dyDescent="0.3">
      <c r="A1015" s="6" t="s">
        <v>1199</v>
      </c>
      <c r="B1015" s="49">
        <f>Hakulomake!$B$17</f>
        <v>0</v>
      </c>
      <c r="C1015" s="75">
        <v>9</v>
      </c>
      <c r="D1015" s="5" t="s">
        <v>685</v>
      </c>
      <c r="E1015" s="74" t="s">
        <v>2674</v>
      </c>
      <c r="F1015" s="5" t="s">
        <v>686</v>
      </c>
      <c r="G1015" s="5" t="s">
        <v>687</v>
      </c>
      <c r="H1015" s="5" t="s">
        <v>342</v>
      </c>
      <c r="I1015" s="5" t="s">
        <v>679</v>
      </c>
      <c r="J1015" s="75">
        <v>100</v>
      </c>
      <c r="N1015" s="14"/>
      <c r="O1015" s="50">
        <f>MIN(Lääkkeet[[#This Row],[Velvoite 1.1.2024 (pakkauksia)]],Lääkkeet[[#This Row],[Suurimman alitusluvan mukainen velvoite 
1.1.-30.6.2024 (pakkauksia)]],Lääkkeet[[#This Row],[Alin saldo 
1.1.-30.6.2024 (pakkauksia)]])*Lääkkeet[[#This Row],[Kirjanpitoarvo / pakkaus 1.1.2024
(EUR  ALV 0 %)]]</f>
        <v>0</v>
      </c>
      <c r="P1015" s="16"/>
      <c r="Q1015" s="13"/>
      <c r="R1015" s="13"/>
      <c r="S1015" s="13"/>
      <c r="T1015" s="14"/>
      <c r="U1015" s="51">
        <f>MIN(Lääkkeet[[#This Row],[Velvoite 1.7.2024 (pakkauksia)]],Lääkkeet[[#This Row],[Suurimman alitusluvan mukainen velvoite
1.7.-31.12.2024 (pakkauksia)]],Lääkkeet[[#This Row],[Alin saldo 
1.7.-31.12.2024 (pakkauksia)]])*Lääkkeet[[#This Row],[Kirjanpitoarvo / pakkaus 1.7.2024
(EUR  ALV 0 %)]]</f>
        <v>0</v>
      </c>
      <c r="W1015" s="61" t="str" cm="1">
        <f t="array" ref="W1015">IFERROR(_xlfn.IFS(Lääkkeet[[#This Row],[Sitoutunut pääoma 
1.1.-30.6.2024 (EUR)]]&gt;0,"Täytetyt",Lääkkeet[[#This Row],[Sitoutunut pääoma 
1.7.-31.12.2024 (EUR)]]&gt;0,"Täytetyt"),"")</f>
        <v/>
      </c>
      <c r="X1015" s="61"/>
      <c r="Y1015" s="5">
        <f>Hakulomake!$B$29</f>
        <v>0</v>
      </c>
    </row>
    <row r="1016" spans="1:25" x14ac:dyDescent="0.3">
      <c r="A1016" s="6" t="s">
        <v>1199</v>
      </c>
      <c r="B1016" s="49">
        <f>Hakulomake!$B$17</f>
        <v>0</v>
      </c>
      <c r="C1016" s="75">
        <v>9</v>
      </c>
      <c r="D1016" s="5" t="s">
        <v>685</v>
      </c>
      <c r="E1016" s="74" t="s">
        <v>2675</v>
      </c>
      <c r="F1016" s="5" t="s">
        <v>686</v>
      </c>
      <c r="G1016" s="5" t="s">
        <v>687</v>
      </c>
      <c r="H1016" s="5" t="s">
        <v>346</v>
      </c>
      <c r="I1016" s="5" t="s">
        <v>679</v>
      </c>
      <c r="J1016" s="75">
        <v>100</v>
      </c>
      <c r="N1016" s="14"/>
      <c r="O1016" s="50">
        <f>MIN(Lääkkeet[[#This Row],[Velvoite 1.1.2024 (pakkauksia)]],Lääkkeet[[#This Row],[Suurimman alitusluvan mukainen velvoite 
1.1.-30.6.2024 (pakkauksia)]],Lääkkeet[[#This Row],[Alin saldo 
1.1.-30.6.2024 (pakkauksia)]])*Lääkkeet[[#This Row],[Kirjanpitoarvo / pakkaus 1.1.2024
(EUR  ALV 0 %)]]</f>
        <v>0</v>
      </c>
      <c r="P1016" s="16"/>
      <c r="Q1016" s="13"/>
      <c r="R1016" s="13"/>
      <c r="S1016" s="13"/>
      <c r="T1016" s="14"/>
      <c r="U1016" s="51">
        <f>MIN(Lääkkeet[[#This Row],[Velvoite 1.7.2024 (pakkauksia)]],Lääkkeet[[#This Row],[Suurimman alitusluvan mukainen velvoite
1.7.-31.12.2024 (pakkauksia)]],Lääkkeet[[#This Row],[Alin saldo 
1.7.-31.12.2024 (pakkauksia)]])*Lääkkeet[[#This Row],[Kirjanpitoarvo / pakkaus 1.7.2024
(EUR  ALV 0 %)]]</f>
        <v>0</v>
      </c>
      <c r="W1016" s="61" t="str" cm="1">
        <f t="array" ref="W1016">IFERROR(_xlfn.IFS(Lääkkeet[[#This Row],[Sitoutunut pääoma 
1.1.-30.6.2024 (EUR)]]&gt;0,"Täytetyt",Lääkkeet[[#This Row],[Sitoutunut pääoma 
1.7.-31.12.2024 (EUR)]]&gt;0,"Täytetyt"),"")</f>
        <v/>
      </c>
      <c r="X1016" s="61"/>
      <c r="Y1016" s="5">
        <f>Hakulomake!$B$29</f>
        <v>0</v>
      </c>
    </row>
    <row r="1017" spans="1:25" x14ac:dyDescent="0.3">
      <c r="A1017" s="6" t="s">
        <v>1199</v>
      </c>
      <c r="B1017" s="49">
        <f>Hakulomake!$B$17</f>
        <v>0</v>
      </c>
      <c r="C1017" s="75">
        <v>9</v>
      </c>
      <c r="D1017" s="5" t="s">
        <v>703</v>
      </c>
      <c r="E1017" s="74" t="s">
        <v>2676</v>
      </c>
      <c r="F1017" s="5" t="s">
        <v>704</v>
      </c>
      <c r="G1017" s="5" t="s">
        <v>2640</v>
      </c>
      <c r="H1017" s="5" t="s">
        <v>346</v>
      </c>
      <c r="I1017" s="5" t="s">
        <v>682</v>
      </c>
      <c r="J1017" s="75">
        <v>28</v>
      </c>
      <c r="N1017" s="14"/>
      <c r="O1017" s="50">
        <f>MIN(Lääkkeet[[#This Row],[Velvoite 1.1.2024 (pakkauksia)]],Lääkkeet[[#This Row],[Suurimman alitusluvan mukainen velvoite 
1.1.-30.6.2024 (pakkauksia)]],Lääkkeet[[#This Row],[Alin saldo 
1.1.-30.6.2024 (pakkauksia)]])*Lääkkeet[[#This Row],[Kirjanpitoarvo / pakkaus 1.1.2024
(EUR  ALV 0 %)]]</f>
        <v>0</v>
      </c>
      <c r="P1017" s="16"/>
      <c r="Q1017" s="13"/>
      <c r="R1017" s="13"/>
      <c r="S1017" s="13"/>
      <c r="T1017" s="14"/>
      <c r="U1017" s="51">
        <f>MIN(Lääkkeet[[#This Row],[Velvoite 1.7.2024 (pakkauksia)]],Lääkkeet[[#This Row],[Suurimman alitusluvan mukainen velvoite
1.7.-31.12.2024 (pakkauksia)]],Lääkkeet[[#This Row],[Alin saldo 
1.7.-31.12.2024 (pakkauksia)]])*Lääkkeet[[#This Row],[Kirjanpitoarvo / pakkaus 1.7.2024
(EUR  ALV 0 %)]]</f>
        <v>0</v>
      </c>
      <c r="W1017" s="61" t="str" cm="1">
        <f t="array" ref="W1017">IFERROR(_xlfn.IFS(Lääkkeet[[#This Row],[Sitoutunut pääoma 
1.1.-30.6.2024 (EUR)]]&gt;0,"Täytetyt",Lääkkeet[[#This Row],[Sitoutunut pääoma 
1.7.-31.12.2024 (EUR)]]&gt;0,"Täytetyt"),"")</f>
        <v/>
      </c>
      <c r="X1017" s="61"/>
      <c r="Y1017" s="5">
        <f>Hakulomake!$B$29</f>
        <v>0</v>
      </c>
    </row>
    <row r="1018" spans="1:25" x14ac:dyDescent="0.3">
      <c r="A1018" s="6" t="s">
        <v>1199</v>
      </c>
      <c r="B1018" s="49">
        <f>Hakulomake!$B$17</f>
        <v>0</v>
      </c>
      <c r="C1018" s="75">
        <v>9</v>
      </c>
      <c r="D1018" s="5" t="s">
        <v>703</v>
      </c>
      <c r="E1018" s="74" t="s">
        <v>2677</v>
      </c>
      <c r="F1018" s="5" t="s">
        <v>704</v>
      </c>
      <c r="G1018" s="5" t="s">
        <v>2640</v>
      </c>
      <c r="H1018" s="5" t="s">
        <v>342</v>
      </c>
      <c r="I1018" s="5" t="s">
        <v>682</v>
      </c>
      <c r="J1018" s="75">
        <v>56</v>
      </c>
      <c r="N1018" s="14"/>
      <c r="O1018" s="50">
        <f>MIN(Lääkkeet[[#This Row],[Velvoite 1.1.2024 (pakkauksia)]],Lääkkeet[[#This Row],[Suurimman alitusluvan mukainen velvoite 
1.1.-30.6.2024 (pakkauksia)]],Lääkkeet[[#This Row],[Alin saldo 
1.1.-30.6.2024 (pakkauksia)]])*Lääkkeet[[#This Row],[Kirjanpitoarvo / pakkaus 1.1.2024
(EUR  ALV 0 %)]]</f>
        <v>0</v>
      </c>
      <c r="P1018" s="16"/>
      <c r="Q1018" s="13"/>
      <c r="R1018" s="13"/>
      <c r="S1018" s="13"/>
      <c r="T1018" s="14"/>
      <c r="U1018" s="51">
        <f>MIN(Lääkkeet[[#This Row],[Velvoite 1.7.2024 (pakkauksia)]],Lääkkeet[[#This Row],[Suurimman alitusluvan mukainen velvoite
1.7.-31.12.2024 (pakkauksia)]],Lääkkeet[[#This Row],[Alin saldo 
1.7.-31.12.2024 (pakkauksia)]])*Lääkkeet[[#This Row],[Kirjanpitoarvo / pakkaus 1.7.2024
(EUR  ALV 0 %)]]</f>
        <v>0</v>
      </c>
      <c r="W1018" s="61" t="str" cm="1">
        <f t="array" ref="W1018">IFERROR(_xlfn.IFS(Lääkkeet[[#This Row],[Sitoutunut pääoma 
1.1.-30.6.2024 (EUR)]]&gt;0,"Täytetyt",Lääkkeet[[#This Row],[Sitoutunut pääoma 
1.7.-31.12.2024 (EUR)]]&gt;0,"Täytetyt"),"")</f>
        <v/>
      </c>
      <c r="X1018" s="61"/>
      <c r="Y1018" s="5">
        <f>Hakulomake!$B$29</f>
        <v>0</v>
      </c>
    </row>
    <row r="1019" spans="1:25" x14ac:dyDescent="0.3">
      <c r="A1019" s="6" t="s">
        <v>1199</v>
      </c>
      <c r="B1019" s="49">
        <f>Hakulomake!$B$17</f>
        <v>0</v>
      </c>
      <c r="C1019" s="75">
        <v>9</v>
      </c>
      <c r="D1019" s="5" t="s">
        <v>685</v>
      </c>
      <c r="E1019" s="74" t="s">
        <v>2678</v>
      </c>
      <c r="F1019" s="5" t="s">
        <v>686</v>
      </c>
      <c r="G1019" s="5" t="s">
        <v>687</v>
      </c>
      <c r="H1019" s="5" t="s">
        <v>346</v>
      </c>
      <c r="I1019" s="5" t="s">
        <v>679</v>
      </c>
      <c r="J1019" s="75">
        <v>100</v>
      </c>
      <c r="N1019" s="14"/>
      <c r="O1019" s="50">
        <f>MIN(Lääkkeet[[#This Row],[Velvoite 1.1.2024 (pakkauksia)]],Lääkkeet[[#This Row],[Suurimman alitusluvan mukainen velvoite 
1.1.-30.6.2024 (pakkauksia)]],Lääkkeet[[#This Row],[Alin saldo 
1.1.-30.6.2024 (pakkauksia)]])*Lääkkeet[[#This Row],[Kirjanpitoarvo / pakkaus 1.1.2024
(EUR  ALV 0 %)]]</f>
        <v>0</v>
      </c>
      <c r="P1019" s="16"/>
      <c r="Q1019" s="13"/>
      <c r="R1019" s="13"/>
      <c r="S1019" s="13"/>
      <c r="T1019" s="14"/>
      <c r="U1019" s="51">
        <f>MIN(Lääkkeet[[#This Row],[Velvoite 1.7.2024 (pakkauksia)]],Lääkkeet[[#This Row],[Suurimman alitusluvan mukainen velvoite
1.7.-31.12.2024 (pakkauksia)]],Lääkkeet[[#This Row],[Alin saldo 
1.7.-31.12.2024 (pakkauksia)]])*Lääkkeet[[#This Row],[Kirjanpitoarvo / pakkaus 1.7.2024
(EUR  ALV 0 %)]]</f>
        <v>0</v>
      </c>
      <c r="W1019" s="61" t="str" cm="1">
        <f t="array" ref="W1019">IFERROR(_xlfn.IFS(Lääkkeet[[#This Row],[Sitoutunut pääoma 
1.1.-30.6.2024 (EUR)]]&gt;0,"Täytetyt",Lääkkeet[[#This Row],[Sitoutunut pääoma 
1.7.-31.12.2024 (EUR)]]&gt;0,"Täytetyt"),"")</f>
        <v/>
      </c>
      <c r="X1019" s="61"/>
      <c r="Y1019" s="5">
        <f>Hakulomake!$B$29</f>
        <v>0</v>
      </c>
    </row>
    <row r="1020" spans="1:25" x14ac:dyDescent="0.3">
      <c r="A1020" s="6" t="s">
        <v>1199</v>
      </c>
      <c r="B1020" s="49">
        <f>Hakulomake!$B$17</f>
        <v>0</v>
      </c>
      <c r="C1020" s="75">
        <v>9</v>
      </c>
      <c r="D1020" s="5" t="s">
        <v>676</v>
      </c>
      <c r="E1020" s="74" t="s">
        <v>2679</v>
      </c>
      <c r="F1020" s="5" t="s">
        <v>677</v>
      </c>
      <c r="G1020" s="5" t="s">
        <v>683</v>
      </c>
      <c r="H1020" s="5" t="s">
        <v>346</v>
      </c>
      <c r="I1020" s="5" t="s">
        <v>682</v>
      </c>
      <c r="J1020" s="75">
        <v>28</v>
      </c>
      <c r="N1020" s="14"/>
      <c r="O1020" s="50">
        <f>MIN(Lääkkeet[[#This Row],[Velvoite 1.1.2024 (pakkauksia)]],Lääkkeet[[#This Row],[Suurimman alitusluvan mukainen velvoite 
1.1.-30.6.2024 (pakkauksia)]],Lääkkeet[[#This Row],[Alin saldo 
1.1.-30.6.2024 (pakkauksia)]])*Lääkkeet[[#This Row],[Kirjanpitoarvo / pakkaus 1.1.2024
(EUR  ALV 0 %)]]</f>
        <v>0</v>
      </c>
      <c r="P1020" s="16"/>
      <c r="Q1020" s="13"/>
      <c r="R1020" s="13"/>
      <c r="S1020" s="13"/>
      <c r="T1020" s="14"/>
      <c r="U1020" s="51">
        <f>MIN(Lääkkeet[[#This Row],[Velvoite 1.7.2024 (pakkauksia)]],Lääkkeet[[#This Row],[Suurimman alitusluvan mukainen velvoite
1.7.-31.12.2024 (pakkauksia)]],Lääkkeet[[#This Row],[Alin saldo 
1.7.-31.12.2024 (pakkauksia)]])*Lääkkeet[[#This Row],[Kirjanpitoarvo / pakkaus 1.7.2024
(EUR  ALV 0 %)]]</f>
        <v>0</v>
      </c>
      <c r="W1020" s="61" t="str" cm="1">
        <f t="array" ref="W1020">IFERROR(_xlfn.IFS(Lääkkeet[[#This Row],[Sitoutunut pääoma 
1.1.-30.6.2024 (EUR)]]&gt;0,"Täytetyt",Lääkkeet[[#This Row],[Sitoutunut pääoma 
1.7.-31.12.2024 (EUR)]]&gt;0,"Täytetyt"),"")</f>
        <v/>
      </c>
      <c r="X1020" s="61"/>
      <c r="Y1020" s="5">
        <f>Hakulomake!$B$29</f>
        <v>0</v>
      </c>
    </row>
    <row r="1021" spans="1:25" x14ac:dyDescent="0.3">
      <c r="A1021" s="6" t="s">
        <v>1199</v>
      </c>
      <c r="B1021" s="49">
        <f>Hakulomake!$B$17</f>
        <v>0</v>
      </c>
      <c r="C1021" s="75">
        <v>9</v>
      </c>
      <c r="D1021" s="5" t="s">
        <v>685</v>
      </c>
      <c r="E1021" s="74" t="s">
        <v>2680</v>
      </c>
      <c r="F1021" s="5" t="s">
        <v>686</v>
      </c>
      <c r="G1021" s="5" t="s">
        <v>2681</v>
      </c>
      <c r="H1021" s="5" t="s">
        <v>346</v>
      </c>
      <c r="I1021" s="5" t="s">
        <v>93</v>
      </c>
      <c r="J1021" s="75" t="s">
        <v>2682</v>
      </c>
      <c r="N1021" s="14"/>
      <c r="O1021" s="50">
        <f>MIN(Lääkkeet[[#This Row],[Velvoite 1.1.2024 (pakkauksia)]],Lääkkeet[[#This Row],[Suurimman alitusluvan mukainen velvoite 
1.1.-30.6.2024 (pakkauksia)]],Lääkkeet[[#This Row],[Alin saldo 
1.1.-30.6.2024 (pakkauksia)]])*Lääkkeet[[#This Row],[Kirjanpitoarvo / pakkaus 1.1.2024
(EUR  ALV 0 %)]]</f>
        <v>0</v>
      </c>
      <c r="P1021" s="16"/>
      <c r="Q1021" s="13"/>
      <c r="R1021" s="13"/>
      <c r="S1021" s="13"/>
      <c r="T1021" s="14"/>
      <c r="U1021" s="51">
        <f>MIN(Lääkkeet[[#This Row],[Velvoite 1.7.2024 (pakkauksia)]],Lääkkeet[[#This Row],[Suurimman alitusluvan mukainen velvoite
1.7.-31.12.2024 (pakkauksia)]],Lääkkeet[[#This Row],[Alin saldo 
1.7.-31.12.2024 (pakkauksia)]])*Lääkkeet[[#This Row],[Kirjanpitoarvo / pakkaus 1.7.2024
(EUR  ALV 0 %)]]</f>
        <v>0</v>
      </c>
      <c r="W1021" s="61" t="str" cm="1">
        <f t="array" ref="W1021">IFERROR(_xlfn.IFS(Lääkkeet[[#This Row],[Sitoutunut pääoma 
1.1.-30.6.2024 (EUR)]]&gt;0,"Täytetyt",Lääkkeet[[#This Row],[Sitoutunut pääoma 
1.7.-31.12.2024 (EUR)]]&gt;0,"Täytetyt"),"")</f>
        <v/>
      </c>
      <c r="X1021" s="61"/>
      <c r="Y1021" s="5">
        <f>Hakulomake!$B$29</f>
        <v>0</v>
      </c>
    </row>
    <row r="1022" spans="1:25" x14ac:dyDescent="0.3">
      <c r="A1022" s="6" t="s">
        <v>1199</v>
      </c>
      <c r="B1022" s="49">
        <f>Hakulomake!$B$17</f>
        <v>0</v>
      </c>
      <c r="C1022" s="75">
        <v>9</v>
      </c>
      <c r="D1022" s="5" t="s">
        <v>703</v>
      </c>
      <c r="E1022" s="74" t="s">
        <v>2683</v>
      </c>
      <c r="F1022" s="5" t="s">
        <v>704</v>
      </c>
      <c r="G1022" s="5" t="s">
        <v>705</v>
      </c>
      <c r="H1022" s="5" t="s">
        <v>342</v>
      </c>
      <c r="I1022" s="5" t="s">
        <v>682</v>
      </c>
      <c r="J1022" s="75">
        <v>28</v>
      </c>
      <c r="N1022" s="14"/>
      <c r="O1022" s="50">
        <f>MIN(Lääkkeet[[#This Row],[Velvoite 1.1.2024 (pakkauksia)]],Lääkkeet[[#This Row],[Suurimman alitusluvan mukainen velvoite 
1.1.-30.6.2024 (pakkauksia)]],Lääkkeet[[#This Row],[Alin saldo 
1.1.-30.6.2024 (pakkauksia)]])*Lääkkeet[[#This Row],[Kirjanpitoarvo / pakkaus 1.1.2024
(EUR  ALV 0 %)]]</f>
        <v>0</v>
      </c>
      <c r="P1022" s="16"/>
      <c r="Q1022" s="13"/>
      <c r="R1022" s="13"/>
      <c r="S1022" s="13"/>
      <c r="T1022" s="14"/>
      <c r="U1022" s="51">
        <f>MIN(Lääkkeet[[#This Row],[Velvoite 1.7.2024 (pakkauksia)]],Lääkkeet[[#This Row],[Suurimman alitusluvan mukainen velvoite
1.7.-31.12.2024 (pakkauksia)]],Lääkkeet[[#This Row],[Alin saldo 
1.7.-31.12.2024 (pakkauksia)]])*Lääkkeet[[#This Row],[Kirjanpitoarvo / pakkaus 1.7.2024
(EUR  ALV 0 %)]]</f>
        <v>0</v>
      </c>
      <c r="W1022" s="61" t="str" cm="1">
        <f t="array" ref="W1022">IFERROR(_xlfn.IFS(Lääkkeet[[#This Row],[Sitoutunut pääoma 
1.1.-30.6.2024 (EUR)]]&gt;0,"Täytetyt",Lääkkeet[[#This Row],[Sitoutunut pääoma 
1.7.-31.12.2024 (EUR)]]&gt;0,"Täytetyt"),"")</f>
        <v/>
      </c>
      <c r="X1022" s="61"/>
      <c r="Y1022" s="5">
        <f>Hakulomake!$B$29</f>
        <v>0</v>
      </c>
    </row>
    <row r="1023" spans="1:25" x14ac:dyDescent="0.3">
      <c r="A1023" s="6" t="s">
        <v>1199</v>
      </c>
      <c r="B1023" s="49">
        <f>Hakulomake!$B$17</f>
        <v>0</v>
      </c>
      <c r="C1023" s="75">
        <v>9</v>
      </c>
      <c r="D1023" s="5" t="s">
        <v>685</v>
      </c>
      <c r="E1023" s="74" t="s">
        <v>2684</v>
      </c>
      <c r="F1023" s="5" t="s">
        <v>686</v>
      </c>
      <c r="G1023" s="5" t="s">
        <v>693</v>
      </c>
      <c r="H1023" s="5" t="s">
        <v>342</v>
      </c>
      <c r="I1023" s="5" t="s">
        <v>679</v>
      </c>
      <c r="J1023" s="75">
        <v>14</v>
      </c>
      <c r="N1023" s="14"/>
      <c r="O1023" s="50">
        <f>MIN(Lääkkeet[[#This Row],[Velvoite 1.1.2024 (pakkauksia)]],Lääkkeet[[#This Row],[Suurimman alitusluvan mukainen velvoite 
1.1.-30.6.2024 (pakkauksia)]],Lääkkeet[[#This Row],[Alin saldo 
1.1.-30.6.2024 (pakkauksia)]])*Lääkkeet[[#This Row],[Kirjanpitoarvo / pakkaus 1.1.2024
(EUR  ALV 0 %)]]</f>
        <v>0</v>
      </c>
      <c r="P1023" s="16"/>
      <c r="Q1023" s="13"/>
      <c r="R1023" s="13"/>
      <c r="S1023" s="13"/>
      <c r="T1023" s="14"/>
      <c r="U1023" s="51">
        <f>MIN(Lääkkeet[[#This Row],[Velvoite 1.7.2024 (pakkauksia)]],Lääkkeet[[#This Row],[Suurimman alitusluvan mukainen velvoite
1.7.-31.12.2024 (pakkauksia)]],Lääkkeet[[#This Row],[Alin saldo 
1.7.-31.12.2024 (pakkauksia)]])*Lääkkeet[[#This Row],[Kirjanpitoarvo / pakkaus 1.7.2024
(EUR  ALV 0 %)]]</f>
        <v>0</v>
      </c>
      <c r="W1023" s="61" t="str" cm="1">
        <f t="array" ref="W1023">IFERROR(_xlfn.IFS(Lääkkeet[[#This Row],[Sitoutunut pääoma 
1.1.-30.6.2024 (EUR)]]&gt;0,"Täytetyt",Lääkkeet[[#This Row],[Sitoutunut pääoma 
1.7.-31.12.2024 (EUR)]]&gt;0,"Täytetyt"),"")</f>
        <v/>
      </c>
      <c r="X1023" s="61"/>
      <c r="Y1023" s="5">
        <f>Hakulomake!$B$29</f>
        <v>0</v>
      </c>
    </row>
    <row r="1024" spans="1:25" x14ac:dyDescent="0.3">
      <c r="A1024" s="6" t="s">
        <v>1199</v>
      </c>
      <c r="B1024" s="49">
        <f>Hakulomake!$B$17</f>
        <v>0</v>
      </c>
      <c r="C1024" s="75">
        <v>9</v>
      </c>
      <c r="D1024" s="5" t="s">
        <v>703</v>
      </c>
      <c r="E1024" s="74" t="s">
        <v>2685</v>
      </c>
      <c r="F1024" s="5" t="s">
        <v>704</v>
      </c>
      <c r="G1024" s="5" t="s">
        <v>708</v>
      </c>
      <c r="H1024" s="5" t="s">
        <v>346</v>
      </c>
      <c r="I1024" s="5" t="s">
        <v>679</v>
      </c>
      <c r="J1024" s="75">
        <v>100</v>
      </c>
      <c r="N1024" s="14"/>
      <c r="O1024" s="50">
        <f>MIN(Lääkkeet[[#This Row],[Velvoite 1.1.2024 (pakkauksia)]],Lääkkeet[[#This Row],[Suurimman alitusluvan mukainen velvoite 
1.1.-30.6.2024 (pakkauksia)]],Lääkkeet[[#This Row],[Alin saldo 
1.1.-30.6.2024 (pakkauksia)]])*Lääkkeet[[#This Row],[Kirjanpitoarvo / pakkaus 1.1.2024
(EUR  ALV 0 %)]]</f>
        <v>0</v>
      </c>
      <c r="P1024" s="16"/>
      <c r="Q1024" s="13"/>
      <c r="R1024" s="13"/>
      <c r="S1024" s="13"/>
      <c r="T1024" s="14"/>
      <c r="U1024" s="51">
        <f>MIN(Lääkkeet[[#This Row],[Velvoite 1.7.2024 (pakkauksia)]],Lääkkeet[[#This Row],[Suurimman alitusluvan mukainen velvoite
1.7.-31.12.2024 (pakkauksia)]],Lääkkeet[[#This Row],[Alin saldo 
1.7.-31.12.2024 (pakkauksia)]])*Lääkkeet[[#This Row],[Kirjanpitoarvo / pakkaus 1.7.2024
(EUR  ALV 0 %)]]</f>
        <v>0</v>
      </c>
      <c r="W1024" s="61" t="str" cm="1">
        <f t="array" ref="W1024">IFERROR(_xlfn.IFS(Lääkkeet[[#This Row],[Sitoutunut pääoma 
1.1.-30.6.2024 (EUR)]]&gt;0,"Täytetyt",Lääkkeet[[#This Row],[Sitoutunut pääoma 
1.7.-31.12.2024 (EUR)]]&gt;0,"Täytetyt"),"")</f>
        <v/>
      </c>
      <c r="X1024" s="61"/>
      <c r="Y1024" s="5">
        <f>Hakulomake!$B$29</f>
        <v>0</v>
      </c>
    </row>
    <row r="1025" spans="1:25" x14ac:dyDescent="0.3">
      <c r="A1025" s="6" t="s">
        <v>1199</v>
      </c>
      <c r="B1025" s="49">
        <f>Hakulomake!$B$17</f>
        <v>0</v>
      </c>
      <c r="C1025" s="75">
        <v>9</v>
      </c>
      <c r="D1025" s="5" t="s">
        <v>699</v>
      </c>
      <c r="E1025" s="74" t="s">
        <v>2686</v>
      </c>
      <c r="F1025" s="5" t="s">
        <v>700</v>
      </c>
      <c r="G1025" s="5" t="s">
        <v>702</v>
      </c>
      <c r="H1025" s="5" t="s">
        <v>342</v>
      </c>
      <c r="I1025" s="5" t="s">
        <v>679</v>
      </c>
      <c r="J1025" s="75">
        <v>14</v>
      </c>
      <c r="N1025" s="14"/>
      <c r="O1025" s="50">
        <f>MIN(Lääkkeet[[#This Row],[Velvoite 1.1.2024 (pakkauksia)]],Lääkkeet[[#This Row],[Suurimman alitusluvan mukainen velvoite 
1.1.-30.6.2024 (pakkauksia)]],Lääkkeet[[#This Row],[Alin saldo 
1.1.-30.6.2024 (pakkauksia)]])*Lääkkeet[[#This Row],[Kirjanpitoarvo / pakkaus 1.1.2024
(EUR  ALV 0 %)]]</f>
        <v>0</v>
      </c>
      <c r="P1025" s="16"/>
      <c r="Q1025" s="13"/>
      <c r="R1025" s="13"/>
      <c r="S1025" s="13"/>
      <c r="T1025" s="14"/>
      <c r="U1025" s="51">
        <f>MIN(Lääkkeet[[#This Row],[Velvoite 1.7.2024 (pakkauksia)]],Lääkkeet[[#This Row],[Suurimman alitusluvan mukainen velvoite
1.7.-31.12.2024 (pakkauksia)]],Lääkkeet[[#This Row],[Alin saldo 
1.7.-31.12.2024 (pakkauksia)]])*Lääkkeet[[#This Row],[Kirjanpitoarvo / pakkaus 1.7.2024
(EUR  ALV 0 %)]]</f>
        <v>0</v>
      </c>
      <c r="W1025" s="61" t="str" cm="1">
        <f t="array" ref="W1025">IFERROR(_xlfn.IFS(Lääkkeet[[#This Row],[Sitoutunut pääoma 
1.1.-30.6.2024 (EUR)]]&gt;0,"Täytetyt",Lääkkeet[[#This Row],[Sitoutunut pääoma 
1.7.-31.12.2024 (EUR)]]&gt;0,"Täytetyt"),"")</f>
        <v/>
      </c>
      <c r="X1025" s="61"/>
      <c r="Y1025" s="5">
        <f>Hakulomake!$B$29</f>
        <v>0</v>
      </c>
    </row>
    <row r="1026" spans="1:25" x14ac:dyDescent="0.3">
      <c r="A1026" s="6" t="s">
        <v>1199</v>
      </c>
      <c r="B1026" s="49">
        <f>Hakulomake!$B$17</f>
        <v>0</v>
      </c>
      <c r="C1026" s="75">
        <v>9</v>
      </c>
      <c r="D1026" s="5" t="s">
        <v>699</v>
      </c>
      <c r="E1026" s="74" t="s">
        <v>2687</v>
      </c>
      <c r="F1026" s="5" t="s">
        <v>700</v>
      </c>
      <c r="G1026" s="5" t="s">
        <v>702</v>
      </c>
      <c r="H1026" s="5" t="s">
        <v>344</v>
      </c>
      <c r="I1026" s="5" t="s">
        <v>679</v>
      </c>
      <c r="J1026" s="75">
        <v>28</v>
      </c>
      <c r="N1026" s="14"/>
      <c r="O1026" s="50">
        <f>MIN(Lääkkeet[[#This Row],[Velvoite 1.1.2024 (pakkauksia)]],Lääkkeet[[#This Row],[Suurimman alitusluvan mukainen velvoite 
1.1.-30.6.2024 (pakkauksia)]],Lääkkeet[[#This Row],[Alin saldo 
1.1.-30.6.2024 (pakkauksia)]])*Lääkkeet[[#This Row],[Kirjanpitoarvo / pakkaus 1.1.2024
(EUR  ALV 0 %)]]</f>
        <v>0</v>
      </c>
      <c r="P1026" s="16"/>
      <c r="Q1026" s="13"/>
      <c r="R1026" s="13"/>
      <c r="S1026" s="13"/>
      <c r="T1026" s="14"/>
      <c r="U1026" s="51">
        <f>MIN(Lääkkeet[[#This Row],[Velvoite 1.7.2024 (pakkauksia)]],Lääkkeet[[#This Row],[Suurimman alitusluvan mukainen velvoite
1.7.-31.12.2024 (pakkauksia)]],Lääkkeet[[#This Row],[Alin saldo 
1.7.-31.12.2024 (pakkauksia)]])*Lääkkeet[[#This Row],[Kirjanpitoarvo / pakkaus 1.7.2024
(EUR  ALV 0 %)]]</f>
        <v>0</v>
      </c>
      <c r="W1026" s="61" t="str" cm="1">
        <f t="array" ref="W1026">IFERROR(_xlfn.IFS(Lääkkeet[[#This Row],[Sitoutunut pääoma 
1.1.-30.6.2024 (EUR)]]&gt;0,"Täytetyt",Lääkkeet[[#This Row],[Sitoutunut pääoma 
1.7.-31.12.2024 (EUR)]]&gt;0,"Täytetyt"),"")</f>
        <v/>
      </c>
      <c r="X1026" s="61"/>
      <c r="Y1026" s="5">
        <f>Hakulomake!$B$29</f>
        <v>0</v>
      </c>
    </row>
    <row r="1027" spans="1:25" x14ac:dyDescent="0.3">
      <c r="A1027" s="6" t="s">
        <v>1199</v>
      </c>
      <c r="B1027" s="49">
        <f>Hakulomake!$B$17</f>
        <v>0</v>
      </c>
      <c r="C1027" s="75">
        <v>9</v>
      </c>
      <c r="D1027" s="5" t="s">
        <v>694</v>
      </c>
      <c r="E1027" s="74" t="s">
        <v>2688</v>
      </c>
      <c r="F1027" s="5" t="s">
        <v>695</v>
      </c>
      <c r="G1027" s="5" t="s">
        <v>697</v>
      </c>
      <c r="H1027" s="5" t="s">
        <v>207</v>
      </c>
      <c r="I1027" s="5" t="s">
        <v>682</v>
      </c>
      <c r="J1027" s="75">
        <v>14</v>
      </c>
      <c r="N1027" s="14"/>
      <c r="O1027" s="50">
        <f>MIN(Lääkkeet[[#This Row],[Velvoite 1.1.2024 (pakkauksia)]],Lääkkeet[[#This Row],[Suurimman alitusluvan mukainen velvoite 
1.1.-30.6.2024 (pakkauksia)]],Lääkkeet[[#This Row],[Alin saldo 
1.1.-30.6.2024 (pakkauksia)]])*Lääkkeet[[#This Row],[Kirjanpitoarvo / pakkaus 1.1.2024
(EUR  ALV 0 %)]]</f>
        <v>0</v>
      </c>
      <c r="P1027" s="16"/>
      <c r="Q1027" s="13"/>
      <c r="R1027" s="13"/>
      <c r="S1027" s="13"/>
      <c r="T1027" s="14"/>
      <c r="U1027" s="51">
        <f>MIN(Lääkkeet[[#This Row],[Velvoite 1.7.2024 (pakkauksia)]],Lääkkeet[[#This Row],[Suurimman alitusluvan mukainen velvoite
1.7.-31.12.2024 (pakkauksia)]],Lääkkeet[[#This Row],[Alin saldo 
1.7.-31.12.2024 (pakkauksia)]])*Lääkkeet[[#This Row],[Kirjanpitoarvo / pakkaus 1.7.2024
(EUR  ALV 0 %)]]</f>
        <v>0</v>
      </c>
      <c r="W1027" s="61" t="str" cm="1">
        <f t="array" ref="W1027">IFERROR(_xlfn.IFS(Lääkkeet[[#This Row],[Sitoutunut pääoma 
1.1.-30.6.2024 (EUR)]]&gt;0,"Täytetyt",Lääkkeet[[#This Row],[Sitoutunut pääoma 
1.7.-31.12.2024 (EUR)]]&gt;0,"Täytetyt"),"")</f>
        <v/>
      </c>
      <c r="X1027" s="61"/>
      <c r="Y1027" s="5">
        <f>Hakulomake!$B$29</f>
        <v>0</v>
      </c>
    </row>
    <row r="1028" spans="1:25" x14ac:dyDescent="0.3">
      <c r="A1028" s="6" t="s">
        <v>1199</v>
      </c>
      <c r="B1028" s="49">
        <f>Hakulomake!$B$17</f>
        <v>0</v>
      </c>
      <c r="C1028" s="75">
        <v>9</v>
      </c>
      <c r="D1028" s="5" t="s">
        <v>694</v>
      </c>
      <c r="E1028" s="74" t="s">
        <v>2689</v>
      </c>
      <c r="F1028" s="5" t="s">
        <v>695</v>
      </c>
      <c r="G1028" s="5" t="s">
        <v>697</v>
      </c>
      <c r="H1028" s="5" t="s">
        <v>207</v>
      </c>
      <c r="I1028" s="5" t="s">
        <v>682</v>
      </c>
      <c r="J1028" s="75">
        <v>28</v>
      </c>
      <c r="N1028" s="14"/>
      <c r="O1028" s="50">
        <f>MIN(Lääkkeet[[#This Row],[Velvoite 1.1.2024 (pakkauksia)]],Lääkkeet[[#This Row],[Suurimman alitusluvan mukainen velvoite 
1.1.-30.6.2024 (pakkauksia)]],Lääkkeet[[#This Row],[Alin saldo 
1.1.-30.6.2024 (pakkauksia)]])*Lääkkeet[[#This Row],[Kirjanpitoarvo / pakkaus 1.1.2024
(EUR  ALV 0 %)]]</f>
        <v>0</v>
      </c>
      <c r="P1028" s="16"/>
      <c r="Q1028" s="13"/>
      <c r="R1028" s="13"/>
      <c r="S1028" s="13"/>
      <c r="T1028" s="14"/>
      <c r="U1028" s="51">
        <f>MIN(Lääkkeet[[#This Row],[Velvoite 1.7.2024 (pakkauksia)]],Lääkkeet[[#This Row],[Suurimman alitusluvan mukainen velvoite
1.7.-31.12.2024 (pakkauksia)]],Lääkkeet[[#This Row],[Alin saldo 
1.7.-31.12.2024 (pakkauksia)]])*Lääkkeet[[#This Row],[Kirjanpitoarvo / pakkaus 1.7.2024
(EUR  ALV 0 %)]]</f>
        <v>0</v>
      </c>
      <c r="W1028" s="61" t="str" cm="1">
        <f t="array" ref="W1028">IFERROR(_xlfn.IFS(Lääkkeet[[#This Row],[Sitoutunut pääoma 
1.1.-30.6.2024 (EUR)]]&gt;0,"Täytetyt",Lääkkeet[[#This Row],[Sitoutunut pääoma 
1.7.-31.12.2024 (EUR)]]&gt;0,"Täytetyt"),"")</f>
        <v/>
      </c>
      <c r="X1028" s="61"/>
      <c r="Y1028" s="5">
        <f>Hakulomake!$B$29</f>
        <v>0</v>
      </c>
    </row>
    <row r="1029" spans="1:25" x14ac:dyDescent="0.3">
      <c r="A1029" s="6" t="s">
        <v>1199</v>
      </c>
      <c r="B1029" s="49">
        <f>Hakulomake!$B$17</f>
        <v>0</v>
      </c>
      <c r="C1029" s="75">
        <v>9</v>
      </c>
      <c r="D1029" s="5" t="s">
        <v>676</v>
      </c>
      <c r="E1029" s="74" t="s">
        <v>2690</v>
      </c>
      <c r="F1029" s="5" t="s">
        <v>677</v>
      </c>
      <c r="G1029" s="5" t="s">
        <v>683</v>
      </c>
      <c r="H1029" s="5" t="s">
        <v>346</v>
      </c>
      <c r="I1029" s="5" t="s">
        <v>682</v>
      </c>
      <c r="J1029" s="75">
        <v>100</v>
      </c>
      <c r="N1029" s="14"/>
      <c r="O1029" s="50">
        <f>MIN(Lääkkeet[[#This Row],[Velvoite 1.1.2024 (pakkauksia)]],Lääkkeet[[#This Row],[Suurimman alitusluvan mukainen velvoite 
1.1.-30.6.2024 (pakkauksia)]],Lääkkeet[[#This Row],[Alin saldo 
1.1.-30.6.2024 (pakkauksia)]])*Lääkkeet[[#This Row],[Kirjanpitoarvo / pakkaus 1.1.2024
(EUR  ALV 0 %)]]</f>
        <v>0</v>
      </c>
      <c r="P1029" s="16"/>
      <c r="Q1029" s="13"/>
      <c r="R1029" s="13"/>
      <c r="S1029" s="13"/>
      <c r="T1029" s="14"/>
      <c r="U1029" s="51">
        <f>MIN(Lääkkeet[[#This Row],[Velvoite 1.7.2024 (pakkauksia)]],Lääkkeet[[#This Row],[Suurimman alitusluvan mukainen velvoite
1.7.-31.12.2024 (pakkauksia)]],Lääkkeet[[#This Row],[Alin saldo 
1.7.-31.12.2024 (pakkauksia)]])*Lääkkeet[[#This Row],[Kirjanpitoarvo / pakkaus 1.7.2024
(EUR  ALV 0 %)]]</f>
        <v>0</v>
      </c>
      <c r="W1029" s="61" t="str" cm="1">
        <f t="array" ref="W1029">IFERROR(_xlfn.IFS(Lääkkeet[[#This Row],[Sitoutunut pääoma 
1.1.-30.6.2024 (EUR)]]&gt;0,"Täytetyt",Lääkkeet[[#This Row],[Sitoutunut pääoma 
1.7.-31.12.2024 (EUR)]]&gt;0,"Täytetyt"),"")</f>
        <v/>
      </c>
      <c r="X1029" s="61"/>
      <c r="Y1029" s="5">
        <f>Hakulomake!$B$29</f>
        <v>0</v>
      </c>
    </row>
    <row r="1030" spans="1:25" x14ac:dyDescent="0.3">
      <c r="A1030" s="6" t="s">
        <v>1199</v>
      </c>
      <c r="B1030" s="49">
        <f>Hakulomake!$B$17</f>
        <v>0</v>
      </c>
      <c r="C1030" s="75">
        <v>9</v>
      </c>
      <c r="D1030" s="5" t="s">
        <v>703</v>
      </c>
      <c r="E1030" s="74" t="s">
        <v>2691</v>
      </c>
      <c r="F1030" s="5" t="s">
        <v>704</v>
      </c>
      <c r="G1030" s="5" t="s">
        <v>2640</v>
      </c>
      <c r="H1030" s="5" t="s">
        <v>346</v>
      </c>
      <c r="I1030" s="5" t="s">
        <v>682</v>
      </c>
      <c r="J1030" s="75">
        <v>98</v>
      </c>
      <c r="N1030" s="14"/>
      <c r="O1030" s="50">
        <f>MIN(Lääkkeet[[#This Row],[Velvoite 1.1.2024 (pakkauksia)]],Lääkkeet[[#This Row],[Suurimman alitusluvan mukainen velvoite 
1.1.-30.6.2024 (pakkauksia)]],Lääkkeet[[#This Row],[Alin saldo 
1.1.-30.6.2024 (pakkauksia)]])*Lääkkeet[[#This Row],[Kirjanpitoarvo / pakkaus 1.1.2024
(EUR  ALV 0 %)]]</f>
        <v>0</v>
      </c>
      <c r="P1030" s="16"/>
      <c r="Q1030" s="13"/>
      <c r="R1030" s="13"/>
      <c r="S1030" s="13"/>
      <c r="T1030" s="14"/>
      <c r="U1030" s="51">
        <f>MIN(Lääkkeet[[#This Row],[Velvoite 1.7.2024 (pakkauksia)]],Lääkkeet[[#This Row],[Suurimman alitusluvan mukainen velvoite
1.7.-31.12.2024 (pakkauksia)]],Lääkkeet[[#This Row],[Alin saldo 
1.7.-31.12.2024 (pakkauksia)]])*Lääkkeet[[#This Row],[Kirjanpitoarvo / pakkaus 1.7.2024
(EUR  ALV 0 %)]]</f>
        <v>0</v>
      </c>
      <c r="W1030" s="61" t="str" cm="1">
        <f t="array" ref="W1030">IFERROR(_xlfn.IFS(Lääkkeet[[#This Row],[Sitoutunut pääoma 
1.1.-30.6.2024 (EUR)]]&gt;0,"Täytetyt",Lääkkeet[[#This Row],[Sitoutunut pääoma 
1.7.-31.12.2024 (EUR)]]&gt;0,"Täytetyt"),"")</f>
        <v/>
      </c>
      <c r="X1030" s="61"/>
      <c r="Y1030" s="5">
        <f>Hakulomake!$B$29</f>
        <v>0</v>
      </c>
    </row>
    <row r="1031" spans="1:25" x14ac:dyDescent="0.3">
      <c r="A1031" s="6" t="s">
        <v>1199</v>
      </c>
      <c r="B1031" s="49">
        <f>Hakulomake!$B$17</f>
        <v>0</v>
      </c>
      <c r="C1031" s="75">
        <v>9</v>
      </c>
      <c r="D1031" s="5" t="s">
        <v>694</v>
      </c>
      <c r="E1031" s="74" t="s">
        <v>2692</v>
      </c>
      <c r="F1031" s="5" t="s">
        <v>695</v>
      </c>
      <c r="G1031" s="5" t="s">
        <v>698</v>
      </c>
      <c r="H1031" s="5" t="s">
        <v>507</v>
      </c>
      <c r="I1031" s="5" t="s">
        <v>682</v>
      </c>
      <c r="J1031" s="75">
        <v>98</v>
      </c>
      <c r="N1031" s="14"/>
      <c r="O1031" s="50">
        <f>MIN(Lääkkeet[[#This Row],[Velvoite 1.1.2024 (pakkauksia)]],Lääkkeet[[#This Row],[Suurimman alitusluvan mukainen velvoite 
1.1.-30.6.2024 (pakkauksia)]],Lääkkeet[[#This Row],[Alin saldo 
1.1.-30.6.2024 (pakkauksia)]])*Lääkkeet[[#This Row],[Kirjanpitoarvo / pakkaus 1.1.2024
(EUR  ALV 0 %)]]</f>
        <v>0</v>
      </c>
      <c r="P1031" s="16"/>
      <c r="Q1031" s="13"/>
      <c r="R1031" s="13"/>
      <c r="S1031" s="13"/>
      <c r="T1031" s="14"/>
      <c r="U1031" s="51">
        <f>MIN(Lääkkeet[[#This Row],[Velvoite 1.7.2024 (pakkauksia)]],Lääkkeet[[#This Row],[Suurimman alitusluvan mukainen velvoite
1.7.-31.12.2024 (pakkauksia)]],Lääkkeet[[#This Row],[Alin saldo 
1.7.-31.12.2024 (pakkauksia)]])*Lääkkeet[[#This Row],[Kirjanpitoarvo / pakkaus 1.7.2024
(EUR  ALV 0 %)]]</f>
        <v>0</v>
      </c>
      <c r="W1031" s="61" t="str" cm="1">
        <f t="array" ref="W1031">IFERROR(_xlfn.IFS(Lääkkeet[[#This Row],[Sitoutunut pääoma 
1.1.-30.6.2024 (EUR)]]&gt;0,"Täytetyt",Lääkkeet[[#This Row],[Sitoutunut pääoma 
1.7.-31.12.2024 (EUR)]]&gt;0,"Täytetyt"),"")</f>
        <v/>
      </c>
      <c r="X1031" s="61"/>
      <c r="Y1031" s="5">
        <f>Hakulomake!$B$29</f>
        <v>0</v>
      </c>
    </row>
    <row r="1032" spans="1:25" x14ac:dyDescent="0.3">
      <c r="A1032" s="6" t="s">
        <v>1199</v>
      </c>
      <c r="B1032" s="49">
        <f>Hakulomake!$B$17</f>
        <v>0</v>
      </c>
      <c r="C1032" s="75">
        <v>9</v>
      </c>
      <c r="D1032" s="5" t="s">
        <v>694</v>
      </c>
      <c r="E1032" s="74" t="s">
        <v>2693</v>
      </c>
      <c r="F1032" s="5" t="s">
        <v>695</v>
      </c>
      <c r="G1032" s="5" t="s">
        <v>698</v>
      </c>
      <c r="H1032" s="5" t="s">
        <v>507</v>
      </c>
      <c r="I1032" s="5" t="s">
        <v>682</v>
      </c>
      <c r="J1032" s="75">
        <v>14</v>
      </c>
      <c r="N1032" s="14"/>
      <c r="O1032" s="50">
        <f>MIN(Lääkkeet[[#This Row],[Velvoite 1.1.2024 (pakkauksia)]],Lääkkeet[[#This Row],[Suurimman alitusluvan mukainen velvoite 
1.1.-30.6.2024 (pakkauksia)]],Lääkkeet[[#This Row],[Alin saldo 
1.1.-30.6.2024 (pakkauksia)]])*Lääkkeet[[#This Row],[Kirjanpitoarvo / pakkaus 1.1.2024
(EUR  ALV 0 %)]]</f>
        <v>0</v>
      </c>
      <c r="P1032" s="16"/>
      <c r="Q1032" s="13"/>
      <c r="R1032" s="13"/>
      <c r="S1032" s="13"/>
      <c r="T1032" s="14"/>
      <c r="U1032" s="51">
        <f>MIN(Lääkkeet[[#This Row],[Velvoite 1.7.2024 (pakkauksia)]],Lääkkeet[[#This Row],[Suurimman alitusluvan mukainen velvoite
1.7.-31.12.2024 (pakkauksia)]],Lääkkeet[[#This Row],[Alin saldo 
1.7.-31.12.2024 (pakkauksia)]])*Lääkkeet[[#This Row],[Kirjanpitoarvo / pakkaus 1.7.2024
(EUR  ALV 0 %)]]</f>
        <v>0</v>
      </c>
      <c r="W1032" s="61" t="str" cm="1">
        <f t="array" ref="W1032">IFERROR(_xlfn.IFS(Lääkkeet[[#This Row],[Sitoutunut pääoma 
1.1.-30.6.2024 (EUR)]]&gt;0,"Täytetyt",Lääkkeet[[#This Row],[Sitoutunut pääoma 
1.7.-31.12.2024 (EUR)]]&gt;0,"Täytetyt"),"")</f>
        <v/>
      </c>
      <c r="X1032" s="61"/>
      <c r="Y1032" s="5">
        <f>Hakulomake!$B$29</f>
        <v>0</v>
      </c>
    </row>
    <row r="1033" spans="1:25" x14ac:dyDescent="0.3">
      <c r="A1033" s="6" t="s">
        <v>1199</v>
      </c>
      <c r="B1033" s="49">
        <f>Hakulomake!$B$17</f>
        <v>0</v>
      </c>
      <c r="C1033" s="75">
        <v>9</v>
      </c>
      <c r="D1033" s="5" t="s">
        <v>699</v>
      </c>
      <c r="E1033" s="74" t="s">
        <v>2694</v>
      </c>
      <c r="F1033" s="5" t="s">
        <v>700</v>
      </c>
      <c r="G1033" s="5" t="s">
        <v>702</v>
      </c>
      <c r="H1033" s="5" t="s">
        <v>344</v>
      </c>
      <c r="I1033" s="5" t="s">
        <v>679</v>
      </c>
      <c r="J1033" s="75">
        <v>14</v>
      </c>
      <c r="N1033" s="14"/>
      <c r="O1033" s="50">
        <f>MIN(Lääkkeet[[#This Row],[Velvoite 1.1.2024 (pakkauksia)]],Lääkkeet[[#This Row],[Suurimman alitusluvan mukainen velvoite 
1.1.-30.6.2024 (pakkauksia)]],Lääkkeet[[#This Row],[Alin saldo 
1.1.-30.6.2024 (pakkauksia)]])*Lääkkeet[[#This Row],[Kirjanpitoarvo / pakkaus 1.1.2024
(EUR  ALV 0 %)]]</f>
        <v>0</v>
      </c>
      <c r="P1033" s="16"/>
      <c r="Q1033" s="13"/>
      <c r="R1033" s="13"/>
      <c r="S1033" s="13"/>
      <c r="T1033" s="14"/>
      <c r="U1033" s="51">
        <f>MIN(Lääkkeet[[#This Row],[Velvoite 1.7.2024 (pakkauksia)]],Lääkkeet[[#This Row],[Suurimman alitusluvan mukainen velvoite
1.7.-31.12.2024 (pakkauksia)]],Lääkkeet[[#This Row],[Alin saldo 
1.7.-31.12.2024 (pakkauksia)]])*Lääkkeet[[#This Row],[Kirjanpitoarvo / pakkaus 1.7.2024
(EUR  ALV 0 %)]]</f>
        <v>0</v>
      </c>
      <c r="W1033" s="61" t="str" cm="1">
        <f t="array" ref="W1033">IFERROR(_xlfn.IFS(Lääkkeet[[#This Row],[Sitoutunut pääoma 
1.1.-30.6.2024 (EUR)]]&gt;0,"Täytetyt",Lääkkeet[[#This Row],[Sitoutunut pääoma 
1.7.-31.12.2024 (EUR)]]&gt;0,"Täytetyt"),"")</f>
        <v/>
      </c>
      <c r="X1033" s="61"/>
      <c r="Y1033" s="5">
        <f>Hakulomake!$B$29</f>
        <v>0</v>
      </c>
    </row>
    <row r="1034" spans="1:25" x14ac:dyDescent="0.3">
      <c r="A1034" s="6" t="s">
        <v>1199</v>
      </c>
      <c r="B1034" s="49">
        <f>Hakulomake!$B$17</f>
        <v>0</v>
      </c>
      <c r="C1034" s="75">
        <v>9</v>
      </c>
      <c r="D1034" s="5" t="s">
        <v>676</v>
      </c>
      <c r="E1034" s="74" t="s">
        <v>2695</v>
      </c>
      <c r="F1034" s="5" t="s">
        <v>677</v>
      </c>
      <c r="G1034" s="5" t="s">
        <v>681</v>
      </c>
      <c r="H1034" s="5" t="s">
        <v>342</v>
      </c>
      <c r="I1034" s="5" t="s">
        <v>682</v>
      </c>
      <c r="J1034" s="75">
        <v>100</v>
      </c>
      <c r="N1034" s="14"/>
      <c r="O1034" s="50">
        <f>MIN(Lääkkeet[[#This Row],[Velvoite 1.1.2024 (pakkauksia)]],Lääkkeet[[#This Row],[Suurimman alitusluvan mukainen velvoite 
1.1.-30.6.2024 (pakkauksia)]],Lääkkeet[[#This Row],[Alin saldo 
1.1.-30.6.2024 (pakkauksia)]])*Lääkkeet[[#This Row],[Kirjanpitoarvo / pakkaus 1.1.2024
(EUR  ALV 0 %)]]</f>
        <v>0</v>
      </c>
      <c r="P1034" s="16"/>
      <c r="Q1034" s="13"/>
      <c r="R1034" s="13"/>
      <c r="S1034" s="13"/>
      <c r="T1034" s="14"/>
      <c r="U1034" s="51">
        <f>MIN(Lääkkeet[[#This Row],[Velvoite 1.7.2024 (pakkauksia)]],Lääkkeet[[#This Row],[Suurimman alitusluvan mukainen velvoite
1.7.-31.12.2024 (pakkauksia)]],Lääkkeet[[#This Row],[Alin saldo 
1.7.-31.12.2024 (pakkauksia)]])*Lääkkeet[[#This Row],[Kirjanpitoarvo / pakkaus 1.7.2024
(EUR  ALV 0 %)]]</f>
        <v>0</v>
      </c>
      <c r="W1034" s="61" t="str" cm="1">
        <f t="array" ref="W1034">IFERROR(_xlfn.IFS(Lääkkeet[[#This Row],[Sitoutunut pääoma 
1.1.-30.6.2024 (EUR)]]&gt;0,"Täytetyt",Lääkkeet[[#This Row],[Sitoutunut pääoma 
1.7.-31.12.2024 (EUR)]]&gt;0,"Täytetyt"),"")</f>
        <v/>
      </c>
      <c r="X1034" s="61"/>
      <c r="Y1034" s="5">
        <f>Hakulomake!$B$29</f>
        <v>0</v>
      </c>
    </row>
    <row r="1035" spans="1:25" x14ac:dyDescent="0.3">
      <c r="A1035" s="6" t="s">
        <v>1199</v>
      </c>
      <c r="B1035" s="49">
        <f>Hakulomake!$B$17</f>
        <v>0</v>
      </c>
      <c r="C1035" s="75">
        <v>9</v>
      </c>
      <c r="D1035" s="5" t="s">
        <v>703</v>
      </c>
      <c r="E1035" s="74" t="s">
        <v>2696</v>
      </c>
      <c r="F1035" s="5" t="s">
        <v>704</v>
      </c>
      <c r="G1035" s="5" t="s">
        <v>709</v>
      </c>
      <c r="H1035" s="5" t="s">
        <v>342</v>
      </c>
      <c r="I1035" s="5" t="s">
        <v>679</v>
      </c>
      <c r="J1035" s="75">
        <v>56</v>
      </c>
      <c r="N1035" s="14"/>
      <c r="O1035" s="50">
        <f>MIN(Lääkkeet[[#This Row],[Velvoite 1.1.2024 (pakkauksia)]],Lääkkeet[[#This Row],[Suurimman alitusluvan mukainen velvoite 
1.1.-30.6.2024 (pakkauksia)]],Lääkkeet[[#This Row],[Alin saldo 
1.1.-30.6.2024 (pakkauksia)]])*Lääkkeet[[#This Row],[Kirjanpitoarvo / pakkaus 1.1.2024
(EUR  ALV 0 %)]]</f>
        <v>0</v>
      </c>
      <c r="P1035" s="16"/>
      <c r="Q1035" s="13"/>
      <c r="R1035" s="13"/>
      <c r="S1035" s="13"/>
      <c r="T1035" s="14"/>
      <c r="U1035" s="51">
        <f>MIN(Lääkkeet[[#This Row],[Velvoite 1.7.2024 (pakkauksia)]],Lääkkeet[[#This Row],[Suurimman alitusluvan mukainen velvoite
1.7.-31.12.2024 (pakkauksia)]],Lääkkeet[[#This Row],[Alin saldo 
1.7.-31.12.2024 (pakkauksia)]])*Lääkkeet[[#This Row],[Kirjanpitoarvo / pakkaus 1.7.2024
(EUR  ALV 0 %)]]</f>
        <v>0</v>
      </c>
      <c r="W1035" s="61" t="str" cm="1">
        <f t="array" ref="W1035">IFERROR(_xlfn.IFS(Lääkkeet[[#This Row],[Sitoutunut pääoma 
1.1.-30.6.2024 (EUR)]]&gt;0,"Täytetyt",Lääkkeet[[#This Row],[Sitoutunut pääoma 
1.7.-31.12.2024 (EUR)]]&gt;0,"Täytetyt"),"")</f>
        <v/>
      </c>
      <c r="X1035" s="61"/>
      <c r="Y1035" s="5">
        <f>Hakulomake!$B$29</f>
        <v>0</v>
      </c>
    </row>
    <row r="1036" spans="1:25" x14ac:dyDescent="0.3">
      <c r="A1036" s="6" t="s">
        <v>1199</v>
      </c>
      <c r="B1036" s="49">
        <f>Hakulomake!$B$17</f>
        <v>0</v>
      </c>
      <c r="C1036" s="75">
        <v>9</v>
      </c>
      <c r="D1036" s="5" t="s">
        <v>699</v>
      </c>
      <c r="E1036" s="74" t="s">
        <v>2697</v>
      </c>
      <c r="F1036" s="5" t="s">
        <v>700</v>
      </c>
      <c r="G1036" s="5" t="s">
        <v>701</v>
      </c>
      <c r="H1036" s="5" t="s">
        <v>342</v>
      </c>
      <c r="I1036" s="5" t="s">
        <v>679</v>
      </c>
      <c r="J1036" s="75">
        <v>98</v>
      </c>
      <c r="N1036" s="14"/>
      <c r="O1036" s="50">
        <f>MIN(Lääkkeet[[#This Row],[Velvoite 1.1.2024 (pakkauksia)]],Lääkkeet[[#This Row],[Suurimman alitusluvan mukainen velvoite 
1.1.-30.6.2024 (pakkauksia)]],Lääkkeet[[#This Row],[Alin saldo 
1.1.-30.6.2024 (pakkauksia)]])*Lääkkeet[[#This Row],[Kirjanpitoarvo / pakkaus 1.1.2024
(EUR  ALV 0 %)]]</f>
        <v>0</v>
      </c>
      <c r="P1036" s="16"/>
      <c r="Q1036" s="13"/>
      <c r="R1036" s="13"/>
      <c r="S1036" s="13"/>
      <c r="T1036" s="14"/>
      <c r="U1036" s="51">
        <f>MIN(Lääkkeet[[#This Row],[Velvoite 1.7.2024 (pakkauksia)]],Lääkkeet[[#This Row],[Suurimman alitusluvan mukainen velvoite
1.7.-31.12.2024 (pakkauksia)]],Lääkkeet[[#This Row],[Alin saldo 
1.7.-31.12.2024 (pakkauksia)]])*Lääkkeet[[#This Row],[Kirjanpitoarvo / pakkaus 1.7.2024
(EUR  ALV 0 %)]]</f>
        <v>0</v>
      </c>
      <c r="W1036" s="61" t="str" cm="1">
        <f t="array" ref="W1036">IFERROR(_xlfn.IFS(Lääkkeet[[#This Row],[Sitoutunut pääoma 
1.1.-30.6.2024 (EUR)]]&gt;0,"Täytetyt",Lääkkeet[[#This Row],[Sitoutunut pääoma 
1.7.-31.12.2024 (EUR)]]&gt;0,"Täytetyt"),"")</f>
        <v/>
      </c>
      <c r="X1036" s="61"/>
      <c r="Y1036" s="5">
        <f>Hakulomake!$B$29</f>
        <v>0</v>
      </c>
    </row>
    <row r="1037" spans="1:25" x14ac:dyDescent="0.3">
      <c r="A1037" s="6" t="s">
        <v>1199</v>
      </c>
      <c r="B1037" s="49">
        <f>Hakulomake!$B$17</f>
        <v>0</v>
      </c>
      <c r="C1037" s="75">
        <v>9</v>
      </c>
      <c r="D1037" s="5" t="s">
        <v>703</v>
      </c>
      <c r="E1037" s="74" t="s">
        <v>2698</v>
      </c>
      <c r="F1037" s="5" t="s">
        <v>704</v>
      </c>
      <c r="G1037" s="5" t="s">
        <v>709</v>
      </c>
      <c r="H1037" s="5" t="s">
        <v>346</v>
      </c>
      <c r="I1037" s="5" t="s">
        <v>679</v>
      </c>
      <c r="J1037" s="75">
        <v>28</v>
      </c>
      <c r="N1037" s="14"/>
      <c r="O1037" s="50">
        <f>MIN(Lääkkeet[[#This Row],[Velvoite 1.1.2024 (pakkauksia)]],Lääkkeet[[#This Row],[Suurimman alitusluvan mukainen velvoite 
1.1.-30.6.2024 (pakkauksia)]],Lääkkeet[[#This Row],[Alin saldo 
1.1.-30.6.2024 (pakkauksia)]])*Lääkkeet[[#This Row],[Kirjanpitoarvo / pakkaus 1.1.2024
(EUR  ALV 0 %)]]</f>
        <v>0</v>
      </c>
      <c r="P1037" s="16"/>
      <c r="Q1037" s="13"/>
      <c r="R1037" s="13"/>
      <c r="S1037" s="13"/>
      <c r="T1037" s="14"/>
      <c r="U1037" s="51">
        <f>MIN(Lääkkeet[[#This Row],[Velvoite 1.7.2024 (pakkauksia)]],Lääkkeet[[#This Row],[Suurimman alitusluvan mukainen velvoite
1.7.-31.12.2024 (pakkauksia)]],Lääkkeet[[#This Row],[Alin saldo 
1.7.-31.12.2024 (pakkauksia)]])*Lääkkeet[[#This Row],[Kirjanpitoarvo / pakkaus 1.7.2024
(EUR  ALV 0 %)]]</f>
        <v>0</v>
      </c>
      <c r="W1037" s="61" t="str" cm="1">
        <f t="array" ref="W1037">IFERROR(_xlfn.IFS(Lääkkeet[[#This Row],[Sitoutunut pääoma 
1.1.-30.6.2024 (EUR)]]&gt;0,"Täytetyt",Lääkkeet[[#This Row],[Sitoutunut pääoma 
1.7.-31.12.2024 (EUR)]]&gt;0,"Täytetyt"),"")</f>
        <v/>
      </c>
      <c r="X1037" s="61"/>
      <c r="Y1037" s="5">
        <f>Hakulomake!$B$29</f>
        <v>0</v>
      </c>
    </row>
    <row r="1038" spans="1:25" x14ac:dyDescent="0.3">
      <c r="A1038" s="6" t="s">
        <v>1199</v>
      </c>
      <c r="B1038" s="49">
        <f>Hakulomake!$B$17</f>
        <v>0</v>
      </c>
      <c r="C1038" s="75">
        <v>9</v>
      </c>
      <c r="D1038" s="5" t="s">
        <v>685</v>
      </c>
      <c r="E1038" s="74" t="s">
        <v>2699</v>
      </c>
      <c r="F1038" s="5" t="s">
        <v>686</v>
      </c>
      <c r="G1038" s="5" t="s">
        <v>690</v>
      </c>
      <c r="H1038" s="5" t="s">
        <v>346</v>
      </c>
      <c r="I1038" s="5" t="s">
        <v>93</v>
      </c>
      <c r="J1038" s="75" t="s">
        <v>346</v>
      </c>
      <c r="N1038" s="14"/>
      <c r="O1038" s="50">
        <f>MIN(Lääkkeet[[#This Row],[Velvoite 1.1.2024 (pakkauksia)]],Lääkkeet[[#This Row],[Suurimman alitusluvan mukainen velvoite 
1.1.-30.6.2024 (pakkauksia)]],Lääkkeet[[#This Row],[Alin saldo 
1.1.-30.6.2024 (pakkauksia)]])*Lääkkeet[[#This Row],[Kirjanpitoarvo / pakkaus 1.1.2024
(EUR  ALV 0 %)]]</f>
        <v>0</v>
      </c>
      <c r="P1038" s="16"/>
      <c r="Q1038" s="13"/>
      <c r="R1038" s="13"/>
      <c r="S1038" s="13"/>
      <c r="T1038" s="14"/>
      <c r="U1038" s="51">
        <f>MIN(Lääkkeet[[#This Row],[Velvoite 1.7.2024 (pakkauksia)]],Lääkkeet[[#This Row],[Suurimman alitusluvan mukainen velvoite
1.7.-31.12.2024 (pakkauksia)]],Lääkkeet[[#This Row],[Alin saldo 
1.7.-31.12.2024 (pakkauksia)]])*Lääkkeet[[#This Row],[Kirjanpitoarvo / pakkaus 1.7.2024
(EUR  ALV 0 %)]]</f>
        <v>0</v>
      </c>
      <c r="W1038" s="61" t="str" cm="1">
        <f t="array" ref="W1038">IFERROR(_xlfn.IFS(Lääkkeet[[#This Row],[Sitoutunut pääoma 
1.1.-30.6.2024 (EUR)]]&gt;0,"Täytetyt",Lääkkeet[[#This Row],[Sitoutunut pääoma 
1.7.-31.12.2024 (EUR)]]&gt;0,"Täytetyt"),"")</f>
        <v/>
      </c>
      <c r="X1038" s="61"/>
      <c r="Y1038" s="5">
        <f>Hakulomake!$B$29</f>
        <v>0</v>
      </c>
    </row>
    <row r="1039" spans="1:25" x14ac:dyDescent="0.3">
      <c r="A1039" s="6" t="s">
        <v>1199</v>
      </c>
      <c r="B1039" s="49">
        <f>Hakulomake!$B$17</f>
        <v>0</v>
      </c>
      <c r="C1039" s="75">
        <v>9</v>
      </c>
      <c r="D1039" s="5" t="s">
        <v>676</v>
      </c>
      <c r="E1039" s="74" t="s">
        <v>2700</v>
      </c>
      <c r="F1039" s="5" t="s">
        <v>677</v>
      </c>
      <c r="G1039" s="5" t="s">
        <v>683</v>
      </c>
      <c r="H1039" s="5" t="s">
        <v>344</v>
      </c>
      <c r="I1039" s="5" t="s">
        <v>682</v>
      </c>
      <c r="J1039" s="75">
        <v>100</v>
      </c>
      <c r="N1039" s="14"/>
      <c r="O1039" s="50">
        <f>MIN(Lääkkeet[[#This Row],[Velvoite 1.1.2024 (pakkauksia)]],Lääkkeet[[#This Row],[Suurimman alitusluvan mukainen velvoite 
1.1.-30.6.2024 (pakkauksia)]],Lääkkeet[[#This Row],[Alin saldo 
1.1.-30.6.2024 (pakkauksia)]])*Lääkkeet[[#This Row],[Kirjanpitoarvo / pakkaus 1.1.2024
(EUR  ALV 0 %)]]</f>
        <v>0</v>
      </c>
      <c r="P1039" s="16"/>
      <c r="Q1039" s="13"/>
      <c r="R1039" s="13"/>
      <c r="S1039" s="13"/>
      <c r="T1039" s="14"/>
      <c r="U1039" s="51">
        <f>MIN(Lääkkeet[[#This Row],[Velvoite 1.7.2024 (pakkauksia)]],Lääkkeet[[#This Row],[Suurimman alitusluvan mukainen velvoite
1.7.-31.12.2024 (pakkauksia)]],Lääkkeet[[#This Row],[Alin saldo 
1.7.-31.12.2024 (pakkauksia)]])*Lääkkeet[[#This Row],[Kirjanpitoarvo / pakkaus 1.7.2024
(EUR  ALV 0 %)]]</f>
        <v>0</v>
      </c>
      <c r="W1039" s="61" t="str" cm="1">
        <f t="array" ref="W1039">IFERROR(_xlfn.IFS(Lääkkeet[[#This Row],[Sitoutunut pääoma 
1.1.-30.6.2024 (EUR)]]&gt;0,"Täytetyt",Lääkkeet[[#This Row],[Sitoutunut pääoma 
1.7.-31.12.2024 (EUR)]]&gt;0,"Täytetyt"),"")</f>
        <v/>
      </c>
      <c r="X1039" s="61"/>
      <c r="Y1039" s="5">
        <f>Hakulomake!$B$29</f>
        <v>0</v>
      </c>
    </row>
    <row r="1040" spans="1:25" x14ac:dyDescent="0.3">
      <c r="A1040" s="6" t="s">
        <v>1199</v>
      </c>
      <c r="B1040" s="49">
        <f>Hakulomake!$B$17</f>
        <v>0</v>
      </c>
      <c r="C1040" s="75">
        <v>9</v>
      </c>
      <c r="D1040" s="5" t="s">
        <v>676</v>
      </c>
      <c r="E1040" s="74" t="s">
        <v>2701</v>
      </c>
      <c r="F1040" s="5" t="s">
        <v>677</v>
      </c>
      <c r="G1040" s="5" t="s">
        <v>683</v>
      </c>
      <c r="H1040" s="5" t="s">
        <v>342</v>
      </c>
      <c r="I1040" s="5" t="s">
        <v>682</v>
      </c>
      <c r="J1040" s="75">
        <v>56</v>
      </c>
      <c r="N1040" s="14"/>
      <c r="O1040" s="50">
        <f>MIN(Lääkkeet[[#This Row],[Velvoite 1.1.2024 (pakkauksia)]],Lääkkeet[[#This Row],[Suurimman alitusluvan mukainen velvoite 
1.1.-30.6.2024 (pakkauksia)]],Lääkkeet[[#This Row],[Alin saldo 
1.1.-30.6.2024 (pakkauksia)]])*Lääkkeet[[#This Row],[Kirjanpitoarvo / pakkaus 1.1.2024
(EUR  ALV 0 %)]]</f>
        <v>0</v>
      </c>
      <c r="P1040" s="16"/>
      <c r="Q1040" s="13"/>
      <c r="R1040" s="13"/>
      <c r="S1040" s="13"/>
      <c r="T1040" s="14"/>
      <c r="U1040" s="51">
        <f>MIN(Lääkkeet[[#This Row],[Velvoite 1.7.2024 (pakkauksia)]],Lääkkeet[[#This Row],[Suurimman alitusluvan mukainen velvoite
1.7.-31.12.2024 (pakkauksia)]],Lääkkeet[[#This Row],[Alin saldo 
1.7.-31.12.2024 (pakkauksia)]])*Lääkkeet[[#This Row],[Kirjanpitoarvo / pakkaus 1.7.2024
(EUR  ALV 0 %)]]</f>
        <v>0</v>
      </c>
      <c r="W1040" s="61" t="str" cm="1">
        <f t="array" ref="W1040">IFERROR(_xlfn.IFS(Lääkkeet[[#This Row],[Sitoutunut pääoma 
1.1.-30.6.2024 (EUR)]]&gt;0,"Täytetyt",Lääkkeet[[#This Row],[Sitoutunut pääoma 
1.7.-31.12.2024 (EUR)]]&gt;0,"Täytetyt"),"")</f>
        <v/>
      </c>
      <c r="X1040" s="61"/>
      <c r="Y1040" s="5">
        <f>Hakulomake!$B$29</f>
        <v>0</v>
      </c>
    </row>
    <row r="1041" spans="1:25" x14ac:dyDescent="0.3">
      <c r="A1041" s="6" t="s">
        <v>1199</v>
      </c>
      <c r="B1041" s="49">
        <f>Hakulomake!$B$17</f>
        <v>0</v>
      </c>
      <c r="C1041" s="75">
        <v>9</v>
      </c>
      <c r="D1041" s="5" t="s">
        <v>676</v>
      </c>
      <c r="E1041" s="74" t="s">
        <v>2702</v>
      </c>
      <c r="F1041" s="5" t="s">
        <v>677</v>
      </c>
      <c r="G1041" s="5" t="s">
        <v>684</v>
      </c>
      <c r="H1041" s="5" t="s">
        <v>342</v>
      </c>
      <c r="I1041" s="5" t="s">
        <v>682</v>
      </c>
      <c r="J1041" s="75">
        <v>28</v>
      </c>
      <c r="N1041" s="14"/>
      <c r="O1041" s="50">
        <f>MIN(Lääkkeet[[#This Row],[Velvoite 1.1.2024 (pakkauksia)]],Lääkkeet[[#This Row],[Suurimman alitusluvan mukainen velvoite 
1.1.-30.6.2024 (pakkauksia)]],Lääkkeet[[#This Row],[Alin saldo 
1.1.-30.6.2024 (pakkauksia)]])*Lääkkeet[[#This Row],[Kirjanpitoarvo / pakkaus 1.1.2024
(EUR  ALV 0 %)]]</f>
        <v>0</v>
      </c>
      <c r="P1041" s="16"/>
      <c r="Q1041" s="13"/>
      <c r="R1041" s="13"/>
      <c r="S1041" s="13"/>
      <c r="T1041" s="14"/>
      <c r="U1041" s="51">
        <f>MIN(Lääkkeet[[#This Row],[Velvoite 1.7.2024 (pakkauksia)]],Lääkkeet[[#This Row],[Suurimman alitusluvan mukainen velvoite
1.7.-31.12.2024 (pakkauksia)]],Lääkkeet[[#This Row],[Alin saldo 
1.7.-31.12.2024 (pakkauksia)]])*Lääkkeet[[#This Row],[Kirjanpitoarvo / pakkaus 1.7.2024
(EUR  ALV 0 %)]]</f>
        <v>0</v>
      </c>
      <c r="W1041" s="61" t="str" cm="1">
        <f t="array" ref="W1041">IFERROR(_xlfn.IFS(Lääkkeet[[#This Row],[Sitoutunut pääoma 
1.1.-30.6.2024 (EUR)]]&gt;0,"Täytetyt",Lääkkeet[[#This Row],[Sitoutunut pääoma 
1.7.-31.12.2024 (EUR)]]&gt;0,"Täytetyt"),"")</f>
        <v/>
      </c>
      <c r="X1041" s="61"/>
      <c r="Y1041" s="5">
        <f>Hakulomake!$B$29</f>
        <v>0</v>
      </c>
    </row>
    <row r="1042" spans="1:25" x14ac:dyDescent="0.3">
      <c r="A1042" s="6" t="s">
        <v>1199</v>
      </c>
      <c r="B1042" s="49">
        <f>Hakulomake!$B$17</f>
        <v>0</v>
      </c>
      <c r="C1042" s="75">
        <v>9</v>
      </c>
      <c r="D1042" s="5" t="s">
        <v>703</v>
      </c>
      <c r="E1042" s="74" t="s">
        <v>2703</v>
      </c>
      <c r="F1042" s="5" t="s">
        <v>704</v>
      </c>
      <c r="G1042" s="5" t="s">
        <v>709</v>
      </c>
      <c r="H1042" s="5" t="s">
        <v>346</v>
      </c>
      <c r="I1042" s="5" t="s">
        <v>679</v>
      </c>
      <c r="J1042" s="75">
        <v>56</v>
      </c>
      <c r="N1042" s="14"/>
      <c r="O1042" s="50">
        <f>MIN(Lääkkeet[[#This Row],[Velvoite 1.1.2024 (pakkauksia)]],Lääkkeet[[#This Row],[Suurimman alitusluvan mukainen velvoite 
1.1.-30.6.2024 (pakkauksia)]],Lääkkeet[[#This Row],[Alin saldo 
1.1.-30.6.2024 (pakkauksia)]])*Lääkkeet[[#This Row],[Kirjanpitoarvo / pakkaus 1.1.2024
(EUR  ALV 0 %)]]</f>
        <v>0</v>
      </c>
      <c r="P1042" s="16"/>
      <c r="Q1042" s="13"/>
      <c r="R1042" s="13"/>
      <c r="S1042" s="13"/>
      <c r="T1042" s="14"/>
      <c r="U1042" s="51">
        <f>MIN(Lääkkeet[[#This Row],[Velvoite 1.7.2024 (pakkauksia)]],Lääkkeet[[#This Row],[Suurimman alitusluvan mukainen velvoite
1.7.-31.12.2024 (pakkauksia)]],Lääkkeet[[#This Row],[Alin saldo 
1.7.-31.12.2024 (pakkauksia)]])*Lääkkeet[[#This Row],[Kirjanpitoarvo / pakkaus 1.7.2024
(EUR  ALV 0 %)]]</f>
        <v>0</v>
      </c>
      <c r="W1042" s="61" t="str" cm="1">
        <f t="array" ref="W1042">IFERROR(_xlfn.IFS(Lääkkeet[[#This Row],[Sitoutunut pääoma 
1.1.-30.6.2024 (EUR)]]&gt;0,"Täytetyt",Lääkkeet[[#This Row],[Sitoutunut pääoma 
1.7.-31.12.2024 (EUR)]]&gt;0,"Täytetyt"),"")</f>
        <v/>
      </c>
      <c r="X1042" s="61"/>
      <c r="Y1042" s="5">
        <f>Hakulomake!$B$29</f>
        <v>0</v>
      </c>
    </row>
    <row r="1043" spans="1:25" x14ac:dyDescent="0.3">
      <c r="A1043" s="6" t="s">
        <v>1199</v>
      </c>
      <c r="B1043" s="49">
        <f>Hakulomake!$B$17</f>
        <v>0</v>
      </c>
      <c r="C1043" s="75">
        <v>9</v>
      </c>
      <c r="D1043" s="5" t="s">
        <v>703</v>
      </c>
      <c r="E1043" s="74" t="s">
        <v>2704</v>
      </c>
      <c r="F1043" s="5" t="s">
        <v>704</v>
      </c>
      <c r="G1043" s="5" t="s">
        <v>708</v>
      </c>
      <c r="H1043" s="5" t="s">
        <v>342</v>
      </c>
      <c r="I1043" s="5" t="s">
        <v>679</v>
      </c>
      <c r="J1043" s="75">
        <v>56</v>
      </c>
      <c r="N1043" s="14"/>
      <c r="O1043" s="50">
        <f>MIN(Lääkkeet[[#This Row],[Velvoite 1.1.2024 (pakkauksia)]],Lääkkeet[[#This Row],[Suurimman alitusluvan mukainen velvoite 
1.1.-30.6.2024 (pakkauksia)]],Lääkkeet[[#This Row],[Alin saldo 
1.1.-30.6.2024 (pakkauksia)]])*Lääkkeet[[#This Row],[Kirjanpitoarvo / pakkaus 1.1.2024
(EUR  ALV 0 %)]]</f>
        <v>0</v>
      </c>
      <c r="P1043" s="16"/>
      <c r="Q1043" s="13"/>
      <c r="R1043" s="13"/>
      <c r="S1043" s="13"/>
      <c r="T1043" s="14"/>
      <c r="U1043" s="51">
        <f>MIN(Lääkkeet[[#This Row],[Velvoite 1.7.2024 (pakkauksia)]],Lääkkeet[[#This Row],[Suurimman alitusluvan mukainen velvoite
1.7.-31.12.2024 (pakkauksia)]],Lääkkeet[[#This Row],[Alin saldo 
1.7.-31.12.2024 (pakkauksia)]])*Lääkkeet[[#This Row],[Kirjanpitoarvo / pakkaus 1.7.2024
(EUR  ALV 0 %)]]</f>
        <v>0</v>
      </c>
      <c r="W1043" s="61" t="str" cm="1">
        <f t="array" ref="W1043">IFERROR(_xlfn.IFS(Lääkkeet[[#This Row],[Sitoutunut pääoma 
1.1.-30.6.2024 (EUR)]]&gt;0,"Täytetyt",Lääkkeet[[#This Row],[Sitoutunut pääoma 
1.7.-31.12.2024 (EUR)]]&gt;0,"Täytetyt"),"")</f>
        <v/>
      </c>
      <c r="X1043" s="61"/>
      <c r="Y1043" s="5">
        <f>Hakulomake!$B$29</f>
        <v>0</v>
      </c>
    </row>
    <row r="1044" spans="1:25" x14ac:dyDescent="0.3">
      <c r="A1044" s="6" t="s">
        <v>1199</v>
      </c>
      <c r="B1044" s="49">
        <f>Hakulomake!$B$17</f>
        <v>0</v>
      </c>
      <c r="C1044" s="75">
        <v>9</v>
      </c>
      <c r="D1044" s="5" t="s">
        <v>699</v>
      </c>
      <c r="E1044" s="74" t="s">
        <v>2705</v>
      </c>
      <c r="F1044" s="5" t="s">
        <v>700</v>
      </c>
      <c r="G1044" s="5" t="s">
        <v>701</v>
      </c>
      <c r="H1044" s="5" t="s">
        <v>342</v>
      </c>
      <c r="I1044" s="5" t="s">
        <v>679</v>
      </c>
      <c r="J1044" s="75">
        <v>14</v>
      </c>
      <c r="N1044" s="14"/>
      <c r="O1044" s="50">
        <f>MIN(Lääkkeet[[#This Row],[Velvoite 1.1.2024 (pakkauksia)]],Lääkkeet[[#This Row],[Suurimman alitusluvan mukainen velvoite 
1.1.-30.6.2024 (pakkauksia)]],Lääkkeet[[#This Row],[Alin saldo 
1.1.-30.6.2024 (pakkauksia)]])*Lääkkeet[[#This Row],[Kirjanpitoarvo / pakkaus 1.1.2024
(EUR  ALV 0 %)]]</f>
        <v>0</v>
      </c>
      <c r="P1044" s="16"/>
      <c r="Q1044" s="13"/>
      <c r="R1044" s="13"/>
      <c r="S1044" s="13"/>
      <c r="T1044" s="14"/>
      <c r="U1044" s="51">
        <f>MIN(Lääkkeet[[#This Row],[Velvoite 1.7.2024 (pakkauksia)]],Lääkkeet[[#This Row],[Suurimman alitusluvan mukainen velvoite
1.7.-31.12.2024 (pakkauksia)]],Lääkkeet[[#This Row],[Alin saldo 
1.7.-31.12.2024 (pakkauksia)]])*Lääkkeet[[#This Row],[Kirjanpitoarvo / pakkaus 1.7.2024
(EUR  ALV 0 %)]]</f>
        <v>0</v>
      </c>
      <c r="W1044" s="61" t="str" cm="1">
        <f t="array" ref="W1044">IFERROR(_xlfn.IFS(Lääkkeet[[#This Row],[Sitoutunut pääoma 
1.1.-30.6.2024 (EUR)]]&gt;0,"Täytetyt",Lääkkeet[[#This Row],[Sitoutunut pääoma 
1.7.-31.12.2024 (EUR)]]&gt;0,"Täytetyt"),"")</f>
        <v/>
      </c>
      <c r="X1044" s="61"/>
      <c r="Y1044" s="5">
        <f>Hakulomake!$B$29</f>
        <v>0</v>
      </c>
    </row>
    <row r="1045" spans="1:25" x14ac:dyDescent="0.3">
      <c r="A1045" s="6" t="s">
        <v>1199</v>
      </c>
      <c r="B1045" s="49">
        <f>Hakulomake!$B$17</f>
        <v>0</v>
      </c>
      <c r="C1045" s="75">
        <v>9</v>
      </c>
      <c r="D1045" s="5" t="s">
        <v>676</v>
      </c>
      <c r="E1045" s="74" t="s">
        <v>2706</v>
      </c>
      <c r="F1045" s="5" t="s">
        <v>677</v>
      </c>
      <c r="G1045" s="5" t="s">
        <v>680</v>
      </c>
      <c r="H1045" s="5" t="s">
        <v>342</v>
      </c>
      <c r="I1045" s="5" t="s">
        <v>679</v>
      </c>
      <c r="J1045" s="75" t="s">
        <v>1102</v>
      </c>
      <c r="N1045" s="14"/>
      <c r="O1045" s="50">
        <f>MIN(Lääkkeet[[#This Row],[Velvoite 1.1.2024 (pakkauksia)]],Lääkkeet[[#This Row],[Suurimman alitusluvan mukainen velvoite 
1.1.-30.6.2024 (pakkauksia)]],Lääkkeet[[#This Row],[Alin saldo 
1.1.-30.6.2024 (pakkauksia)]])*Lääkkeet[[#This Row],[Kirjanpitoarvo / pakkaus 1.1.2024
(EUR  ALV 0 %)]]</f>
        <v>0</v>
      </c>
      <c r="P1045" s="16"/>
      <c r="Q1045" s="13"/>
      <c r="R1045" s="13"/>
      <c r="S1045" s="13"/>
      <c r="T1045" s="14"/>
      <c r="U1045" s="51">
        <f>MIN(Lääkkeet[[#This Row],[Velvoite 1.7.2024 (pakkauksia)]],Lääkkeet[[#This Row],[Suurimman alitusluvan mukainen velvoite
1.7.-31.12.2024 (pakkauksia)]],Lääkkeet[[#This Row],[Alin saldo 
1.7.-31.12.2024 (pakkauksia)]])*Lääkkeet[[#This Row],[Kirjanpitoarvo / pakkaus 1.7.2024
(EUR  ALV 0 %)]]</f>
        <v>0</v>
      </c>
      <c r="W1045" s="61" t="str" cm="1">
        <f t="array" ref="W1045">IFERROR(_xlfn.IFS(Lääkkeet[[#This Row],[Sitoutunut pääoma 
1.1.-30.6.2024 (EUR)]]&gt;0,"Täytetyt",Lääkkeet[[#This Row],[Sitoutunut pääoma 
1.7.-31.12.2024 (EUR)]]&gt;0,"Täytetyt"),"")</f>
        <v/>
      </c>
      <c r="X1045" s="61"/>
      <c r="Y1045" s="5">
        <f>Hakulomake!$B$29</f>
        <v>0</v>
      </c>
    </row>
    <row r="1046" spans="1:25" x14ac:dyDescent="0.3">
      <c r="A1046" s="6" t="s">
        <v>1199</v>
      </c>
      <c r="B1046" s="49">
        <f>Hakulomake!$B$17</f>
        <v>0</v>
      </c>
      <c r="C1046" s="75">
        <v>9</v>
      </c>
      <c r="D1046" s="5" t="s">
        <v>703</v>
      </c>
      <c r="E1046" s="74" t="s">
        <v>2707</v>
      </c>
      <c r="F1046" s="5" t="s">
        <v>704</v>
      </c>
      <c r="G1046" s="5" t="s">
        <v>708</v>
      </c>
      <c r="H1046" s="5" t="s">
        <v>342</v>
      </c>
      <c r="I1046" s="5" t="s">
        <v>679</v>
      </c>
      <c r="J1046" s="75">
        <v>100</v>
      </c>
      <c r="N1046" s="14"/>
      <c r="O1046" s="50">
        <f>MIN(Lääkkeet[[#This Row],[Velvoite 1.1.2024 (pakkauksia)]],Lääkkeet[[#This Row],[Suurimman alitusluvan mukainen velvoite 
1.1.-30.6.2024 (pakkauksia)]],Lääkkeet[[#This Row],[Alin saldo 
1.1.-30.6.2024 (pakkauksia)]])*Lääkkeet[[#This Row],[Kirjanpitoarvo / pakkaus 1.1.2024
(EUR  ALV 0 %)]]</f>
        <v>0</v>
      </c>
      <c r="P1046" s="16"/>
      <c r="Q1046" s="13"/>
      <c r="R1046" s="13"/>
      <c r="S1046" s="13"/>
      <c r="T1046" s="14"/>
      <c r="U1046" s="51">
        <f>MIN(Lääkkeet[[#This Row],[Velvoite 1.7.2024 (pakkauksia)]],Lääkkeet[[#This Row],[Suurimman alitusluvan mukainen velvoite
1.7.-31.12.2024 (pakkauksia)]],Lääkkeet[[#This Row],[Alin saldo 
1.7.-31.12.2024 (pakkauksia)]])*Lääkkeet[[#This Row],[Kirjanpitoarvo / pakkaus 1.7.2024
(EUR  ALV 0 %)]]</f>
        <v>0</v>
      </c>
      <c r="W1046" s="61" t="str" cm="1">
        <f t="array" ref="W1046">IFERROR(_xlfn.IFS(Lääkkeet[[#This Row],[Sitoutunut pääoma 
1.1.-30.6.2024 (EUR)]]&gt;0,"Täytetyt",Lääkkeet[[#This Row],[Sitoutunut pääoma 
1.7.-31.12.2024 (EUR)]]&gt;0,"Täytetyt"),"")</f>
        <v/>
      </c>
      <c r="X1046" s="61"/>
      <c r="Y1046" s="5">
        <f>Hakulomake!$B$29</f>
        <v>0</v>
      </c>
    </row>
    <row r="1047" spans="1:25" x14ac:dyDescent="0.3">
      <c r="A1047" s="6" t="s">
        <v>1199</v>
      </c>
      <c r="B1047" s="49">
        <f>Hakulomake!$B$17</f>
        <v>0</v>
      </c>
      <c r="C1047" s="75">
        <v>9</v>
      </c>
      <c r="D1047" s="5" t="s">
        <v>703</v>
      </c>
      <c r="E1047" s="74" t="s">
        <v>2708</v>
      </c>
      <c r="F1047" s="5" t="s">
        <v>704</v>
      </c>
      <c r="G1047" s="5" t="s">
        <v>705</v>
      </c>
      <c r="H1047" s="5" t="s">
        <v>342</v>
      </c>
      <c r="I1047" s="5" t="s">
        <v>682</v>
      </c>
      <c r="J1047" s="75">
        <v>14</v>
      </c>
      <c r="N1047" s="14"/>
      <c r="O1047" s="50">
        <f>MIN(Lääkkeet[[#This Row],[Velvoite 1.1.2024 (pakkauksia)]],Lääkkeet[[#This Row],[Suurimman alitusluvan mukainen velvoite 
1.1.-30.6.2024 (pakkauksia)]],Lääkkeet[[#This Row],[Alin saldo 
1.1.-30.6.2024 (pakkauksia)]])*Lääkkeet[[#This Row],[Kirjanpitoarvo / pakkaus 1.1.2024
(EUR  ALV 0 %)]]</f>
        <v>0</v>
      </c>
      <c r="P1047" s="16"/>
      <c r="Q1047" s="13"/>
      <c r="R1047" s="13"/>
      <c r="S1047" s="13"/>
      <c r="T1047" s="14"/>
      <c r="U1047" s="51">
        <f>MIN(Lääkkeet[[#This Row],[Velvoite 1.7.2024 (pakkauksia)]],Lääkkeet[[#This Row],[Suurimman alitusluvan mukainen velvoite
1.7.-31.12.2024 (pakkauksia)]],Lääkkeet[[#This Row],[Alin saldo 
1.7.-31.12.2024 (pakkauksia)]])*Lääkkeet[[#This Row],[Kirjanpitoarvo / pakkaus 1.7.2024
(EUR  ALV 0 %)]]</f>
        <v>0</v>
      </c>
      <c r="W1047" s="61" t="str" cm="1">
        <f t="array" ref="W1047">IFERROR(_xlfn.IFS(Lääkkeet[[#This Row],[Sitoutunut pääoma 
1.1.-30.6.2024 (EUR)]]&gt;0,"Täytetyt",Lääkkeet[[#This Row],[Sitoutunut pääoma 
1.7.-31.12.2024 (EUR)]]&gt;0,"Täytetyt"),"")</f>
        <v/>
      </c>
      <c r="X1047" s="61"/>
      <c r="Y1047" s="5">
        <f>Hakulomake!$B$29</f>
        <v>0</v>
      </c>
    </row>
    <row r="1048" spans="1:25" x14ac:dyDescent="0.3">
      <c r="A1048" s="6" t="s">
        <v>1199</v>
      </c>
      <c r="B1048" s="49">
        <f>Hakulomake!$B$17</f>
        <v>0</v>
      </c>
      <c r="C1048" s="75">
        <v>9</v>
      </c>
      <c r="D1048" s="5" t="s">
        <v>699</v>
      </c>
      <c r="E1048" s="74" t="s">
        <v>2709</v>
      </c>
      <c r="F1048" s="5" t="s">
        <v>700</v>
      </c>
      <c r="G1048" s="5" t="s">
        <v>702</v>
      </c>
      <c r="H1048" s="5" t="s">
        <v>344</v>
      </c>
      <c r="I1048" s="5" t="s">
        <v>679</v>
      </c>
      <c r="J1048" s="75">
        <v>98</v>
      </c>
      <c r="N1048" s="14"/>
      <c r="O1048" s="50">
        <f>MIN(Lääkkeet[[#This Row],[Velvoite 1.1.2024 (pakkauksia)]],Lääkkeet[[#This Row],[Suurimman alitusluvan mukainen velvoite 
1.1.-30.6.2024 (pakkauksia)]],Lääkkeet[[#This Row],[Alin saldo 
1.1.-30.6.2024 (pakkauksia)]])*Lääkkeet[[#This Row],[Kirjanpitoarvo / pakkaus 1.1.2024
(EUR  ALV 0 %)]]</f>
        <v>0</v>
      </c>
      <c r="P1048" s="16"/>
      <c r="Q1048" s="13"/>
      <c r="R1048" s="13"/>
      <c r="S1048" s="13"/>
      <c r="T1048" s="14"/>
      <c r="U1048" s="51">
        <f>MIN(Lääkkeet[[#This Row],[Velvoite 1.7.2024 (pakkauksia)]],Lääkkeet[[#This Row],[Suurimman alitusluvan mukainen velvoite
1.7.-31.12.2024 (pakkauksia)]],Lääkkeet[[#This Row],[Alin saldo 
1.7.-31.12.2024 (pakkauksia)]])*Lääkkeet[[#This Row],[Kirjanpitoarvo / pakkaus 1.7.2024
(EUR  ALV 0 %)]]</f>
        <v>0</v>
      </c>
      <c r="W1048" s="61" t="str" cm="1">
        <f t="array" ref="W1048">IFERROR(_xlfn.IFS(Lääkkeet[[#This Row],[Sitoutunut pääoma 
1.1.-30.6.2024 (EUR)]]&gt;0,"Täytetyt",Lääkkeet[[#This Row],[Sitoutunut pääoma 
1.7.-31.12.2024 (EUR)]]&gt;0,"Täytetyt"),"")</f>
        <v/>
      </c>
      <c r="X1048" s="61"/>
      <c r="Y1048" s="5">
        <f>Hakulomake!$B$29</f>
        <v>0</v>
      </c>
    </row>
    <row r="1049" spans="1:25" x14ac:dyDescent="0.3">
      <c r="A1049" s="6" t="s">
        <v>1199</v>
      </c>
      <c r="B1049" s="49">
        <f>Hakulomake!$B$17</f>
        <v>0</v>
      </c>
      <c r="C1049" s="75">
        <v>9</v>
      </c>
      <c r="D1049" s="5" t="s">
        <v>703</v>
      </c>
      <c r="E1049" s="74" t="s">
        <v>2710</v>
      </c>
      <c r="F1049" s="5" t="s">
        <v>704</v>
      </c>
      <c r="G1049" s="5" t="s">
        <v>709</v>
      </c>
      <c r="H1049" s="5" t="s">
        <v>342</v>
      </c>
      <c r="I1049" s="5" t="s">
        <v>679</v>
      </c>
      <c r="J1049" s="75">
        <v>28</v>
      </c>
      <c r="N1049" s="14"/>
      <c r="O1049" s="50">
        <f>MIN(Lääkkeet[[#This Row],[Velvoite 1.1.2024 (pakkauksia)]],Lääkkeet[[#This Row],[Suurimman alitusluvan mukainen velvoite 
1.1.-30.6.2024 (pakkauksia)]],Lääkkeet[[#This Row],[Alin saldo 
1.1.-30.6.2024 (pakkauksia)]])*Lääkkeet[[#This Row],[Kirjanpitoarvo / pakkaus 1.1.2024
(EUR  ALV 0 %)]]</f>
        <v>0</v>
      </c>
      <c r="P1049" s="16"/>
      <c r="Q1049" s="13"/>
      <c r="R1049" s="13"/>
      <c r="S1049" s="13"/>
      <c r="T1049" s="14"/>
      <c r="U1049" s="51">
        <f>MIN(Lääkkeet[[#This Row],[Velvoite 1.7.2024 (pakkauksia)]],Lääkkeet[[#This Row],[Suurimman alitusluvan mukainen velvoite
1.7.-31.12.2024 (pakkauksia)]],Lääkkeet[[#This Row],[Alin saldo 
1.7.-31.12.2024 (pakkauksia)]])*Lääkkeet[[#This Row],[Kirjanpitoarvo / pakkaus 1.7.2024
(EUR  ALV 0 %)]]</f>
        <v>0</v>
      </c>
      <c r="W1049" s="61" t="str" cm="1">
        <f t="array" ref="W1049">IFERROR(_xlfn.IFS(Lääkkeet[[#This Row],[Sitoutunut pääoma 
1.1.-30.6.2024 (EUR)]]&gt;0,"Täytetyt",Lääkkeet[[#This Row],[Sitoutunut pääoma 
1.7.-31.12.2024 (EUR)]]&gt;0,"Täytetyt"),"")</f>
        <v/>
      </c>
      <c r="X1049" s="61"/>
      <c r="Y1049" s="5">
        <f>Hakulomake!$B$29</f>
        <v>0</v>
      </c>
    </row>
    <row r="1050" spans="1:25" x14ac:dyDescent="0.3">
      <c r="A1050" s="6" t="s">
        <v>1199</v>
      </c>
      <c r="B1050" s="49">
        <f>Hakulomake!$B$17</f>
        <v>0</v>
      </c>
      <c r="C1050" s="75">
        <v>9</v>
      </c>
      <c r="D1050" s="5" t="s">
        <v>703</v>
      </c>
      <c r="E1050" s="74" t="s">
        <v>2711</v>
      </c>
      <c r="F1050" s="5" t="s">
        <v>704</v>
      </c>
      <c r="G1050" s="5" t="s">
        <v>706</v>
      </c>
      <c r="H1050" s="5" t="s">
        <v>342</v>
      </c>
      <c r="I1050" s="5" t="s">
        <v>679</v>
      </c>
      <c r="J1050" s="75">
        <v>100</v>
      </c>
      <c r="N1050" s="14"/>
      <c r="O1050" s="50">
        <f>MIN(Lääkkeet[[#This Row],[Velvoite 1.1.2024 (pakkauksia)]],Lääkkeet[[#This Row],[Suurimman alitusluvan mukainen velvoite 
1.1.-30.6.2024 (pakkauksia)]],Lääkkeet[[#This Row],[Alin saldo 
1.1.-30.6.2024 (pakkauksia)]])*Lääkkeet[[#This Row],[Kirjanpitoarvo / pakkaus 1.1.2024
(EUR  ALV 0 %)]]</f>
        <v>0</v>
      </c>
      <c r="P1050" s="16"/>
      <c r="Q1050" s="13"/>
      <c r="R1050" s="13"/>
      <c r="S1050" s="13"/>
      <c r="T1050" s="14"/>
      <c r="U1050" s="51">
        <f>MIN(Lääkkeet[[#This Row],[Velvoite 1.7.2024 (pakkauksia)]],Lääkkeet[[#This Row],[Suurimman alitusluvan mukainen velvoite
1.7.-31.12.2024 (pakkauksia)]],Lääkkeet[[#This Row],[Alin saldo 
1.7.-31.12.2024 (pakkauksia)]])*Lääkkeet[[#This Row],[Kirjanpitoarvo / pakkaus 1.7.2024
(EUR  ALV 0 %)]]</f>
        <v>0</v>
      </c>
      <c r="W1050" s="61" t="str" cm="1">
        <f t="array" ref="W1050">IFERROR(_xlfn.IFS(Lääkkeet[[#This Row],[Sitoutunut pääoma 
1.1.-30.6.2024 (EUR)]]&gt;0,"Täytetyt",Lääkkeet[[#This Row],[Sitoutunut pääoma 
1.7.-31.12.2024 (EUR)]]&gt;0,"Täytetyt"),"")</f>
        <v/>
      </c>
      <c r="X1050" s="61"/>
      <c r="Y1050" s="5">
        <f>Hakulomake!$B$29</f>
        <v>0</v>
      </c>
    </row>
    <row r="1051" spans="1:25" x14ac:dyDescent="0.3">
      <c r="A1051" s="6" t="s">
        <v>1199</v>
      </c>
      <c r="B1051" s="49">
        <f>Hakulomake!$B$17</f>
        <v>0</v>
      </c>
      <c r="C1051" s="75">
        <v>9</v>
      </c>
      <c r="D1051" s="5" t="s">
        <v>676</v>
      </c>
      <c r="E1051" s="74" t="s">
        <v>2712</v>
      </c>
      <c r="F1051" s="5" t="s">
        <v>677</v>
      </c>
      <c r="G1051" s="5" t="s">
        <v>683</v>
      </c>
      <c r="H1051" s="5" t="s">
        <v>342</v>
      </c>
      <c r="I1051" s="5" t="s">
        <v>682</v>
      </c>
      <c r="J1051" s="75">
        <v>100</v>
      </c>
      <c r="N1051" s="14"/>
      <c r="O1051" s="50">
        <f>MIN(Lääkkeet[[#This Row],[Velvoite 1.1.2024 (pakkauksia)]],Lääkkeet[[#This Row],[Suurimman alitusluvan mukainen velvoite 
1.1.-30.6.2024 (pakkauksia)]],Lääkkeet[[#This Row],[Alin saldo 
1.1.-30.6.2024 (pakkauksia)]])*Lääkkeet[[#This Row],[Kirjanpitoarvo / pakkaus 1.1.2024
(EUR  ALV 0 %)]]</f>
        <v>0</v>
      </c>
      <c r="P1051" s="16"/>
      <c r="Q1051" s="13"/>
      <c r="R1051" s="13"/>
      <c r="S1051" s="13"/>
      <c r="T1051" s="14"/>
      <c r="U1051" s="51">
        <f>MIN(Lääkkeet[[#This Row],[Velvoite 1.7.2024 (pakkauksia)]],Lääkkeet[[#This Row],[Suurimman alitusluvan mukainen velvoite
1.7.-31.12.2024 (pakkauksia)]],Lääkkeet[[#This Row],[Alin saldo 
1.7.-31.12.2024 (pakkauksia)]])*Lääkkeet[[#This Row],[Kirjanpitoarvo / pakkaus 1.7.2024
(EUR  ALV 0 %)]]</f>
        <v>0</v>
      </c>
      <c r="W1051" s="61" t="str" cm="1">
        <f t="array" ref="W1051">IFERROR(_xlfn.IFS(Lääkkeet[[#This Row],[Sitoutunut pääoma 
1.1.-30.6.2024 (EUR)]]&gt;0,"Täytetyt",Lääkkeet[[#This Row],[Sitoutunut pääoma 
1.7.-31.12.2024 (EUR)]]&gt;0,"Täytetyt"),"")</f>
        <v/>
      </c>
      <c r="X1051" s="61"/>
      <c r="Y1051" s="5">
        <f>Hakulomake!$B$29</f>
        <v>0</v>
      </c>
    </row>
    <row r="1052" spans="1:25" x14ac:dyDescent="0.3">
      <c r="A1052" s="6" t="s">
        <v>1199</v>
      </c>
      <c r="B1052" s="49">
        <f>Hakulomake!$B$17</f>
        <v>0</v>
      </c>
      <c r="C1052" s="75">
        <v>9</v>
      </c>
      <c r="D1052" s="5" t="s">
        <v>694</v>
      </c>
      <c r="E1052" s="74" t="s">
        <v>2713</v>
      </c>
      <c r="F1052" s="5" t="s">
        <v>695</v>
      </c>
      <c r="G1052" s="5" t="s">
        <v>696</v>
      </c>
      <c r="H1052" s="5" t="s">
        <v>207</v>
      </c>
      <c r="I1052" s="5" t="s">
        <v>682</v>
      </c>
      <c r="J1052" s="75">
        <v>28</v>
      </c>
      <c r="N1052" s="14"/>
      <c r="O1052" s="50">
        <f>MIN(Lääkkeet[[#This Row],[Velvoite 1.1.2024 (pakkauksia)]],Lääkkeet[[#This Row],[Suurimman alitusluvan mukainen velvoite 
1.1.-30.6.2024 (pakkauksia)]],Lääkkeet[[#This Row],[Alin saldo 
1.1.-30.6.2024 (pakkauksia)]])*Lääkkeet[[#This Row],[Kirjanpitoarvo / pakkaus 1.1.2024
(EUR  ALV 0 %)]]</f>
        <v>0</v>
      </c>
      <c r="P1052" s="16"/>
      <c r="Q1052" s="13"/>
      <c r="R1052" s="13"/>
      <c r="S1052" s="13"/>
      <c r="T1052" s="14"/>
      <c r="U1052" s="51">
        <f>MIN(Lääkkeet[[#This Row],[Velvoite 1.7.2024 (pakkauksia)]],Lääkkeet[[#This Row],[Suurimman alitusluvan mukainen velvoite
1.7.-31.12.2024 (pakkauksia)]],Lääkkeet[[#This Row],[Alin saldo 
1.7.-31.12.2024 (pakkauksia)]])*Lääkkeet[[#This Row],[Kirjanpitoarvo / pakkaus 1.7.2024
(EUR  ALV 0 %)]]</f>
        <v>0</v>
      </c>
      <c r="W1052" s="61" t="str" cm="1">
        <f t="array" ref="W1052">IFERROR(_xlfn.IFS(Lääkkeet[[#This Row],[Sitoutunut pääoma 
1.1.-30.6.2024 (EUR)]]&gt;0,"Täytetyt",Lääkkeet[[#This Row],[Sitoutunut pääoma 
1.7.-31.12.2024 (EUR)]]&gt;0,"Täytetyt"),"")</f>
        <v/>
      </c>
      <c r="X1052" s="61"/>
      <c r="Y1052" s="5">
        <f>Hakulomake!$B$29</f>
        <v>0</v>
      </c>
    </row>
    <row r="1053" spans="1:25" x14ac:dyDescent="0.3">
      <c r="A1053" s="6" t="s">
        <v>1199</v>
      </c>
      <c r="B1053" s="49">
        <f>Hakulomake!$B$17</f>
        <v>0</v>
      </c>
      <c r="C1053" s="75">
        <v>9</v>
      </c>
      <c r="D1053" s="5" t="s">
        <v>703</v>
      </c>
      <c r="E1053" s="74" t="s">
        <v>2714</v>
      </c>
      <c r="F1053" s="5" t="s">
        <v>704</v>
      </c>
      <c r="G1053" s="5" t="s">
        <v>709</v>
      </c>
      <c r="H1053" s="5" t="s">
        <v>342</v>
      </c>
      <c r="I1053" s="5" t="s">
        <v>679</v>
      </c>
      <c r="J1053" s="75">
        <v>100</v>
      </c>
      <c r="N1053" s="14"/>
      <c r="O1053" s="50">
        <f>MIN(Lääkkeet[[#This Row],[Velvoite 1.1.2024 (pakkauksia)]],Lääkkeet[[#This Row],[Suurimman alitusluvan mukainen velvoite 
1.1.-30.6.2024 (pakkauksia)]],Lääkkeet[[#This Row],[Alin saldo 
1.1.-30.6.2024 (pakkauksia)]])*Lääkkeet[[#This Row],[Kirjanpitoarvo / pakkaus 1.1.2024
(EUR  ALV 0 %)]]</f>
        <v>0</v>
      </c>
      <c r="P1053" s="16"/>
      <c r="Q1053" s="13"/>
      <c r="R1053" s="13"/>
      <c r="S1053" s="13"/>
      <c r="T1053" s="14"/>
      <c r="U1053" s="51">
        <f>MIN(Lääkkeet[[#This Row],[Velvoite 1.7.2024 (pakkauksia)]],Lääkkeet[[#This Row],[Suurimman alitusluvan mukainen velvoite
1.7.-31.12.2024 (pakkauksia)]],Lääkkeet[[#This Row],[Alin saldo 
1.7.-31.12.2024 (pakkauksia)]])*Lääkkeet[[#This Row],[Kirjanpitoarvo / pakkaus 1.7.2024
(EUR  ALV 0 %)]]</f>
        <v>0</v>
      </c>
      <c r="W1053" s="61" t="str" cm="1">
        <f t="array" ref="W1053">IFERROR(_xlfn.IFS(Lääkkeet[[#This Row],[Sitoutunut pääoma 
1.1.-30.6.2024 (EUR)]]&gt;0,"Täytetyt",Lääkkeet[[#This Row],[Sitoutunut pääoma 
1.7.-31.12.2024 (EUR)]]&gt;0,"Täytetyt"),"")</f>
        <v/>
      </c>
      <c r="X1053" s="61"/>
      <c r="Y1053" s="5">
        <f>Hakulomake!$B$29</f>
        <v>0</v>
      </c>
    </row>
    <row r="1054" spans="1:25" x14ac:dyDescent="0.3">
      <c r="A1054" s="6" t="s">
        <v>1199</v>
      </c>
      <c r="B1054" s="49">
        <f>Hakulomake!$B$17</f>
        <v>0</v>
      </c>
      <c r="C1054" s="75">
        <v>9</v>
      </c>
      <c r="D1054" s="5" t="s">
        <v>676</v>
      </c>
      <c r="E1054" s="74" t="s">
        <v>2715</v>
      </c>
      <c r="F1054" s="5" t="s">
        <v>677</v>
      </c>
      <c r="G1054" s="5" t="s">
        <v>684</v>
      </c>
      <c r="H1054" s="5" t="s">
        <v>342</v>
      </c>
      <c r="I1054" s="5" t="s">
        <v>682</v>
      </c>
      <c r="J1054" s="75">
        <v>100</v>
      </c>
      <c r="N1054" s="14"/>
      <c r="O1054" s="50">
        <f>MIN(Lääkkeet[[#This Row],[Velvoite 1.1.2024 (pakkauksia)]],Lääkkeet[[#This Row],[Suurimman alitusluvan mukainen velvoite 
1.1.-30.6.2024 (pakkauksia)]],Lääkkeet[[#This Row],[Alin saldo 
1.1.-30.6.2024 (pakkauksia)]])*Lääkkeet[[#This Row],[Kirjanpitoarvo / pakkaus 1.1.2024
(EUR  ALV 0 %)]]</f>
        <v>0</v>
      </c>
      <c r="P1054" s="16"/>
      <c r="Q1054" s="13"/>
      <c r="R1054" s="13"/>
      <c r="S1054" s="13"/>
      <c r="T1054" s="14"/>
      <c r="U1054" s="51">
        <f>MIN(Lääkkeet[[#This Row],[Velvoite 1.7.2024 (pakkauksia)]],Lääkkeet[[#This Row],[Suurimman alitusluvan mukainen velvoite
1.7.-31.12.2024 (pakkauksia)]],Lääkkeet[[#This Row],[Alin saldo 
1.7.-31.12.2024 (pakkauksia)]])*Lääkkeet[[#This Row],[Kirjanpitoarvo / pakkaus 1.7.2024
(EUR  ALV 0 %)]]</f>
        <v>0</v>
      </c>
      <c r="W1054" s="61" t="str" cm="1">
        <f t="array" ref="W1054">IFERROR(_xlfn.IFS(Lääkkeet[[#This Row],[Sitoutunut pääoma 
1.1.-30.6.2024 (EUR)]]&gt;0,"Täytetyt",Lääkkeet[[#This Row],[Sitoutunut pääoma 
1.7.-31.12.2024 (EUR)]]&gt;0,"Täytetyt"),"")</f>
        <v/>
      </c>
      <c r="X1054" s="61"/>
      <c r="Y1054" s="5">
        <f>Hakulomake!$B$29</f>
        <v>0</v>
      </c>
    </row>
    <row r="1055" spans="1:25" x14ac:dyDescent="0.3">
      <c r="A1055" s="6" t="s">
        <v>1199</v>
      </c>
      <c r="B1055" s="49">
        <f>Hakulomake!$B$17</f>
        <v>0</v>
      </c>
      <c r="C1055" s="75">
        <v>9</v>
      </c>
      <c r="D1055" s="5" t="s">
        <v>699</v>
      </c>
      <c r="E1055" s="74" t="s">
        <v>2716</v>
      </c>
      <c r="F1055" s="5" t="s">
        <v>700</v>
      </c>
      <c r="G1055" s="5" t="s">
        <v>702</v>
      </c>
      <c r="H1055" s="5" t="s">
        <v>342</v>
      </c>
      <c r="I1055" s="5" t="s">
        <v>679</v>
      </c>
      <c r="J1055" s="75">
        <v>98</v>
      </c>
      <c r="N1055" s="14"/>
      <c r="O1055" s="50">
        <f>MIN(Lääkkeet[[#This Row],[Velvoite 1.1.2024 (pakkauksia)]],Lääkkeet[[#This Row],[Suurimman alitusluvan mukainen velvoite 
1.1.-30.6.2024 (pakkauksia)]],Lääkkeet[[#This Row],[Alin saldo 
1.1.-30.6.2024 (pakkauksia)]])*Lääkkeet[[#This Row],[Kirjanpitoarvo / pakkaus 1.1.2024
(EUR  ALV 0 %)]]</f>
        <v>0</v>
      </c>
      <c r="P1055" s="16"/>
      <c r="Q1055" s="13"/>
      <c r="R1055" s="13"/>
      <c r="S1055" s="13"/>
      <c r="T1055" s="14"/>
      <c r="U1055" s="51">
        <f>MIN(Lääkkeet[[#This Row],[Velvoite 1.7.2024 (pakkauksia)]],Lääkkeet[[#This Row],[Suurimman alitusluvan mukainen velvoite
1.7.-31.12.2024 (pakkauksia)]],Lääkkeet[[#This Row],[Alin saldo 
1.7.-31.12.2024 (pakkauksia)]])*Lääkkeet[[#This Row],[Kirjanpitoarvo / pakkaus 1.7.2024
(EUR  ALV 0 %)]]</f>
        <v>0</v>
      </c>
      <c r="W1055" s="61" t="str" cm="1">
        <f t="array" ref="W1055">IFERROR(_xlfn.IFS(Lääkkeet[[#This Row],[Sitoutunut pääoma 
1.1.-30.6.2024 (EUR)]]&gt;0,"Täytetyt",Lääkkeet[[#This Row],[Sitoutunut pääoma 
1.7.-31.12.2024 (EUR)]]&gt;0,"Täytetyt"),"")</f>
        <v/>
      </c>
      <c r="X1055" s="61"/>
      <c r="Y1055" s="5">
        <f>Hakulomake!$B$29</f>
        <v>0</v>
      </c>
    </row>
    <row r="1056" spans="1:25" x14ac:dyDescent="0.3">
      <c r="A1056" s="6" t="s">
        <v>1199</v>
      </c>
      <c r="B1056" s="49">
        <f>Hakulomake!$B$17</f>
        <v>0</v>
      </c>
      <c r="C1056" s="75">
        <v>9</v>
      </c>
      <c r="D1056" s="5" t="s">
        <v>694</v>
      </c>
      <c r="E1056" s="74" t="s">
        <v>2717</v>
      </c>
      <c r="F1056" s="5" t="s">
        <v>695</v>
      </c>
      <c r="G1056" s="5" t="s">
        <v>698</v>
      </c>
      <c r="H1056" s="5" t="s">
        <v>207</v>
      </c>
      <c r="I1056" s="5" t="s">
        <v>682</v>
      </c>
      <c r="J1056" s="75">
        <v>28</v>
      </c>
      <c r="N1056" s="14"/>
      <c r="O1056" s="50">
        <f>MIN(Lääkkeet[[#This Row],[Velvoite 1.1.2024 (pakkauksia)]],Lääkkeet[[#This Row],[Suurimman alitusluvan mukainen velvoite 
1.1.-30.6.2024 (pakkauksia)]],Lääkkeet[[#This Row],[Alin saldo 
1.1.-30.6.2024 (pakkauksia)]])*Lääkkeet[[#This Row],[Kirjanpitoarvo / pakkaus 1.1.2024
(EUR  ALV 0 %)]]</f>
        <v>0</v>
      </c>
      <c r="P1056" s="16"/>
      <c r="Q1056" s="13"/>
      <c r="R1056" s="13"/>
      <c r="S1056" s="13"/>
      <c r="T1056" s="14"/>
      <c r="U1056" s="51">
        <f>MIN(Lääkkeet[[#This Row],[Velvoite 1.7.2024 (pakkauksia)]],Lääkkeet[[#This Row],[Suurimman alitusluvan mukainen velvoite
1.7.-31.12.2024 (pakkauksia)]],Lääkkeet[[#This Row],[Alin saldo 
1.7.-31.12.2024 (pakkauksia)]])*Lääkkeet[[#This Row],[Kirjanpitoarvo / pakkaus 1.7.2024
(EUR  ALV 0 %)]]</f>
        <v>0</v>
      </c>
      <c r="W1056" s="61" t="str" cm="1">
        <f t="array" ref="W1056">IFERROR(_xlfn.IFS(Lääkkeet[[#This Row],[Sitoutunut pääoma 
1.1.-30.6.2024 (EUR)]]&gt;0,"Täytetyt",Lääkkeet[[#This Row],[Sitoutunut pääoma 
1.7.-31.12.2024 (EUR)]]&gt;0,"Täytetyt"),"")</f>
        <v/>
      </c>
      <c r="X1056" s="61"/>
      <c r="Y1056" s="5">
        <f>Hakulomake!$B$29</f>
        <v>0</v>
      </c>
    </row>
    <row r="1057" spans="1:25" x14ac:dyDescent="0.3">
      <c r="A1057" s="6" t="s">
        <v>1199</v>
      </c>
      <c r="B1057" s="49">
        <f>Hakulomake!$B$17</f>
        <v>0</v>
      </c>
      <c r="C1057" s="75">
        <v>9</v>
      </c>
      <c r="D1057" s="5" t="s">
        <v>699</v>
      </c>
      <c r="E1057" s="74" t="s">
        <v>2718</v>
      </c>
      <c r="F1057" s="5" t="s">
        <v>700</v>
      </c>
      <c r="G1057" s="5" t="s">
        <v>702</v>
      </c>
      <c r="H1057" s="5" t="s">
        <v>342</v>
      </c>
      <c r="I1057" s="5" t="s">
        <v>679</v>
      </c>
      <c r="J1057" s="75">
        <v>56</v>
      </c>
      <c r="N1057" s="14"/>
      <c r="O1057" s="50">
        <f>MIN(Lääkkeet[[#This Row],[Velvoite 1.1.2024 (pakkauksia)]],Lääkkeet[[#This Row],[Suurimman alitusluvan mukainen velvoite 
1.1.-30.6.2024 (pakkauksia)]],Lääkkeet[[#This Row],[Alin saldo 
1.1.-30.6.2024 (pakkauksia)]])*Lääkkeet[[#This Row],[Kirjanpitoarvo / pakkaus 1.1.2024
(EUR  ALV 0 %)]]</f>
        <v>0</v>
      </c>
      <c r="P1057" s="16"/>
      <c r="Q1057" s="13"/>
      <c r="R1057" s="13"/>
      <c r="S1057" s="13"/>
      <c r="T1057" s="14"/>
      <c r="U1057" s="51">
        <f>MIN(Lääkkeet[[#This Row],[Velvoite 1.7.2024 (pakkauksia)]],Lääkkeet[[#This Row],[Suurimman alitusluvan mukainen velvoite
1.7.-31.12.2024 (pakkauksia)]],Lääkkeet[[#This Row],[Alin saldo 
1.7.-31.12.2024 (pakkauksia)]])*Lääkkeet[[#This Row],[Kirjanpitoarvo / pakkaus 1.7.2024
(EUR  ALV 0 %)]]</f>
        <v>0</v>
      </c>
      <c r="W1057" s="61" t="str" cm="1">
        <f t="array" ref="W1057">IFERROR(_xlfn.IFS(Lääkkeet[[#This Row],[Sitoutunut pääoma 
1.1.-30.6.2024 (EUR)]]&gt;0,"Täytetyt",Lääkkeet[[#This Row],[Sitoutunut pääoma 
1.7.-31.12.2024 (EUR)]]&gt;0,"Täytetyt"),"")</f>
        <v/>
      </c>
      <c r="X1057" s="61"/>
      <c r="Y1057" s="5">
        <f>Hakulomake!$B$29</f>
        <v>0</v>
      </c>
    </row>
    <row r="1058" spans="1:25" x14ac:dyDescent="0.3">
      <c r="A1058" s="6" t="s">
        <v>1199</v>
      </c>
      <c r="B1058" s="49">
        <f>Hakulomake!$B$17</f>
        <v>0</v>
      </c>
      <c r="C1058" s="75">
        <v>9</v>
      </c>
      <c r="D1058" s="5" t="s">
        <v>703</v>
      </c>
      <c r="E1058" s="74" t="s">
        <v>2719</v>
      </c>
      <c r="F1058" s="5" t="s">
        <v>704</v>
      </c>
      <c r="G1058" s="5" t="s">
        <v>706</v>
      </c>
      <c r="H1058" s="5" t="s">
        <v>346</v>
      </c>
      <c r="I1058" s="5" t="s">
        <v>679</v>
      </c>
      <c r="J1058" s="75">
        <v>28</v>
      </c>
      <c r="N1058" s="14"/>
      <c r="O1058" s="50">
        <f>MIN(Lääkkeet[[#This Row],[Velvoite 1.1.2024 (pakkauksia)]],Lääkkeet[[#This Row],[Suurimman alitusluvan mukainen velvoite 
1.1.-30.6.2024 (pakkauksia)]],Lääkkeet[[#This Row],[Alin saldo 
1.1.-30.6.2024 (pakkauksia)]])*Lääkkeet[[#This Row],[Kirjanpitoarvo / pakkaus 1.1.2024
(EUR  ALV 0 %)]]</f>
        <v>0</v>
      </c>
      <c r="P1058" s="16"/>
      <c r="Q1058" s="13"/>
      <c r="R1058" s="13"/>
      <c r="S1058" s="13"/>
      <c r="T1058" s="14"/>
      <c r="U1058" s="51">
        <f>MIN(Lääkkeet[[#This Row],[Velvoite 1.7.2024 (pakkauksia)]],Lääkkeet[[#This Row],[Suurimman alitusluvan mukainen velvoite
1.7.-31.12.2024 (pakkauksia)]],Lääkkeet[[#This Row],[Alin saldo 
1.7.-31.12.2024 (pakkauksia)]])*Lääkkeet[[#This Row],[Kirjanpitoarvo / pakkaus 1.7.2024
(EUR  ALV 0 %)]]</f>
        <v>0</v>
      </c>
      <c r="W1058" s="61" t="str" cm="1">
        <f t="array" ref="W1058">IFERROR(_xlfn.IFS(Lääkkeet[[#This Row],[Sitoutunut pääoma 
1.1.-30.6.2024 (EUR)]]&gt;0,"Täytetyt",Lääkkeet[[#This Row],[Sitoutunut pääoma 
1.7.-31.12.2024 (EUR)]]&gt;0,"Täytetyt"),"")</f>
        <v/>
      </c>
      <c r="X1058" s="61"/>
      <c r="Y1058" s="5">
        <f>Hakulomake!$B$29</f>
        <v>0</v>
      </c>
    </row>
    <row r="1059" spans="1:25" x14ac:dyDescent="0.3">
      <c r="A1059" s="6" t="s">
        <v>1199</v>
      </c>
      <c r="B1059" s="49">
        <f>Hakulomake!$B$17</f>
        <v>0</v>
      </c>
      <c r="C1059" s="75">
        <v>9</v>
      </c>
      <c r="D1059" s="5" t="s">
        <v>703</v>
      </c>
      <c r="E1059" s="74" t="s">
        <v>2720</v>
      </c>
      <c r="F1059" s="5" t="s">
        <v>704</v>
      </c>
      <c r="G1059" s="5" t="s">
        <v>707</v>
      </c>
      <c r="H1059" s="5" t="s">
        <v>342</v>
      </c>
      <c r="I1059" s="5" t="s">
        <v>682</v>
      </c>
      <c r="J1059" s="75">
        <v>14</v>
      </c>
      <c r="N1059" s="14"/>
      <c r="O1059" s="50">
        <f>MIN(Lääkkeet[[#This Row],[Velvoite 1.1.2024 (pakkauksia)]],Lääkkeet[[#This Row],[Suurimman alitusluvan mukainen velvoite 
1.1.-30.6.2024 (pakkauksia)]],Lääkkeet[[#This Row],[Alin saldo 
1.1.-30.6.2024 (pakkauksia)]])*Lääkkeet[[#This Row],[Kirjanpitoarvo / pakkaus 1.1.2024
(EUR  ALV 0 %)]]</f>
        <v>0</v>
      </c>
      <c r="P1059" s="16"/>
      <c r="Q1059" s="13"/>
      <c r="R1059" s="13"/>
      <c r="S1059" s="13"/>
      <c r="T1059" s="14"/>
      <c r="U1059" s="51">
        <f>MIN(Lääkkeet[[#This Row],[Velvoite 1.7.2024 (pakkauksia)]],Lääkkeet[[#This Row],[Suurimman alitusluvan mukainen velvoite
1.7.-31.12.2024 (pakkauksia)]],Lääkkeet[[#This Row],[Alin saldo 
1.7.-31.12.2024 (pakkauksia)]])*Lääkkeet[[#This Row],[Kirjanpitoarvo / pakkaus 1.7.2024
(EUR  ALV 0 %)]]</f>
        <v>0</v>
      </c>
      <c r="W1059" s="61" t="str" cm="1">
        <f t="array" ref="W1059">IFERROR(_xlfn.IFS(Lääkkeet[[#This Row],[Sitoutunut pääoma 
1.1.-30.6.2024 (EUR)]]&gt;0,"Täytetyt",Lääkkeet[[#This Row],[Sitoutunut pääoma 
1.7.-31.12.2024 (EUR)]]&gt;0,"Täytetyt"),"")</f>
        <v/>
      </c>
      <c r="X1059" s="61"/>
      <c r="Y1059" s="5">
        <f>Hakulomake!$B$29</f>
        <v>0</v>
      </c>
    </row>
    <row r="1060" spans="1:25" x14ac:dyDescent="0.3">
      <c r="A1060" s="6" t="s">
        <v>1199</v>
      </c>
      <c r="B1060" s="49">
        <f>Hakulomake!$B$17</f>
        <v>0</v>
      </c>
      <c r="C1060" s="75">
        <v>9</v>
      </c>
      <c r="D1060" s="5" t="s">
        <v>676</v>
      </c>
      <c r="E1060" s="74" t="s">
        <v>2721</v>
      </c>
      <c r="F1060" s="5" t="s">
        <v>677</v>
      </c>
      <c r="G1060" s="5" t="s">
        <v>683</v>
      </c>
      <c r="H1060" s="5" t="s">
        <v>346</v>
      </c>
      <c r="I1060" s="5" t="s">
        <v>682</v>
      </c>
      <c r="J1060" s="75">
        <v>56</v>
      </c>
      <c r="N1060" s="14"/>
      <c r="O1060" s="50">
        <f>MIN(Lääkkeet[[#This Row],[Velvoite 1.1.2024 (pakkauksia)]],Lääkkeet[[#This Row],[Suurimman alitusluvan mukainen velvoite 
1.1.-30.6.2024 (pakkauksia)]],Lääkkeet[[#This Row],[Alin saldo 
1.1.-30.6.2024 (pakkauksia)]])*Lääkkeet[[#This Row],[Kirjanpitoarvo / pakkaus 1.1.2024
(EUR  ALV 0 %)]]</f>
        <v>0</v>
      </c>
      <c r="P1060" s="16"/>
      <c r="Q1060" s="13"/>
      <c r="R1060" s="13"/>
      <c r="S1060" s="13"/>
      <c r="T1060" s="14"/>
      <c r="U1060" s="51">
        <f>MIN(Lääkkeet[[#This Row],[Velvoite 1.7.2024 (pakkauksia)]],Lääkkeet[[#This Row],[Suurimman alitusluvan mukainen velvoite
1.7.-31.12.2024 (pakkauksia)]],Lääkkeet[[#This Row],[Alin saldo 
1.7.-31.12.2024 (pakkauksia)]])*Lääkkeet[[#This Row],[Kirjanpitoarvo / pakkaus 1.7.2024
(EUR  ALV 0 %)]]</f>
        <v>0</v>
      </c>
      <c r="W1060" s="61" t="str" cm="1">
        <f t="array" ref="W1060">IFERROR(_xlfn.IFS(Lääkkeet[[#This Row],[Sitoutunut pääoma 
1.1.-30.6.2024 (EUR)]]&gt;0,"Täytetyt",Lääkkeet[[#This Row],[Sitoutunut pääoma 
1.7.-31.12.2024 (EUR)]]&gt;0,"Täytetyt"),"")</f>
        <v/>
      </c>
      <c r="X1060" s="61"/>
      <c r="Y1060" s="5">
        <f>Hakulomake!$B$29</f>
        <v>0</v>
      </c>
    </row>
    <row r="1061" spans="1:25" x14ac:dyDescent="0.3">
      <c r="A1061" s="6" t="s">
        <v>1199</v>
      </c>
      <c r="B1061" s="49">
        <f>Hakulomake!$B$17</f>
        <v>0</v>
      </c>
      <c r="C1061" s="75">
        <v>9</v>
      </c>
      <c r="D1061" s="5" t="s">
        <v>676</v>
      </c>
      <c r="E1061" s="74" t="s">
        <v>2722</v>
      </c>
      <c r="F1061" s="5" t="s">
        <v>677</v>
      </c>
      <c r="G1061" s="5" t="s">
        <v>683</v>
      </c>
      <c r="H1061" s="5" t="s">
        <v>342</v>
      </c>
      <c r="I1061" s="5" t="s">
        <v>682</v>
      </c>
      <c r="J1061" s="75">
        <v>28</v>
      </c>
      <c r="N1061" s="14"/>
      <c r="O1061" s="50">
        <f>MIN(Lääkkeet[[#This Row],[Velvoite 1.1.2024 (pakkauksia)]],Lääkkeet[[#This Row],[Suurimman alitusluvan mukainen velvoite 
1.1.-30.6.2024 (pakkauksia)]],Lääkkeet[[#This Row],[Alin saldo 
1.1.-30.6.2024 (pakkauksia)]])*Lääkkeet[[#This Row],[Kirjanpitoarvo / pakkaus 1.1.2024
(EUR  ALV 0 %)]]</f>
        <v>0</v>
      </c>
      <c r="P1061" s="16"/>
      <c r="Q1061" s="13"/>
      <c r="R1061" s="13"/>
      <c r="S1061" s="13"/>
      <c r="T1061" s="14"/>
      <c r="U1061" s="51">
        <f>MIN(Lääkkeet[[#This Row],[Velvoite 1.7.2024 (pakkauksia)]],Lääkkeet[[#This Row],[Suurimman alitusluvan mukainen velvoite
1.7.-31.12.2024 (pakkauksia)]],Lääkkeet[[#This Row],[Alin saldo 
1.7.-31.12.2024 (pakkauksia)]])*Lääkkeet[[#This Row],[Kirjanpitoarvo / pakkaus 1.7.2024
(EUR  ALV 0 %)]]</f>
        <v>0</v>
      </c>
      <c r="W1061" s="61" t="str" cm="1">
        <f t="array" ref="W1061">IFERROR(_xlfn.IFS(Lääkkeet[[#This Row],[Sitoutunut pääoma 
1.1.-30.6.2024 (EUR)]]&gt;0,"Täytetyt",Lääkkeet[[#This Row],[Sitoutunut pääoma 
1.7.-31.12.2024 (EUR)]]&gt;0,"Täytetyt"),"")</f>
        <v/>
      </c>
      <c r="X1061" s="61"/>
      <c r="Y1061" s="5">
        <f>Hakulomake!$B$29</f>
        <v>0</v>
      </c>
    </row>
    <row r="1062" spans="1:25" x14ac:dyDescent="0.3">
      <c r="A1062" s="6" t="s">
        <v>1199</v>
      </c>
      <c r="B1062" s="49">
        <f>Hakulomake!$B$17</f>
        <v>0</v>
      </c>
      <c r="C1062" s="75">
        <v>9</v>
      </c>
      <c r="D1062" s="5" t="s">
        <v>685</v>
      </c>
      <c r="E1062" s="74" t="s">
        <v>2723</v>
      </c>
      <c r="F1062" s="5" t="s">
        <v>686</v>
      </c>
      <c r="G1062" s="5" t="s">
        <v>2650</v>
      </c>
      <c r="H1062" s="5" t="s">
        <v>342</v>
      </c>
      <c r="I1062" s="5" t="s">
        <v>679</v>
      </c>
      <c r="J1062" s="75">
        <v>98</v>
      </c>
      <c r="N1062" s="14"/>
      <c r="O1062" s="50">
        <f>MIN(Lääkkeet[[#This Row],[Velvoite 1.1.2024 (pakkauksia)]],Lääkkeet[[#This Row],[Suurimman alitusluvan mukainen velvoite 
1.1.-30.6.2024 (pakkauksia)]],Lääkkeet[[#This Row],[Alin saldo 
1.1.-30.6.2024 (pakkauksia)]])*Lääkkeet[[#This Row],[Kirjanpitoarvo / pakkaus 1.1.2024
(EUR  ALV 0 %)]]</f>
        <v>0</v>
      </c>
      <c r="P1062" s="16"/>
      <c r="Q1062" s="13"/>
      <c r="R1062" s="13"/>
      <c r="S1062" s="13"/>
      <c r="T1062" s="14"/>
      <c r="U1062" s="51">
        <f>MIN(Lääkkeet[[#This Row],[Velvoite 1.7.2024 (pakkauksia)]],Lääkkeet[[#This Row],[Suurimman alitusluvan mukainen velvoite
1.7.-31.12.2024 (pakkauksia)]],Lääkkeet[[#This Row],[Alin saldo 
1.7.-31.12.2024 (pakkauksia)]])*Lääkkeet[[#This Row],[Kirjanpitoarvo / pakkaus 1.7.2024
(EUR  ALV 0 %)]]</f>
        <v>0</v>
      </c>
      <c r="W1062" s="61" t="str" cm="1">
        <f t="array" ref="W1062">IFERROR(_xlfn.IFS(Lääkkeet[[#This Row],[Sitoutunut pääoma 
1.1.-30.6.2024 (EUR)]]&gt;0,"Täytetyt",Lääkkeet[[#This Row],[Sitoutunut pääoma 
1.7.-31.12.2024 (EUR)]]&gt;0,"Täytetyt"),"")</f>
        <v/>
      </c>
      <c r="X1062" s="61"/>
      <c r="Y1062" s="5">
        <f>Hakulomake!$B$29</f>
        <v>0</v>
      </c>
    </row>
    <row r="1063" spans="1:25" x14ac:dyDescent="0.3">
      <c r="A1063" s="6" t="s">
        <v>1199</v>
      </c>
      <c r="B1063" s="49">
        <f>Hakulomake!$B$17</f>
        <v>0</v>
      </c>
      <c r="C1063" s="75">
        <v>9</v>
      </c>
      <c r="D1063" s="5" t="s">
        <v>694</v>
      </c>
      <c r="E1063" s="74" t="s">
        <v>2724</v>
      </c>
      <c r="F1063" s="5" t="s">
        <v>695</v>
      </c>
      <c r="G1063" s="5" t="s">
        <v>698</v>
      </c>
      <c r="H1063" s="5" t="s">
        <v>207</v>
      </c>
      <c r="I1063" s="5" t="s">
        <v>682</v>
      </c>
      <c r="J1063" s="75">
        <v>98</v>
      </c>
      <c r="N1063" s="14"/>
      <c r="O1063" s="50">
        <f>MIN(Lääkkeet[[#This Row],[Velvoite 1.1.2024 (pakkauksia)]],Lääkkeet[[#This Row],[Suurimman alitusluvan mukainen velvoite 
1.1.-30.6.2024 (pakkauksia)]],Lääkkeet[[#This Row],[Alin saldo 
1.1.-30.6.2024 (pakkauksia)]])*Lääkkeet[[#This Row],[Kirjanpitoarvo / pakkaus 1.1.2024
(EUR  ALV 0 %)]]</f>
        <v>0</v>
      </c>
      <c r="P1063" s="16"/>
      <c r="Q1063" s="13"/>
      <c r="R1063" s="13"/>
      <c r="S1063" s="13"/>
      <c r="T1063" s="14"/>
      <c r="U1063" s="51">
        <f>MIN(Lääkkeet[[#This Row],[Velvoite 1.7.2024 (pakkauksia)]],Lääkkeet[[#This Row],[Suurimman alitusluvan mukainen velvoite
1.7.-31.12.2024 (pakkauksia)]],Lääkkeet[[#This Row],[Alin saldo 
1.7.-31.12.2024 (pakkauksia)]])*Lääkkeet[[#This Row],[Kirjanpitoarvo / pakkaus 1.7.2024
(EUR  ALV 0 %)]]</f>
        <v>0</v>
      </c>
      <c r="W1063" s="61" t="str" cm="1">
        <f t="array" ref="W1063">IFERROR(_xlfn.IFS(Lääkkeet[[#This Row],[Sitoutunut pääoma 
1.1.-30.6.2024 (EUR)]]&gt;0,"Täytetyt",Lääkkeet[[#This Row],[Sitoutunut pääoma 
1.7.-31.12.2024 (EUR)]]&gt;0,"Täytetyt"),"")</f>
        <v/>
      </c>
      <c r="X1063" s="61"/>
      <c r="Y1063" s="5">
        <f>Hakulomake!$B$29</f>
        <v>0</v>
      </c>
    </row>
    <row r="1064" spans="1:25" x14ac:dyDescent="0.3">
      <c r="A1064" s="6" t="s">
        <v>1199</v>
      </c>
      <c r="B1064" s="49">
        <f>Hakulomake!$B$17</f>
        <v>0</v>
      </c>
      <c r="C1064" s="75">
        <v>9</v>
      </c>
      <c r="D1064" s="5" t="s">
        <v>694</v>
      </c>
      <c r="E1064" s="74" t="s">
        <v>2725</v>
      </c>
      <c r="F1064" s="5" t="s">
        <v>695</v>
      </c>
      <c r="G1064" s="5" t="s">
        <v>698</v>
      </c>
      <c r="H1064" s="5" t="s">
        <v>207</v>
      </c>
      <c r="I1064" s="5" t="s">
        <v>682</v>
      </c>
      <c r="J1064" s="75">
        <v>14</v>
      </c>
      <c r="N1064" s="14"/>
      <c r="O1064" s="50">
        <f>MIN(Lääkkeet[[#This Row],[Velvoite 1.1.2024 (pakkauksia)]],Lääkkeet[[#This Row],[Suurimman alitusluvan mukainen velvoite 
1.1.-30.6.2024 (pakkauksia)]],Lääkkeet[[#This Row],[Alin saldo 
1.1.-30.6.2024 (pakkauksia)]])*Lääkkeet[[#This Row],[Kirjanpitoarvo / pakkaus 1.1.2024
(EUR  ALV 0 %)]]</f>
        <v>0</v>
      </c>
      <c r="P1064" s="16"/>
      <c r="Q1064" s="13"/>
      <c r="R1064" s="13"/>
      <c r="S1064" s="13"/>
      <c r="T1064" s="14"/>
      <c r="U1064" s="51">
        <f>MIN(Lääkkeet[[#This Row],[Velvoite 1.7.2024 (pakkauksia)]],Lääkkeet[[#This Row],[Suurimman alitusluvan mukainen velvoite
1.7.-31.12.2024 (pakkauksia)]],Lääkkeet[[#This Row],[Alin saldo 
1.7.-31.12.2024 (pakkauksia)]])*Lääkkeet[[#This Row],[Kirjanpitoarvo / pakkaus 1.7.2024
(EUR  ALV 0 %)]]</f>
        <v>0</v>
      </c>
      <c r="W1064" s="61" t="str" cm="1">
        <f t="array" ref="W1064">IFERROR(_xlfn.IFS(Lääkkeet[[#This Row],[Sitoutunut pääoma 
1.1.-30.6.2024 (EUR)]]&gt;0,"Täytetyt",Lääkkeet[[#This Row],[Sitoutunut pääoma 
1.7.-31.12.2024 (EUR)]]&gt;0,"Täytetyt"),"")</f>
        <v/>
      </c>
      <c r="X1064" s="61"/>
      <c r="Y1064" s="5">
        <f>Hakulomake!$B$29</f>
        <v>0</v>
      </c>
    </row>
    <row r="1065" spans="1:25" x14ac:dyDescent="0.3">
      <c r="A1065" s="6" t="s">
        <v>1199</v>
      </c>
      <c r="B1065" s="49">
        <f>Hakulomake!$B$17</f>
        <v>0</v>
      </c>
      <c r="C1065" s="75">
        <v>9</v>
      </c>
      <c r="D1065" s="5" t="s">
        <v>699</v>
      </c>
      <c r="E1065" s="74" t="s">
        <v>2726</v>
      </c>
      <c r="F1065" s="5" t="s">
        <v>700</v>
      </c>
      <c r="G1065" s="5" t="s">
        <v>702</v>
      </c>
      <c r="H1065" s="5" t="s">
        <v>344</v>
      </c>
      <c r="I1065" s="5" t="s">
        <v>679</v>
      </c>
      <c r="J1065" s="75">
        <v>56</v>
      </c>
      <c r="N1065" s="14"/>
      <c r="O1065" s="50">
        <f>MIN(Lääkkeet[[#This Row],[Velvoite 1.1.2024 (pakkauksia)]],Lääkkeet[[#This Row],[Suurimman alitusluvan mukainen velvoite 
1.1.-30.6.2024 (pakkauksia)]],Lääkkeet[[#This Row],[Alin saldo 
1.1.-30.6.2024 (pakkauksia)]])*Lääkkeet[[#This Row],[Kirjanpitoarvo / pakkaus 1.1.2024
(EUR  ALV 0 %)]]</f>
        <v>0</v>
      </c>
      <c r="P1065" s="16"/>
      <c r="Q1065" s="13"/>
      <c r="R1065" s="13"/>
      <c r="S1065" s="13"/>
      <c r="T1065" s="14"/>
      <c r="U1065" s="51">
        <f>MIN(Lääkkeet[[#This Row],[Velvoite 1.7.2024 (pakkauksia)]],Lääkkeet[[#This Row],[Suurimman alitusluvan mukainen velvoite
1.7.-31.12.2024 (pakkauksia)]],Lääkkeet[[#This Row],[Alin saldo 
1.7.-31.12.2024 (pakkauksia)]])*Lääkkeet[[#This Row],[Kirjanpitoarvo / pakkaus 1.7.2024
(EUR  ALV 0 %)]]</f>
        <v>0</v>
      </c>
      <c r="W1065" s="61" t="str" cm="1">
        <f t="array" ref="W1065">IFERROR(_xlfn.IFS(Lääkkeet[[#This Row],[Sitoutunut pääoma 
1.1.-30.6.2024 (EUR)]]&gt;0,"Täytetyt",Lääkkeet[[#This Row],[Sitoutunut pääoma 
1.7.-31.12.2024 (EUR)]]&gt;0,"Täytetyt"),"")</f>
        <v/>
      </c>
      <c r="X1065" s="61"/>
      <c r="Y1065" s="5">
        <f>Hakulomake!$B$29</f>
        <v>0</v>
      </c>
    </row>
    <row r="1066" spans="1:25" x14ac:dyDescent="0.3">
      <c r="A1066" s="6" t="s">
        <v>1199</v>
      </c>
      <c r="B1066" s="49">
        <f>Hakulomake!$B$17</f>
        <v>0</v>
      </c>
      <c r="C1066" s="75">
        <v>9</v>
      </c>
      <c r="D1066" s="5" t="s">
        <v>685</v>
      </c>
      <c r="E1066" s="74" t="s">
        <v>2727</v>
      </c>
      <c r="F1066" s="5" t="s">
        <v>686</v>
      </c>
      <c r="G1066" s="5" t="s">
        <v>691</v>
      </c>
      <c r="H1066" s="5" t="s">
        <v>342</v>
      </c>
      <c r="I1066" s="5" t="s">
        <v>679</v>
      </c>
      <c r="J1066" s="75">
        <v>14</v>
      </c>
      <c r="N1066" s="14"/>
      <c r="O1066" s="50">
        <f>MIN(Lääkkeet[[#This Row],[Velvoite 1.1.2024 (pakkauksia)]],Lääkkeet[[#This Row],[Suurimman alitusluvan mukainen velvoite 
1.1.-30.6.2024 (pakkauksia)]],Lääkkeet[[#This Row],[Alin saldo 
1.1.-30.6.2024 (pakkauksia)]])*Lääkkeet[[#This Row],[Kirjanpitoarvo / pakkaus 1.1.2024
(EUR  ALV 0 %)]]</f>
        <v>0</v>
      </c>
      <c r="P1066" s="16"/>
      <c r="Q1066" s="13"/>
      <c r="R1066" s="13"/>
      <c r="S1066" s="13"/>
      <c r="T1066" s="14"/>
      <c r="U1066" s="51">
        <f>MIN(Lääkkeet[[#This Row],[Velvoite 1.7.2024 (pakkauksia)]],Lääkkeet[[#This Row],[Suurimman alitusluvan mukainen velvoite
1.7.-31.12.2024 (pakkauksia)]],Lääkkeet[[#This Row],[Alin saldo 
1.7.-31.12.2024 (pakkauksia)]])*Lääkkeet[[#This Row],[Kirjanpitoarvo / pakkaus 1.7.2024
(EUR  ALV 0 %)]]</f>
        <v>0</v>
      </c>
      <c r="W1066" s="61" t="str" cm="1">
        <f t="array" ref="W1066">IFERROR(_xlfn.IFS(Lääkkeet[[#This Row],[Sitoutunut pääoma 
1.1.-30.6.2024 (EUR)]]&gt;0,"Täytetyt",Lääkkeet[[#This Row],[Sitoutunut pääoma 
1.7.-31.12.2024 (EUR)]]&gt;0,"Täytetyt"),"")</f>
        <v/>
      </c>
      <c r="X1066" s="61"/>
      <c r="Y1066" s="5">
        <f>Hakulomake!$B$29</f>
        <v>0</v>
      </c>
    </row>
    <row r="1067" spans="1:25" x14ac:dyDescent="0.3">
      <c r="A1067" s="6" t="s">
        <v>1199</v>
      </c>
      <c r="B1067" s="49">
        <f>Hakulomake!$B$17</f>
        <v>0</v>
      </c>
      <c r="C1067" s="75">
        <v>9</v>
      </c>
      <c r="D1067" s="5" t="s">
        <v>676</v>
      </c>
      <c r="E1067" s="74" t="s">
        <v>2728</v>
      </c>
      <c r="F1067" s="5" t="s">
        <v>677</v>
      </c>
      <c r="G1067" s="5" t="s">
        <v>684</v>
      </c>
      <c r="H1067" s="5" t="s">
        <v>344</v>
      </c>
      <c r="I1067" s="5" t="s">
        <v>682</v>
      </c>
      <c r="J1067" s="75">
        <v>100</v>
      </c>
      <c r="N1067" s="14"/>
      <c r="O1067" s="50">
        <f>MIN(Lääkkeet[[#This Row],[Velvoite 1.1.2024 (pakkauksia)]],Lääkkeet[[#This Row],[Suurimman alitusluvan mukainen velvoite 
1.1.-30.6.2024 (pakkauksia)]],Lääkkeet[[#This Row],[Alin saldo 
1.1.-30.6.2024 (pakkauksia)]])*Lääkkeet[[#This Row],[Kirjanpitoarvo / pakkaus 1.1.2024
(EUR  ALV 0 %)]]</f>
        <v>0</v>
      </c>
      <c r="P1067" s="16"/>
      <c r="Q1067" s="13"/>
      <c r="R1067" s="13"/>
      <c r="S1067" s="13"/>
      <c r="T1067" s="14"/>
      <c r="U1067" s="51">
        <f>MIN(Lääkkeet[[#This Row],[Velvoite 1.7.2024 (pakkauksia)]],Lääkkeet[[#This Row],[Suurimman alitusluvan mukainen velvoite
1.7.-31.12.2024 (pakkauksia)]],Lääkkeet[[#This Row],[Alin saldo 
1.7.-31.12.2024 (pakkauksia)]])*Lääkkeet[[#This Row],[Kirjanpitoarvo / pakkaus 1.7.2024
(EUR  ALV 0 %)]]</f>
        <v>0</v>
      </c>
      <c r="W1067" s="61" t="str" cm="1">
        <f t="array" ref="W1067">IFERROR(_xlfn.IFS(Lääkkeet[[#This Row],[Sitoutunut pääoma 
1.1.-30.6.2024 (EUR)]]&gt;0,"Täytetyt",Lääkkeet[[#This Row],[Sitoutunut pääoma 
1.7.-31.12.2024 (EUR)]]&gt;0,"Täytetyt"),"")</f>
        <v/>
      </c>
      <c r="X1067" s="61"/>
      <c r="Y1067" s="5">
        <f>Hakulomake!$B$29</f>
        <v>0</v>
      </c>
    </row>
    <row r="1068" spans="1:25" x14ac:dyDescent="0.3">
      <c r="A1068" s="6" t="s">
        <v>1199</v>
      </c>
      <c r="B1068" s="49">
        <f>Hakulomake!$B$17</f>
        <v>0</v>
      </c>
      <c r="C1068" s="75">
        <v>9</v>
      </c>
      <c r="D1068" s="5" t="s">
        <v>676</v>
      </c>
      <c r="E1068" s="74" t="s">
        <v>2729</v>
      </c>
      <c r="F1068" s="5" t="s">
        <v>677</v>
      </c>
      <c r="G1068" s="5" t="s">
        <v>681</v>
      </c>
      <c r="H1068" s="5" t="s">
        <v>342</v>
      </c>
      <c r="I1068" s="5" t="s">
        <v>682</v>
      </c>
      <c r="J1068" s="75">
        <v>30</v>
      </c>
      <c r="N1068" s="14"/>
      <c r="O1068" s="50">
        <f>MIN(Lääkkeet[[#This Row],[Velvoite 1.1.2024 (pakkauksia)]],Lääkkeet[[#This Row],[Suurimman alitusluvan mukainen velvoite 
1.1.-30.6.2024 (pakkauksia)]],Lääkkeet[[#This Row],[Alin saldo 
1.1.-30.6.2024 (pakkauksia)]])*Lääkkeet[[#This Row],[Kirjanpitoarvo / pakkaus 1.1.2024
(EUR  ALV 0 %)]]</f>
        <v>0</v>
      </c>
      <c r="P1068" s="16"/>
      <c r="Q1068" s="13"/>
      <c r="R1068" s="13"/>
      <c r="S1068" s="13"/>
      <c r="T1068" s="14"/>
      <c r="U1068" s="51">
        <f>MIN(Lääkkeet[[#This Row],[Velvoite 1.7.2024 (pakkauksia)]],Lääkkeet[[#This Row],[Suurimman alitusluvan mukainen velvoite
1.7.-31.12.2024 (pakkauksia)]],Lääkkeet[[#This Row],[Alin saldo 
1.7.-31.12.2024 (pakkauksia)]])*Lääkkeet[[#This Row],[Kirjanpitoarvo / pakkaus 1.7.2024
(EUR  ALV 0 %)]]</f>
        <v>0</v>
      </c>
      <c r="W1068" s="61" t="str" cm="1">
        <f t="array" ref="W1068">IFERROR(_xlfn.IFS(Lääkkeet[[#This Row],[Sitoutunut pääoma 
1.1.-30.6.2024 (EUR)]]&gt;0,"Täytetyt",Lääkkeet[[#This Row],[Sitoutunut pääoma 
1.7.-31.12.2024 (EUR)]]&gt;0,"Täytetyt"),"")</f>
        <v/>
      </c>
      <c r="X1068" s="61"/>
      <c r="Y1068" s="5">
        <f>Hakulomake!$B$29</f>
        <v>0</v>
      </c>
    </row>
    <row r="1069" spans="1:25" x14ac:dyDescent="0.3">
      <c r="A1069" s="6" t="s">
        <v>1199</v>
      </c>
      <c r="B1069" s="49">
        <f>Hakulomake!$B$17</f>
        <v>0</v>
      </c>
      <c r="C1069" s="75">
        <v>9</v>
      </c>
      <c r="D1069" s="5" t="s">
        <v>676</v>
      </c>
      <c r="E1069" s="74" t="s">
        <v>2730</v>
      </c>
      <c r="F1069" s="5" t="s">
        <v>677</v>
      </c>
      <c r="G1069" s="5" t="s">
        <v>680</v>
      </c>
      <c r="H1069" s="5" t="s">
        <v>344</v>
      </c>
      <c r="I1069" s="5" t="s">
        <v>679</v>
      </c>
      <c r="J1069" s="75">
        <v>28</v>
      </c>
      <c r="N1069" s="14"/>
      <c r="O1069" s="50">
        <f>MIN(Lääkkeet[[#This Row],[Velvoite 1.1.2024 (pakkauksia)]],Lääkkeet[[#This Row],[Suurimman alitusluvan mukainen velvoite 
1.1.-30.6.2024 (pakkauksia)]],Lääkkeet[[#This Row],[Alin saldo 
1.1.-30.6.2024 (pakkauksia)]])*Lääkkeet[[#This Row],[Kirjanpitoarvo / pakkaus 1.1.2024
(EUR  ALV 0 %)]]</f>
        <v>0</v>
      </c>
      <c r="P1069" s="16"/>
      <c r="Q1069" s="13"/>
      <c r="R1069" s="13"/>
      <c r="S1069" s="13"/>
      <c r="T1069" s="14"/>
      <c r="U1069" s="51">
        <f>MIN(Lääkkeet[[#This Row],[Velvoite 1.7.2024 (pakkauksia)]],Lääkkeet[[#This Row],[Suurimman alitusluvan mukainen velvoite
1.7.-31.12.2024 (pakkauksia)]],Lääkkeet[[#This Row],[Alin saldo 
1.7.-31.12.2024 (pakkauksia)]])*Lääkkeet[[#This Row],[Kirjanpitoarvo / pakkaus 1.7.2024
(EUR  ALV 0 %)]]</f>
        <v>0</v>
      </c>
      <c r="W1069" s="61" t="str" cm="1">
        <f t="array" ref="W1069">IFERROR(_xlfn.IFS(Lääkkeet[[#This Row],[Sitoutunut pääoma 
1.1.-30.6.2024 (EUR)]]&gt;0,"Täytetyt",Lääkkeet[[#This Row],[Sitoutunut pääoma 
1.7.-31.12.2024 (EUR)]]&gt;0,"Täytetyt"),"")</f>
        <v/>
      </c>
      <c r="X1069" s="61"/>
      <c r="Y1069" s="5">
        <f>Hakulomake!$B$29</f>
        <v>0</v>
      </c>
    </row>
    <row r="1070" spans="1:25" x14ac:dyDescent="0.3">
      <c r="A1070" s="6" t="s">
        <v>1199</v>
      </c>
      <c r="B1070" s="49">
        <f>Hakulomake!$B$17</f>
        <v>0</v>
      </c>
      <c r="C1070" s="75">
        <v>9</v>
      </c>
      <c r="D1070" s="5" t="s">
        <v>685</v>
      </c>
      <c r="E1070" s="74" t="s">
        <v>2731</v>
      </c>
      <c r="F1070" s="5" t="s">
        <v>686</v>
      </c>
      <c r="G1070" s="5" t="s">
        <v>692</v>
      </c>
      <c r="H1070" s="5" t="s">
        <v>346</v>
      </c>
      <c r="I1070" s="5" t="s">
        <v>679</v>
      </c>
      <c r="J1070" s="75">
        <v>100</v>
      </c>
      <c r="N1070" s="14"/>
      <c r="O1070" s="50">
        <f>MIN(Lääkkeet[[#This Row],[Velvoite 1.1.2024 (pakkauksia)]],Lääkkeet[[#This Row],[Suurimman alitusluvan mukainen velvoite 
1.1.-30.6.2024 (pakkauksia)]],Lääkkeet[[#This Row],[Alin saldo 
1.1.-30.6.2024 (pakkauksia)]])*Lääkkeet[[#This Row],[Kirjanpitoarvo / pakkaus 1.1.2024
(EUR  ALV 0 %)]]</f>
        <v>0</v>
      </c>
      <c r="P1070" s="16"/>
      <c r="Q1070" s="13"/>
      <c r="R1070" s="13"/>
      <c r="S1070" s="13"/>
      <c r="T1070" s="14"/>
      <c r="U1070" s="51">
        <f>MIN(Lääkkeet[[#This Row],[Velvoite 1.7.2024 (pakkauksia)]],Lääkkeet[[#This Row],[Suurimman alitusluvan mukainen velvoite
1.7.-31.12.2024 (pakkauksia)]],Lääkkeet[[#This Row],[Alin saldo 
1.7.-31.12.2024 (pakkauksia)]])*Lääkkeet[[#This Row],[Kirjanpitoarvo / pakkaus 1.7.2024
(EUR  ALV 0 %)]]</f>
        <v>0</v>
      </c>
      <c r="W1070" s="61" t="str" cm="1">
        <f t="array" ref="W1070">IFERROR(_xlfn.IFS(Lääkkeet[[#This Row],[Sitoutunut pääoma 
1.1.-30.6.2024 (EUR)]]&gt;0,"Täytetyt",Lääkkeet[[#This Row],[Sitoutunut pääoma 
1.7.-31.12.2024 (EUR)]]&gt;0,"Täytetyt"),"")</f>
        <v/>
      </c>
      <c r="X1070" s="61"/>
      <c r="Y1070" s="5">
        <f>Hakulomake!$B$29</f>
        <v>0</v>
      </c>
    </row>
    <row r="1071" spans="1:25" x14ac:dyDescent="0.3">
      <c r="A1071" s="6" t="s">
        <v>1199</v>
      </c>
      <c r="B1071" s="49">
        <f>Hakulomake!$B$17</f>
        <v>0</v>
      </c>
      <c r="C1071" s="75">
        <v>9</v>
      </c>
      <c r="D1071" s="5" t="s">
        <v>694</v>
      </c>
      <c r="E1071" s="74" t="s">
        <v>2732</v>
      </c>
      <c r="F1071" s="5" t="s">
        <v>695</v>
      </c>
      <c r="G1071" s="5" t="s">
        <v>696</v>
      </c>
      <c r="H1071" s="5" t="s">
        <v>507</v>
      </c>
      <c r="I1071" s="5" t="s">
        <v>682</v>
      </c>
      <c r="J1071" s="75">
        <v>28</v>
      </c>
      <c r="N1071" s="14"/>
      <c r="O1071" s="50">
        <f>MIN(Lääkkeet[[#This Row],[Velvoite 1.1.2024 (pakkauksia)]],Lääkkeet[[#This Row],[Suurimman alitusluvan mukainen velvoite 
1.1.-30.6.2024 (pakkauksia)]],Lääkkeet[[#This Row],[Alin saldo 
1.1.-30.6.2024 (pakkauksia)]])*Lääkkeet[[#This Row],[Kirjanpitoarvo / pakkaus 1.1.2024
(EUR  ALV 0 %)]]</f>
        <v>0</v>
      </c>
      <c r="P1071" s="16"/>
      <c r="Q1071" s="13"/>
      <c r="R1071" s="13"/>
      <c r="S1071" s="13"/>
      <c r="T1071" s="14"/>
      <c r="U1071" s="51">
        <f>MIN(Lääkkeet[[#This Row],[Velvoite 1.7.2024 (pakkauksia)]],Lääkkeet[[#This Row],[Suurimman alitusluvan mukainen velvoite
1.7.-31.12.2024 (pakkauksia)]],Lääkkeet[[#This Row],[Alin saldo 
1.7.-31.12.2024 (pakkauksia)]])*Lääkkeet[[#This Row],[Kirjanpitoarvo / pakkaus 1.7.2024
(EUR  ALV 0 %)]]</f>
        <v>0</v>
      </c>
      <c r="W1071" s="61" t="str" cm="1">
        <f t="array" ref="W1071">IFERROR(_xlfn.IFS(Lääkkeet[[#This Row],[Sitoutunut pääoma 
1.1.-30.6.2024 (EUR)]]&gt;0,"Täytetyt",Lääkkeet[[#This Row],[Sitoutunut pääoma 
1.7.-31.12.2024 (EUR)]]&gt;0,"Täytetyt"),"")</f>
        <v/>
      </c>
      <c r="X1071" s="61"/>
      <c r="Y1071" s="5">
        <f>Hakulomake!$B$29</f>
        <v>0</v>
      </c>
    </row>
    <row r="1072" spans="1:25" x14ac:dyDescent="0.3">
      <c r="A1072" s="6" t="s">
        <v>1199</v>
      </c>
      <c r="B1072" s="49">
        <f>Hakulomake!$B$17</f>
        <v>0</v>
      </c>
      <c r="C1072" s="75">
        <v>9</v>
      </c>
      <c r="D1072" s="5" t="s">
        <v>685</v>
      </c>
      <c r="E1072" s="74" t="s">
        <v>2733</v>
      </c>
      <c r="F1072" s="5" t="s">
        <v>686</v>
      </c>
      <c r="G1072" s="5" t="s">
        <v>691</v>
      </c>
      <c r="H1072" s="5" t="s">
        <v>342</v>
      </c>
      <c r="I1072" s="5" t="s">
        <v>679</v>
      </c>
      <c r="J1072" s="75">
        <v>100</v>
      </c>
      <c r="N1072" s="14"/>
      <c r="O1072" s="50">
        <f>MIN(Lääkkeet[[#This Row],[Velvoite 1.1.2024 (pakkauksia)]],Lääkkeet[[#This Row],[Suurimman alitusluvan mukainen velvoite 
1.1.-30.6.2024 (pakkauksia)]],Lääkkeet[[#This Row],[Alin saldo 
1.1.-30.6.2024 (pakkauksia)]])*Lääkkeet[[#This Row],[Kirjanpitoarvo / pakkaus 1.1.2024
(EUR  ALV 0 %)]]</f>
        <v>0</v>
      </c>
      <c r="P1072" s="16"/>
      <c r="Q1072" s="13"/>
      <c r="R1072" s="13"/>
      <c r="S1072" s="13"/>
      <c r="T1072" s="14"/>
      <c r="U1072" s="51">
        <f>MIN(Lääkkeet[[#This Row],[Velvoite 1.7.2024 (pakkauksia)]],Lääkkeet[[#This Row],[Suurimman alitusluvan mukainen velvoite
1.7.-31.12.2024 (pakkauksia)]],Lääkkeet[[#This Row],[Alin saldo 
1.7.-31.12.2024 (pakkauksia)]])*Lääkkeet[[#This Row],[Kirjanpitoarvo / pakkaus 1.7.2024
(EUR  ALV 0 %)]]</f>
        <v>0</v>
      </c>
      <c r="W1072" s="61" t="str" cm="1">
        <f t="array" ref="W1072">IFERROR(_xlfn.IFS(Lääkkeet[[#This Row],[Sitoutunut pääoma 
1.1.-30.6.2024 (EUR)]]&gt;0,"Täytetyt",Lääkkeet[[#This Row],[Sitoutunut pääoma 
1.7.-31.12.2024 (EUR)]]&gt;0,"Täytetyt"),"")</f>
        <v/>
      </c>
      <c r="X1072" s="61"/>
      <c r="Y1072" s="5">
        <f>Hakulomake!$B$29</f>
        <v>0</v>
      </c>
    </row>
    <row r="1073" spans="1:25" x14ac:dyDescent="0.3">
      <c r="A1073" s="6" t="s">
        <v>1199</v>
      </c>
      <c r="B1073" s="49">
        <f>Hakulomake!$B$17</f>
        <v>0</v>
      </c>
      <c r="C1073" s="75">
        <v>9</v>
      </c>
      <c r="D1073" s="5" t="s">
        <v>676</v>
      </c>
      <c r="E1073" s="74" t="s">
        <v>2734</v>
      </c>
      <c r="F1073" s="5" t="s">
        <v>677</v>
      </c>
      <c r="G1073" s="5" t="s">
        <v>684</v>
      </c>
      <c r="H1073" s="5" t="s">
        <v>346</v>
      </c>
      <c r="I1073" s="5" t="s">
        <v>682</v>
      </c>
      <c r="J1073" s="75">
        <v>30</v>
      </c>
      <c r="N1073" s="14"/>
      <c r="O1073" s="50">
        <f>MIN(Lääkkeet[[#This Row],[Velvoite 1.1.2024 (pakkauksia)]],Lääkkeet[[#This Row],[Suurimman alitusluvan mukainen velvoite 
1.1.-30.6.2024 (pakkauksia)]],Lääkkeet[[#This Row],[Alin saldo 
1.1.-30.6.2024 (pakkauksia)]])*Lääkkeet[[#This Row],[Kirjanpitoarvo / pakkaus 1.1.2024
(EUR  ALV 0 %)]]</f>
        <v>0</v>
      </c>
      <c r="P1073" s="16"/>
      <c r="Q1073" s="13"/>
      <c r="R1073" s="13"/>
      <c r="S1073" s="13"/>
      <c r="T1073" s="14"/>
      <c r="U1073" s="51">
        <f>MIN(Lääkkeet[[#This Row],[Velvoite 1.7.2024 (pakkauksia)]],Lääkkeet[[#This Row],[Suurimman alitusluvan mukainen velvoite
1.7.-31.12.2024 (pakkauksia)]],Lääkkeet[[#This Row],[Alin saldo 
1.7.-31.12.2024 (pakkauksia)]])*Lääkkeet[[#This Row],[Kirjanpitoarvo / pakkaus 1.7.2024
(EUR  ALV 0 %)]]</f>
        <v>0</v>
      </c>
      <c r="W1073" s="61" t="str" cm="1">
        <f t="array" ref="W1073">IFERROR(_xlfn.IFS(Lääkkeet[[#This Row],[Sitoutunut pääoma 
1.1.-30.6.2024 (EUR)]]&gt;0,"Täytetyt",Lääkkeet[[#This Row],[Sitoutunut pääoma 
1.7.-31.12.2024 (EUR)]]&gt;0,"Täytetyt"),"")</f>
        <v/>
      </c>
      <c r="X1073" s="61"/>
      <c r="Y1073" s="5">
        <f>Hakulomake!$B$29</f>
        <v>0</v>
      </c>
    </row>
    <row r="1074" spans="1:25" x14ac:dyDescent="0.3">
      <c r="A1074" s="6" t="s">
        <v>1199</v>
      </c>
      <c r="B1074" s="49">
        <f>Hakulomake!$B$17</f>
        <v>0</v>
      </c>
      <c r="C1074" s="75">
        <v>9</v>
      </c>
      <c r="D1074" s="5" t="s">
        <v>685</v>
      </c>
      <c r="E1074" s="74" t="s">
        <v>2735</v>
      </c>
      <c r="F1074" s="5" t="s">
        <v>686</v>
      </c>
      <c r="G1074" s="5" t="s">
        <v>691</v>
      </c>
      <c r="H1074" s="5" t="s">
        <v>346</v>
      </c>
      <c r="I1074" s="5" t="s">
        <v>679</v>
      </c>
      <c r="J1074" s="75" t="s">
        <v>1102</v>
      </c>
      <c r="N1074" s="14"/>
      <c r="O1074" s="50">
        <f>MIN(Lääkkeet[[#This Row],[Velvoite 1.1.2024 (pakkauksia)]],Lääkkeet[[#This Row],[Suurimman alitusluvan mukainen velvoite 
1.1.-30.6.2024 (pakkauksia)]],Lääkkeet[[#This Row],[Alin saldo 
1.1.-30.6.2024 (pakkauksia)]])*Lääkkeet[[#This Row],[Kirjanpitoarvo / pakkaus 1.1.2024
(EUR  ALV 0 %)]]</f>
        <v>0</v>
      </c>
      <c r="P1074" s="16"/>
      <c r="Q1074" s="13"/>
      <c r="R1074" s="13"/>
      <c r="S1074" s="13"/>
      <c r="T1074" s="14"/>
      <c r="U1074" s="51">
        <f>MIN(Lääkkeet[[#This Row],[Velvoite 1.7.2024 (pakkauksia)]],Lääkkeet[[#This Row],[Suurimman alitusluvan mukainen velvoite
1.7.-31.12.2024 (pakkauksia)]],Lääkkeet[[#This Row],[Alin saldo 
1.7.-31.12.2024 (pakkauksia)]])*Lääkkeet[[#This Row],[Kirjanpitoarvo / pakkaus 1.7.2024
(EUR  ALV 0 %)]]</f>
        <v>0</v>
      </c>
      <c r="W1074" s="61" t="str" cm="1">
        <f t="array" ref="W1074">IFERROR(_xlfn.IFS(Lääkkeet[[#This Row],[Sitoutunut pääoma 
1.1.-30.6.2024 (EUR)]]&gt;0,"Täytetyt",Lääkkeet[[#This Row],[Sitoutunut pääoma 
1.7.-31.12.2024 (EUR)]]&gt;0,"Täytetyt"),"")</f>
        <v/>
      </c>
      <c r="X1074" s="61"/>
      <c r="Y1074" s="5">
        <f>Hakulomake!$B$29</f>
        <v>0</v>
      </c>
    </row>
    <row r="1075" spans="1:25" x14ac:dyDescent="0.3">
      <c r="A1075" s="6" t="s">
        <v>1199</v>
      </c>
      <c r="B1075" s="49">
        <f>Hakulomake!$B$17</f>
        <v>0</v>
      </c>
      <c r="C1075" s="75">
        <v>9</v>
      </c>
      <c r="D1075" s="5" t="s">
        <v>685</v>
      </c>
      <c r="E1075" s="74" t="s">
        <v>2736</v>
      </c>
      <c r="F1075" s="5" t="s">
        <v>686</v>
      </c>
      <c r="G1075" s="5" t="s">
        <v>2650</v>
      </c>
      <c r="H1075" s="5" t="s">
        <v>342</v>
      </c>
      <c r="I1075" s="5" t="s">
        <v>679</v>
      </c>
      <c r="J1075" s="75">
        <v>56</v>
      </c>
      <c r="N1075" s="14"/>
      <c r="O1075" s="50">
        <f>MIN(Lääkkeet[[#This Row],[Velvoite 1.1.2024 (pakkauksia)]],Lääkkeet[[#This Row],[Suurimman alitusluvan mukainen velvoite 
1.1.-30.6.2024 (pakkauksia)]],Lääkkeet[[#This Row],[Alin saldo 
1.1.-30.6.2024 (pakkauksia)]])*Lääkkeet[[#This Row],[Kirjanpitoarvo / pakkaus 1.1.2024
(EUR  ALV 0 %)]]</f>
        <v>0</v>
      </c>
      <c r="P1075" s="16"/>
      <c r="Q1075" s="13"/>
      <c r="R1075" s="13"/>
      <c r="S1075" s="13"/>
      <c r="T1075" s="14"/>
      <c r="U1075" s="51">
        <f>MIN(Lääkkeet[[#This Row],[Velvoite 1.7.2024 (pakkauksia)]],Lääkkeet[[#This Row],[Suurimman alitusluvan mukainen velvoite
1.7.-31.12.2024 (pakkauksia)]],Lääkkeet[[#This Row],[Alin saldo 
1.7.-31.12.2024 (pakkauksia)]])*Lääkkeet[[#This Row],[Kirjanpitoarvo / pakkaus 1.7.2024
(EUR  ALV 0 %)]]</f>
        <v>0</v>
      </c>
      <c r="W1075" s="61" t="str" cm="1">
        <f t="array" ref="W1075">IFERROR(_xlfn.IFS(Lääkkeet[[#This Row],[Sitoutunut pääoma 
1.1.-30.6.2024 (EUR)]]&gt;0,"Täytetyt",Lääkkeet[[#This Row],[Sitoutunut pääoma 
1.7.-31.12.2024 (EUR)]]&gt;0,"Täytetyt"),"")</f>
        <v/>
      </c>
      <c r="X1075" s="61"/>
      <c r="Y1075" s="5">
        <f>Hakulomake!$B$29</f>
        <v>0</v>
      </c>
    </row>
    <row r="1076" spans="1:25" x14ac:dyDescent="0.3">
      <c r="A1076" s="6" t="s">
        <v>1199</v>
      </c>
      <c r="B1076" s="49">
        <f>Hakulomake!$B$17</f>
        <v>0</v>
      </c>
      <c r="C1076" s="75">
        <v>9</v>
      </c>
      <c r="D1076" s="5" t="s">
        <v>676</v>
      </c>
      <c r="E1076" s="74" t="s">
        <v>2737</v>
      </c>
      <c r="F1076" s="5" t="s">
        <v>677</v>
      </c>
      <c r="G1076" s="5" t="s">
        <v>680</v>
      </c>
      <c r="H1076" s="5" t="s">
        <v>342</v>
      </c>
      <c r="I1076" s="5" t="s">
        <v>679</v>
      </c>
      <c r="J1076" s="75">
        <v>56</v>
      </c>
      <c r="N1076" s="14"/>
      <c r="O1076" s="50">
        <f>MIN(Lääkkeet[[#This Row],[Velvoite 1.1.2024 (pakkauksia)]],Lääkkeet[[#This Row],[Suurimman alitusluvan mukainen velvoite 
1.1.-30.6.2024 (pakkauksia)]],Lääkkeet[[#This Row],[Alin saldo 
1.1.-30.6.2024 (pakkauksia)]])*Lääkkeet[[#This Row],[Kirjanpitoarvo / pakkaus 1.1.2024
(EUR  ALV 0 %)]]</f>
        <v>0</v>
      </c>
      <c r="P1076" s="16"/>
      <c r="Q1076" s="13"/>
      <c r="R1076" s="13"/>
      <c r="S1076" s="13"/>
      <c r="T1076" s="14"/>
      <c r="U1076" s="51">
        <f>MIN(Lääkkeet[[#This Row],[Velvoite 1.7.2024 (pakkauksia)]],Lääkkeet[[#This Row],[Suurimman alitusluvan mukainen velvoite
1.7.-31.12.2024 (pakkauksia)]],Lääkkeet[[#This Row],[Alin saldo 
1.7.-31.12.2024 (pakkauksia)]])*Lääkkeet[[#This Row],[Kirjanpitoarvo / pakkaus 1.7.2024
(EUR  ALV 0 %)]]</f>
        <v>0</v>
      </c>
      <c r="W1076" s="61" t="str" cm="1">
        <f t="array" ref="W1076">IFERROR(_xlfn.IFS(Lääkkeet[[#This Row],[Sitoutunut pääoma 
1.1.-30.6.2024 (EUR)]]&gt;0,"Täytetyt",Lääkkeet[[#This Row],[Sitoutunut pääoma 
1.7.-31.12.2024 (EUR)]]&gt;0,"Täytetyt"),"")</f>
        <v/>
      </c>
      <c r="X1076" s="61"/>
      <c r="Y1076" s="5">
        <f>Hakulomake!$B$29</f>
        <v>0</v>
      </c>
    </row>
    <row r="1077" spans="1:25" x14ac:dyDescent="0.3">
      <c r="A1077" s="6" t="s">
        <v>1199</v>
      </c>
      <c r="B1077" s="49">
        <f>Hakulomake!$B$17</f>
        <v>0</v>
      </c>
      <c r="C1077" s="75">
        <v>9</v>
      </c>
      <c r="D1077" s="5" t="s">
        <v>703</v>
      </c>
      <c r="E1077" s="74" t="s">
        <v>2738</v>
      </c>
      <c r="F1077" s="5" t="s">
        <v>704</v>
      </c>
      <c r="G1077" s="5" t="s">
        <v>708</v>
      </c>
      <c r="H1077" s="5" t="s">
        <v>346</v>
      </c>
      <c r="I1077" s="5" t="s">
        <v>679</v>
      </c>
      <c r="J1077" s="75">
        <v>28</v>
      </c>
      <c r="N1077" s="14"/>
      <c r="O1077" s="50">
        <f>MIN(Lääkkeet[[#This Row],[Velvoite 1.1.2024 (pakkauksia)]],Lääkkeet[[#This Row],[Suurimman alitusluvan mukainen velvoite 
1.1.-30.6.2024 (pakkauksia)]],Lääkkeet[[#This Row],[Alin saldo 
1.1.-30.6.2024 (pakkauksia)]])*Lääkkeet[[#This Row],[Kirjanpitoarvo / pakkaus 1.1.2024
(EUR  ALV 0 %)]]</f>
        <v>0</v>
      </c>
      <c r="P1077" s="16"/>
      <c r="Q1077" s="13"/>
      <c r="R1077" s="13"/>
      <c r="S1077" s="13"/>
      <c r="T1077" s="14"/>
      <c r="U1077" s="51">
        <f>MIN(Lääkkeet[[#This Row],[Velvoite 1.7.2024 (pakkauksia)]],Lääkkeet[[#This Row],[Suurimman alitusluvan mukainen velvoite
1.7.-31.12.2024 (pakkauksia)]],Lääkkeet[[#This Row],[Alin saldo 
1.7.-31.12.2024 (pakkauksia)]])*Lääkkeet[[#This Row],[Kirjanpitoarvo / pakkaus 1.7.2024
(EUR  ALV 0 %)]]</f>
        <v>0</v>
      </c>
      <c r="W1077" s="61" t="str" cm="1">
        <f t="array" ref="W1077">IFERROR(_xlfn.IFS(Lääkkeet[[#This Row],[Sitoutunut pääoma 
1.1.-30.6.2024 (EUR)]]&gt;0,"Täytetyt",Lääkkeet[[#This Row],[Sitoutunut pääoma 
1.7.-31.12.2024 (EUR)]]&gt;0,"Täytetyt"),"")</f>
        <v/>
      </c>
      <c r="X1077" s="61"/>
      <c r="Y1077" s="5">
        <f>Hakulomake!$B$29</f>
        <v>0</v>
      </c>
    </row>
    <row r="1078" spans="1:25" x14ac:dyDescent="0.3">
      <c r="A1078" s="6" t="s">
        <v>1199</v>
      </c>
      <c r="B1078" s="49">
        <f>Hakulomake!$B$17</f>
        <v>0</v>
      </c>
      <c r="C1078" s="75">
        <v>9</v>
      </c>
      <c r="D1078" s="5" t="s">
        <v>676</v>
      </c>
      <c r="E1078" s="74" t="s">
        <v>2739</v>
      </c>
      <c r="F1078" s="5" t="s">
        <v>677</v>
      </c>
      <c r="G1078" s="5" t="s">
        <v>680</v>
      </c>
      <c r="H1078" s="5" t="s">
        <v>344</v>
      </c>
      <c r="I1078" s="5" t="s">
        <v>679</v>
      </c>
      <c r="J1078" s="75">
        <v>28</v>
      </c>
      <c r="N1078" s="14"/>
      <c r="O1078" s="50">
        <f>MIN(Lääkkeet[[#This Row],[Velvoite 1.1.2024 (pakkauksia)]],Lääkkeet[[#This Row],[Suurimman alitusluvan mukainen velvoite 
1.1.-30.6.2024 (pakkauksia)]],Lääkkeet[[#This Row],[Alin saldo 
1.1.-30.6.2024 (pakkauksia)]])*Lääkkeet[[#This Row],[Kirjanpitoarvo / pakkaus 1.1.2024
(EUR  ALV 0 %)]]</f>
        <v>0</v>
      </c>
      <c r="P1078" s="16"/>
      <c r="Q1078" s="13"/>
      <c r="R1078" s="13"/>
      <c r="S1078" s="13"/>
      <c r="T1078" s="14"/>
      <c r="U1078" s="51">
        <f>MIN(Lääkkeet[[#This Row],[Velvoite 1.7.2024 (pakkauksia)]],Lääkkeet[[#This Row],[Suurimman alitusluvan mukainen velvoite
1.7.-31.12.2024 (pakkauksia)]],Lääkkeet[[#This Row],[Alin saldo 
1.7.-31.12.2024 (pakkauksia)]])*Lääkkeet[[#This Row],[Kirjanpitoarvo / pakkaus 1.7.2024
(EUR  ALV 0 %)]]</f>
        <v>0</v>
      </c>
      <c r="W1078" s="61" t="str" cm="1">
        <f t="array" ref="W1078">IFERROR(_xlfn.IFS(Lääkkeet[[#This Row],[Sitoutunut pääoma 
1.1.-30.6.2024 (EUR)]]&gt;0,"Täytetyt",Lääkkeet[[#This Row],[Sitoutunut pääoma 
1.7.-31.12.2024 (EUR)]]&gt;0,"Täytetyt"),"")</f>
        <v/>
      </c>
      <c r="X1078" s="61"/>
      <c r="Y1078" s="5">
        <f>Hakulomake!$B$29</f>
        <v>0</v>
      </c>
    </row>
    <row r="1079" spans="1:25" x14ac:dyDescent="0.3">
      <c r="A1079" s="6" t="s">
        <v>1199</v>
      </c>
      <c r="B1079" s="49">
        <f>Hakulomake!$B$17</f>
        <v>0</v>
      </c>
      <c r="C1079" s="75">
        <v>9</v>
      </c>
      <c r="D1079" s="5" t="s">
        <v>699</v>
      </c>
      <c r="E1079" s="74" t="s">
        <v>2740</v>
      </c>
      <c r="F1079" s="5" t="s">
        <v>700</v>
      </c>
      <c r="G1079" s="5" t="s">
        <v>701</v>
      </c>
      <c r="H1079" s="5" t="s">
        <v>344</v>
      </c>
      <c r="I1079" s="5" t="s">
        <v>679</v>
      </c>
      <c r="J1079" s="75">
        <v>28</v>
      </c>
      <c r="N1079" s="14"/>
      <c r="O1079" s="50">
        <f>MIN(Lääkkeet[[#This Row],[Velvoite 1.1.2024 (pakkauksia)]],Lääkkeet[[#This Row],[Suurimman alitusluvan mukainen velvoite 
1.1.-30.6.2024 (pakkauksia)]],Lääkkeet[[#This Row],[Alin saldo 
1.1.-30.6.2024 (pakkauksia)]])*Lääkkeet[[#This Row],[Kirjanpitoarvo / pakkaus 1.1.2024
(EUR  ALV 0 %)]]</f>
        <v>0</v>
      </c>
      <c r="P1079" s="16"/>
      <c r="Q1079" s="13"/>
      <c r="R1079" s="13"/>
      <c r="S1079" s="13"/>
      <c r="T1079" s="14"/>
      <c r="U1079" s="51">
        <f>MIN(Lääkkeet[[#This Row],[Velvoite 1.7.2024 (pakkauksia)]],Lääkkeet[[#This Row],[Suurimman alitusluvan mukainen velvoite
1.7.-31.12.2024 (pakkauksia)]],Lääkkeet[[#This Row],[Alin saldo 
1.7.-31.12.2024 (pakkauksia)]])*Lääkkeet[[#This Row],[Kirjanpitoarvo / pakkaus 1.7.2024
(EUR  ALV 0 %)]]</f>
        <v>0</v>
      </c>
      <c r="W1079" s="61" t="str" cm="1">
        <f t="array" ref="W1079">IFERROR(_xlfn.IFS(Lääkkeet[[#This Row],[Sitoutunut pääoma 
1.1.-30.6.2024 (EUR)]]&gt;0,"Täytetyt",Lääkkeet[[#This Row],[Sitoutunut pääoma 
1.7.-31.12.2024 (EUR)]]&gt;0,"Täytetyt"),"")</f>
        <v/>
      </c>
      <c r="X1079" s="61"/>
      <c r="Y1079" s="5">
        <f>Hakulomake!$B$29</f>
        <v>0</v>
      </c>
    </row>
    <row r="1080" spans="1:25" x14ac:dyDescent="0.3">
      <c r="A1080" s="6" t="s">
        <v>1199</v>
      </c>
      <c r="B1080" s="49">
        <f>Hakulomake!$B$17</f>
        <v>0</v>
      </c>
      <c r="C1080" s="75">
        <v>9</v>
      </c>
      <c r="D1080" s="5" t="s">
        <v>685</v>
      </c>
      <c r="E1080" s="74" t="s">
        <v>2741</v>
      </c>
      <c r="F1080" s="5" t="s">
        <v>686</v>
      </c>
      <c r="G1080" s="5" t="s">
        <v>692</v>
      </c>
      <c r="H1080" s="5" t="s">
        <v>346</v>
      </c>
      <c r="I1080" s="5" t="s">
        <v>93</v>
      </c>
      <c r="J1080" s="75" t="s">
        <v>346</v>
      </c>
      <c r="N1080" s="14"/>
      <c r="O1080" s="50">
        <f>MIN(Lääkkeet[[#This Row],[Velvoite 1.1.2024 (pakkauksia)]],Lääkkeet[[#This Row],[Suurimman alitusluvan mukainen velvoite 
1.1.-30.6.2024 (pakkauksia)]],Lääkkeet[[#This Row],[Alin saldo 
1.1.-30.6.2024 (pakkauksia)]])*Lääkkeet[[#This Row],[Kirjanpitoarvo / pakkaus 1.1.2024
(EUR  ALV 0 %)]]</f>
        <v>0</v>
      </c>
      <c r="P1080" s="16"/>
      <c r="Q1080" s="13"/>
      <c r="R1080" s="13"/>
      <c r="S1080" s="13"/>
      <c r="T1080" s="14"/>
      <c r="U1080" s="51">
        <f>MIN(Lääkkeet[[#This Row],[Velvoite 1.7.2024 (pakkauksia)]],Lääkkeet[[#This Row],[Suurimman alitusluvan mukainen velvoite
1.7.-31.12.2024 (pakkauksia)]],Lääkkeet[[#This Row],[Alin saldo 
1.7.-31.12.2024 (pakkauksia)]])*Lääkkeet[[#This Row],[Kirjanpitoarvo / pakkaus 1.7.2024
(EUR  ALV 0 %)]]</f>
        <v>0</v>
      </c>
      <c r="W1080" s="61" t="str" cm="1">
        <f t="array" ref="W1080">IFERROR(_xlfn.IFS(Lääkkeet[[#This Row],[Sitoutunut pääoma 
1.1.-30.6.2024 (EUR)]]&gt;0,"Täytetyt",Lääkkeet[[#This Row],[Sitoutunut pääoma 
1.7.-31.12.2024 (EUR)]]&gt;0,"Täytetyt"),"")</f>
        <v/>
      </c>
      <c r="X1080" s="61"/>
      <c r="Y1080" s="5">
        <f>Hakulomake!$B$29</f>
        <v>0</v>
      </c>
    </row>
    <row r="1081" spans="1:25" x14ac:dyDescent="0.3">
      <c r="A1081" s="6" t="s">
        <v>1199</v>
      </c>
      <c r="B1081" s="49">
        <f>Hakulomake!$B$17</f>
        <v>0</v>
      </c>
      <c r="C1081" s="75">
        <v>9</v>
      </c>
      <c r="D1081" s="5" t="s">
        <v>703</v>
      </c>
      <c r="E1081" s="74" t="s">
        <v>2742</v>
      </c>
      <c r="F1081" s="5" t="s">
        <v>704</v>
      </c>
      <c r="G1081" s="5" t="s">
        <v>708</v>
      </c>
      <c r="H1081" s="5" t="s">
        <v>346</v>
      </c>
      <c r="I1081" s="5" t="s">
        <v>679</v>
      </c>
      <c r="J1081" s="75">
        <v>56</v>
      </c>
      <c r="N1081" s="14"/>
      <c r="O1081" s="50">
        <f>MIN(Lääkkeet[[#This Row],[Velvoite 1.1.2024 (pakkauksia)]],Lääkkeet[[#This Row],[Suurimman alitusluvan mukainen velvoite 
1.1.-30.6.2024 (pakkauksia)]],Lääkkeet[[#This Row],[Alin saldo 
1.1.-30.6.2024 (pakkauksia)]])*Lääkkeet[[#This Row],[Kirjanpitoarvo / pakkaus 1.1.2024
(EUR  ALV 0 %)]]</f>
        <v>0</v>
      </c>
      <c r="P1081" s="16"/>
      <c r="Q1081" s="13"/>
      <c r="R1081" s="13"/>
      <c r="S1081" s="13"/>
      <c r="T1081" s="14"/>
      <c r="U1081" s="51">
        <f>MIN(Lääkkeet[[#This Row],[Velvoite 1.7.2024 (pakkauksia)]],Lääkkeet[[#This Row],[Suurimman alitusluvan mukainen velvoite
1.7.-31.12.2024 (pakkauksia)]],Lääkkeet[[#This Row],[Alin saldo 
1.7.-31.12.2024 (pakkauksia)]])*Lääkkeet[[#This Row],[Kirjanpitoarvo / pakkaus 1.7.2024
(EUR  ALV 0 %)]]</f>
        <v>0</v>
      </c>
      <c r="W1081" s="61" t="str" cm="1">
        <f t="array" ref="W1081">IFERROR(_xlfn.IFS(Lääkkeet[[#This Row],[Sitoutunut pääoma 
1.1.-30.6.2024 (EUR)]]&gt;0,"Täytetyt",Lääkkeet[[#This Row],[Sitoutunut pääoma 
1.7.-31.12.2024 (EUR)]]&gt;0,"Täytetyt"),"")</f>
        <v/>
      </c>
      <c r="X1081" s="61"/>
      <c r="Y1081" s="5">
        <f>Hakulomake!$B$29</f>
        <v>0</v>
      </c>
    </row>
    <row r="1082" spans="1:25" x14ac:dyDescent="0.3">
      <c r="A1082" s="6" t="s">
        <v>1199</v>
      </c>
      <c r="B1082" s="49">
        <f>Hakulomake!$B$17</f>
        <v>0</v>
      </c>
      <c r="C1082" s="75">
        <v>9</v>
      </c>
      <c r="D1082" s="5" t="s">
        <v>694</v>
      </c>
      <c r="E1082" s="74" t="s">
        <v>2743</v>
      </c>
      <c r="F1082" s="5" t="s">
        <v>695</v>
      </c>
      <c r="G1082" s="5" t="s">
        <v>698</v>
      </c>
      <c r="H1082" s="5" t="s">
        <v>207</v>
      </c>
      <c r="I1082" s="5" t="s">
        <v>682</v>
      </c>
      <c r="J1082" s="75">
        <v>56</v>
      </c>
      <c r="N1082" s="14"/>
      <c r="O1082" s="50">
        <f>MIN(Lääkkeet[[#This Row],[Velvoite 1.1.2024 (pakkauksia)]],Lääkkeet[[#This Row],[Suurimman alitusluvan mukainen velvoite 
1.1.-30.6.2024 (pakkauksia)]],Lääkkeet[[#This Row],[Alin saldo 
1.1.-30.6.2024 (pakkauksia)]])*Lääkkeet[[#This Row],[Kirjanpitoarvo / pakkaus 1.1.2024
(EUR  ALV 0 %)]]</f>
        <v>0</v>
      </c>
      <c r="P1082" s="16"/>
      <c r="Q1082" s="13"/>
      <c r="R1082" s="13"/>
      <c r="S1082" s="13"/>
      <c r="T1082" s="14"/>
      <c r="U1082" s="51">
        <f>MIN(Lääkkeet[[#This Row],[Velvoite 1.7.2024 (pakkauksia)]],Lääkkeet[[#This Row],[Suurimman alitusluvan mukainen velvoite
1.7.-31.12.2024 (pakkauksia)]],Lääkkeet[[#This Row],[Alin saldo 
1.7.-31.12.2024 (pakkauksia)]])*Lääkkeet[[#This Row],[Kirjanpitoarvo / pakkaus 1.7.2024
(EUR  ALV 0 %)]]</f>
        <v>0</v>
      </c>
      <c r="W1082" s="61" t="str" cm="1">
        <f t="array" ref="W1082">IFERROR(_xlfn.IFS(Lääkkeet[[#This Row],[Sitoutunut pääoma 
1.1.-30.6.2024 (EUR)]]&gt;0,"Täytetyt",Lääkkeet[[#This Row],[Sitoutunut pääoma 
1.7.-31.12.2024 (EUR)]]&gt;0,"Täytetyt"),"")</f>
        <v/>
      </c>
      <c r="X1082" s="61"/>
      <c r="Y1082" s="5">
        <f>Hakulomake!$B$29</f>
        <v>0</v>
      </c>
    </row>
    <row r="1083" spans="1:25" x14ac:dyDescent="0.3">
      <c r="A1083" s="6" t="s">
        <v>1199</v>
      </c>
      <c r="B1083" s="49">
        <f>Hakulomake!$B$17</f>
        <v>0</v>
      </c>
      <c r="C1083" s="75">
        <v>9</v>
      </c>
      <c r="D1083" s="5" t="s">
        <v>703</v>
      </c>
      <c r="E1083" s="74" t="s">
        <v>2744</v>
      </c>
      <c r="F1083" s="5" t="s">
        <v>704</v>
      </c>
      <c r="G1083" s="5" t="s">
        <v>2640</v>
      </c>
      <c r="H1083" s="5" t="s">
        <v>342</v>
      </c>
      <c r="I1083" s="5" t="s">
        <v>682</v>
      </c>
      <c r="J1083" s="75">
        <v>28</v>
      </c>
      <c r="N1083" s="14"/>
      <c r="O1083" s="50">
        <f>MIN(Lääkkeet[[#This Row],[Velvoite 1.1.2024 (pakkauksia)]],Lääkkeet[[#This Row],[Suurimman alitusluvan mukainen velvoite 
1.1.-30.6.2024 (pakkauksia)]],Lääkkeet[[#This Row],[Alin saldo 
1.1.-30.6.2024 (pakkauksia)]])*Lääkkeet[[#This Row],[Kirjanpitoarvo / pakkaus 1.1.2024
(EUR  ALV 0 %)]]</f>
        <v>0</v>
      </c>
      <c r="P1083" s="16"/>
      <c r="Q1083" s="13"/>
      <c r="R1083" s="13"/>
      <c r="S1083" s="13"/>
      <c r="T1083" s="14"/>
      <c r="U1083" s="51">
        <f>MIN(Lääkkeet[[#This Row],[Velvoite 1.7.2024 (pakkauksia)]],Lääkkeet[[#This Row],[Suurimman alitusluvan mukainen velvoite
1.7.-31.12.2024 (pakkauksia)]],Lääkkeet[[#This Row],[Alin saldo 
1.7.-31.12.2024 (pakkauksia)]])*Lääkkeet[[#This Row],[Kirjanpitoarvo / pakkaus 1.7.2024
(EUR  ALV 0 %)]]</f>
        <v>0</v>
      </c>
      <c r="W1083" s="61" t="str" cm="1">
        <f t="array" ref="W1083">IFERROR(_xlfn.IFS(Lääkkeet[[#This Row],[Sitoutunut pääoma 
1.1.-30.6.2024 (EUR)]]&gt;0,"Täytetyt",Lääkkeet[[#This Row],[Sitoutunut pääoma 
1.7.-31.12.2024 (EUR)]]&gt;0,"Täytetyt"),"")</f>
        <v/>
      </c>
      <c r="X1083" s="61"/>
      <c r="Y1083" s="5">
        <f>Hakulomake!$B$29</f>
        <v>0</v>
      </c>
    </row>
    <row r="1084" spans="1:25" x14ac:dyDescent="0.3">
      <c r="A1084" s="6" t="s">
        <v>1199</v>
      </c>
      <c r="B1084" s="49">
        <f>Hakulomake!$B$17</f>
        <v>0</v>
      </c>
      <c r="C1084" s="75">
        <v>9</v>
      </c>
      <c r="D1084" s="5" t="s">
        <v>703</v>
      </c>
      <c r="E1084" s="74" t="s">
        <v>2745</v>
      </c>
      <c r="F1084" s="5" t="s">
        <v>704</v>
      </c>
      <c r="G1084" s="5" t="s">
        <v>2640</v>
      </c>
      <c r="H1084" s="5" t="s">
        <v>346</v>
      </c>
      <c r="I1084" s="5" t="s">
        <v>682</v>
      </c>
      <c r="J1084" s="75">
        <v>56</v>
      </c>
      <c r="N1084" s="14"/>
      <c r="O1084" s="50">
        <f>MIN(Lääkkeet[[#This Row],[Velvoite 1.1.2024 (pakkauksia)]],Lääkkeet[[#This Row],[Suurimman alitusluvan mukainen velvoite 
1.1.-30.6.2024 (pakkauksia)]],Lääkkeet[[#This Row],[Alin saldo 
1.1.-30.6.2024 (pakkauksia)]])*Lääkkeet[[#This Row],[Kirjanpitoarvo / pakkaus 1.1.2024
(EUR  ALV 0 %)]]</f>
        <v>0</v>
      </c>
      <c r="P1084" s="16"/>
      <c r="Q1084" s="13"/>
      <c r="R1084" s="13"/>
      <c r="S1084" s="13"/>
      <c r="T1084" s="14"/>
      <c r="U1084" s="51">
        <f>MIN(Lääkkeet[[#This Row],[Velvoite 1.7.2024 (pakkauksia)]],Lääkkeet[[#This Row],[Suurimman alitusluvan mukainen velvoite
1.7.-31.12.2024 (pakkauksia)]],Lääkkeet[[#This Row],[Alin saldo 
1.7.-31.12.2024 (pakkauksia)]])*Lääkkeet[[#This Row],[Kirjanpitoarvo / pakkaus 1.7.2024
(EUR  ALV 0 %)]]</f>
        <v>0</v>
      </c>
      <c r="W1084" s="61" t="str" cm="1">
        <f t="array" ref="W1084">IFERROR(_xlfn.IFS(Lääkkeet[[#This Row],[Sitoutunut pääoma 
1.1.-30.6.2024 (EUR)]]&gt;0,"Täytetyt",Lääkkeet[[#This Row],[Sitoutunut pääoma 
1.7.-31.12.2024 (EUR)]]&gt;0,"Täytetyt"),"")</f>
        <v/>
      </c>
      <c r="X1084" s="61"/>
      <c r="Y1084" s="5">
        <f>Hakulomake!$B$29</f>
        <v>0</v>
      </c>
    </row>
    <row r="1085" spans="1:25" x14ac:dyDescent="0.3">
      <c r="A1085" s="6" t="s">
        <v>1199</v>
      </c>
      <c r="B1085" s="49">
        <f>Hakulomake!$B$17</f>
        <v>0</v>
      </c>
      <c r="C1085" s="75">
        <v>9</v>
      </c>
      <c r="D1085" s="5" t="s">
        <v>703</v>
      </c>
      <c r="E1085" s="74" t="s">
        <v>2746</v>
      </c>
      <c r="F1085" s="5" t="s">
        <v>704</v>
      </c>
      <c r="G1085" s="5" t="s">
        <v>706</v>
      </c>
      <c r="H1085" s="5" t="s">
        <v>346</v>
      </c>
      <c r="I1085" s="5" t="s">
        <v>679</v>
      </c>
      <c r="J1085" s="75">
        <v>100</v>
      </c>
      <c r="N1085" s="14"/>
      <c r="O1085" s="50">
        <f>MIN(Lääkkeet[[#This Row],[Velvoite 1.1.2024 (pakkauksia)]],Lääkkeet[[#This Row],[Suurimman alitusluvan mukainen velvoite 
1.1.-30.6.2024 (pakkauksia)]],Lääkkeet[[#This Row],[Alin saldo 
1.1.-30.6.2024 (pakkauksia)]])*Lääkkeet[[#This Row],[Kirjanpitoarvo / pakkaus 1.1.2024
(EUR  ALV 0 %)]]</f>
        <v>0</v>
      </c>
      <c r="P1085" s="16"/>
      <c r="Q1085" s="13"/>
      <c r="R1085" s="13"/>
      <c r="S1085" s="13"/>
      <c r="T1085" s="14"/>
      <c r="U1085" s="51">
        <f>MIN(Lääkkeet[[#This Row],[Velvoite 1.7.2024 (pakkauksia)]],Lääkkeet[[#This Row],[Suurimman alitusluvan mukainen velvoite
1.7.-31.12.2024 (pakkauksia)]],Lääkkeet[[#This Row],[Alin saldo 
1.7.-31.12.2024 (pakkauksia)]])*Lääkkeet[[#This Row],[Kirjanpitoarvo / pakkaus 1.7.2024
(EUR  ALV 0 %)]]</f>
        <v>0</v>
      </c>
      <c r="W1085" s="61" t="str" cm="1">
        <f t="array" ref="W1085">IFERROR(_xlfn.IFS(Lääkkeet[[#This Row],[Sitoutunut pääoma 
1.1.-30.6.2024 (EUR)]]&gt;0,"Täytetyt",Lääkkeet[[#This Row],[Sitoutunut pääoma 
1.7.-31.12.2024 (EUR)]]&gt;0,"Täytetyt"),"")</f>
        <v/>
      </c>
      <c r="X1085" s="61"/>
      <c r="Y1085" s="5">
        <f>Hakulomake!$B$29</f>
        <v>0</v>
      </c>
    </row>
    <row r="1086" spans="1:25" x14ac:dyDescent="0.3">
      <c r="A1086" s="6" t="s">
        <v>1199</v>
      </c>
      <c r="B1086" s="49">
        <f>Hakulomake!$B$17</f>
        <v>0</v>
      </c>
      <c r="C1086" s="75">
        <v>9</v>
      </c>
      <c r="D1086" s="5" t="s">
        <v>703</v>
      </c>
      <c r="E1086" s="74" t="s">
        <v>2747</v>
      </c>
      <c r="F1086" s="5" t="s">
        <v>704</v>
      </c>
      <c r="G1086" s="5" t="s">
        <v>706</v>
      </c>
      <c r="H1086" s="5" t="s">
        <v>342</v>
      </c>
      <c r="I1086" s="5" t="s">
        <v>679</v>
      </c>
      <c r="J1086" s="75">
        <v>28</v>
      </c>
      <c r="N1086" s="14"/>
      <c r="O1086" s="50">
        <f>MIN(Lääkkeet[[#This Row],[Velvoite 1.1.2024 (pakkauksia)]],Lääkkeet[[#This Row],[Suurimman alitusluvan mukainen velvoite 
1.1.-30.6.2024 (pakkauksia)]],Lääkkeet[[#This Row],[Alin saldo 
1.1.-30.6.2024 (pakkauksia)]])*Lääkkeet[[#This Row],[Kirjanpitoarvo / pakkaus 1.1.2024
(EUR  ALV 0 %)]]</f>
        <v>0</v>
      </c>
      <c r="P1086" s="16"/>
      <c r="Q1086" s="13"/>
      <c r="R1086" s="13"/>
      <c r="S1086" s="13"/>
      <c r="T1086" s="14"/>
      <c r="U1086" s="51">
        <f>MIN(Lääkkeet[[#This Row],[Velvoite 1.7.2024 (pakkauksia)]],Lääkkeet[[#This Row],[Suurimman alitusluvan mukainen velvoite
1.7.-31.12.2024 (pakkauksia)]],Lääkkeet[[#This Row],[Alin saldo 
1.7.-31.12.2024 (pakkauksia)]])*Lääkkeet[[#This Row],[Kirjanpitoarvo / pakkaus 1.7.2024
(EUR  ALV 0 %)]]</f>
        <v>0</v>
      </c>
      <c r="W1086" s="61" t="str" cm="1">
        <f t="array" ref="W1086">IFERROR(_xlfn.IFS(Lääkkeet[[#This Row],[Sitoutunut pääoma 
1.1.-30.6.2024 (EUR)]]&gt;0,"Täytetyt",Lääkkeet[[#This Row],[Sitoutunut pääoma 
1.7.-31.12.2024 (EUR)]]&gt;0,"Täytetyt"),"")</f>
        <v/>
      </c>
      <c r="X1086" s="61"/>
      <c r="Y1086" s="5">
        <f>Hakulomake!$B$29</f>
        <v>0</v>
      </c>
    </row>
    <row r="1087" spans="1:25" x14ac:dyDescent="0.3">
      <c r="A1087" s="6" t="s">
        <v>1199</v>
      </c>
      <c r="B1087" s="49">
        <f>Hakulomake!$B$17</f>
        <v>0</v>
      </c>
      <c r="C1087" s="75">
        <v>9</v>
      </c>
      <c r="D1087" s="5" t="s">
        <v>676</v>
      </c>
      <c r="E1087" s="74" t="s">
        <v>2748</v>
      </c>
      <c r="F1087" s="5" t="s">
        <v>677</v>
      </c>
      <c r="G1087" s="5" t="s">
        <v>683</v>
      </c>
      <c r="H1087" s="5" t="s">
        <v>344</v>
      </c>
      <c r="I1087" s="5" t="s">
        <v>682</v>
      </c>
      <c r="J1087" s="75">
        <v>28</v>
      </c>
      <c r="N1087" s="14"/>
      <c r="O1087" s="50">
        <f>MIN(Lääkkeet[[#This Row],[Velvoite 1.1.2024 (pakkauksia)]],Lääkkeet[[#This Row],[Suurimman alitusluvan mukainen velvoite 
1.1.-30.6.2024 (pakkauksia)]],Lääkkeet[[#This Row],[Alin saldo 
1.1.-30.6.2024 (pakkauksia)]])*Lääkkeet[[#This Row],[Kirjanpitoarvo / pakkaus 1.1.2024
(EUR  ALV 0 %)]]</f>
        <v>0</v>
      </c>
      <c r="P1087" s="16"/>
      <c r="Q1087" s="13"/>
      <c r="R1087" s="13"/>
      <c r="S1087" s="13"/>
      <c r="T1087" s="14"/>
      <c r="U1087" s="51">
        <f>MIN(Lääkkeet[[#This Row],[Velvoite 1.7.2024 (pakkauksia)]],Lääkkeet[[#This Row],[Suurimman alitusluvan mukainen velvoite
1.7.-31.12.2024 (pakkauksia)]],Lääkkeet[[#This Row],[Alin saldo 
1.7.-31.12.2024 (pakkauksia)]])*Lääkkeet[[#This Row],[Kirjanpitoarvo / pakkaus 1.7.2024
(EUR  ALV 0 %)]]</f>
        <v>0</v>
      </c>
      <c r="W1087" s="61" t="str" cm="1">
        <f t="array" ref="W1087">IFERROR(_xlfn.IFS(Lääkkeet[[#This Row],[Sitoutunut pääoma 
1.1.-30.6.2024 (EUR)]]&gt;0,"Täytetyt",Lääkkeet[[#This Row],[Sitoutunut pääoma 
1.7.-31.12.2024 (EUR)]]&gt;0,"Täytetyt"),"")</f>
        <v/>
      </c>
      <c r="X1087" s="61"/>
      <c r="Y1087" s="5">
        <f>Hakulomake!$B$29</f>
        <v>0</v>
      </c>
    </row>
    <row r="1088" spans="1:25" x14ac:dyDescent="0.3">
      <c r="A1088" s="6" t="s">
        <v>1199</v>
      </c>
      <c r="B1088" s="49">
        <f>Hakulomake!$B$17</f>
        <v>0</v>
      </c>
      <c r="C1088" s="75">
        <v>9</v>
      </c>
      <c r="D1088" s="5" t="s">
        <v>694</v>
      </c>
      <c r="E1088" s="74" t="s">
        <v>2749</v>
      </c>
      <c r="F1088" s="5" t="s">
        <v>695</v>
      </c>
      <c r="G1088" s="5" t="s">
        <v>698</v>
      </c>
      <c r="H1088" s="5" t="s">
        <v>507</v>
      </c>
      <c r="I1088" s="5" t="s">
        <v>682</v>
      </c>
      <c r="J1088" s="75">
        <v>28</v>
      </c>
      <c r="N1088" s="14"/>
      <c r="O1088" s="50">
        <f>MIN(Lääkkeet[[#This Row],[Velvoite 1.1.2024 (pakkauksia)]],Lääkkeet[[#This Row],[Suurimman alitusluvan mukainen velvoite 
1.1.-30.6.2024 (pakkauksia)]],Lääkkeet[[#This Row],[Alin saldo 
1.1.-30.6.2024 (pakkauksia)]])*Lääkkeet[[#This Row],[Kirjanpitoarvo / pakkaus 1.1.2024
(EUR  ALV 0 %)]]</f>
        <v>0</v>
      </c>
      <c r="P1088" s="16"/>
      <c r="Q1088" s="13"/>
      <c r="R1088" s="13"/>
      <c r="S1088" s="13"/>
      <c r="T1088" s="14"/>
      <c r="U1088" s="51">
        <f>MIN(Lääkkeet[[#This Row],[Velvoite 1.7.2024 (pakkauksia)]],Lääkkeet[[#This Row],[Suurimman alitusluvan mukainen velvoite
1.7.-31.12.2024 (pakkauksia)]],Lääkkeet[[#This Row],[Alin saldo 
1.7.-31.12.2024 (pakkauksia)]])*Lääkkeet[[#This Row],[Kirjanpitoarvo / pakkaus 1.7.2024
(EUR  ALV 0 %)]]</f>
        <v>0</v>
      </c>
      <c r="W1088" s="61" t="str" cm="1">
        <f t="array" ref="W1088">IFERROR(_xlfn.IFS(Lääkkeet[[#This Row],[Sitoutunut pääoma 
1.1.-30.6.2024 (EUR)]]&gt;0,"Täytetyt",Lääkkeet[[#This Row],[Sitoutunut pääoma 
1.7.-31.12.2024 (EUR)]]&gt;0,"Täytetyt"),"")</f>
        <v/>
      </c>
      <c r="X1088" s="61"/>
      <c r="Y1088" s="5">
        <f>Hakulomake!$B$29</f>
        <v>0</v>
      </c>
    </row>
    <row r="1089" spans="1:25" x14ac:dyDescent="0.3">
      <c r="A1089" s="6" t="s">
        <v>1199</v>
      </c>
      <c r="B1089" s="49">
        <f>Hakulomake!$B$17</f>
        <v>0</v>
      </c>
      <c r="C1089" s="75">
        <v>9</v>
      </c>
      <c r="D1089" s="5" t="s">
        <v>685</v>
      </c>
      <c r="E1089" s="74" t="s">
        <v>2750</v>
      </c>
      <c r="F1089" s="5" t="s">
        <v>686</v>
      </c>
      <c r="G1089" s="5" t="s">
        <v>692</v>
      </c>
      <c r="H1089" s="5" t="s">
        <v>342</v>
      </c>
      <c r="I1089" s="5" t="s">
        <v>679</v>
      </c>
      <c r="J1089" s="75">
        <v>100</v>
      </c>
      <c r="N1089" s="14"/>
      <c r="O1089" s="50">
        <f>MIN(Lääkkeet[[#This Row],[Velvoite 1.1.2024 (pakkauksia)]],Lääkkeet[[#This Row],[Suurimman alitusluvan mukainen velvoite 
1.1.-30.6.2024 (pakkauksia)]],Lääkkeet[[#This Row],[Alin saldo 
1.1.-30.6.2024 (pakkauksia)]])*Lääkkeet[[#This Row],[Kirjanpitoarvo / pakkaus 1.1.2024
(EUR  ALV 0 %)]]</f>
        <v>0</v>
      </c>
      <c r="P1089" s="16"/>
      <c r="Q1089" s="13"/>
      <c r="R1089" s="13"/>
      <c r="S1089" s="13"/>
      <c r="T1089" s="14"/>
      <c r="U1089" s="51">
        <f>MIN(Lääkkeet[[#This Row],[Velvoite 1.7.2024 (pakkauksia)]],Lääkkeet[[#This Row],[Suurimman alitusluvan mukainen velvoite
1.7.-31.12.2024 (pakkauksia)]],Lääkkeet[[#This Row],[Alin saldo 
1.7.-31.12.2024 (pakkauksia)]])*Lääkkeet[[#This Row],[Kirjanpitoarvo / pakkaus 1.7.2024
(EUR  ALV 0 %)]]</f>
        <v>0</v>
      </c>
      <c r="W1089" s="61" t="str" cm="1">
        <f t="array" ref="W1089">IFERROR(_xlfn.IFS(Lääkkeet[[#This Row],[Sitoutunut pääoma 
1.1.-30.6.2024 (EUR)]]&gt;0,"Täytetyt",Lääkkeet[[#This Row],[Sitoutunut pääoma 
1.7.-31.12.2024 (EUR)]]&gt;0,"Täytetyt"),"")</f>
        <v/>
      </c>
      <c r="X1089" s="61"/>
      <c r="Y1089" s="5">
        <f>Hakulomake!$B$29</f>
        <v>0</v>
      </c>
    </row>
    <row r="1090" spans="1:25" x14ac:dyDescent="0.3">
      <c r="A1090" s="6" t="s">
        <v>1199</v>
      </c>
      <c r="B1090" s="49">
        <f>Hakulomake!$B$17</f>
        <v>0</v>
      </c>
      <c r="C1090" s="75">
        <v>9</v>
      </c>
      <c r="D1090" s="5" t="s">
        <v>685</v>
      </c>
      <c r="E1090" s="74" t="s">
        <v>2751</v>
      </c>
      <c r="F1090" s="5" t="s">
        <v>686</v>
      </c>
      <c r="G1090" s="5" t="s">
        <v>692</v>
      </c>
      <c r="H1090" s="5" t="s">
        <v>342</v>
      </c>
      <c r="I1090" s="5" t="s">
        <v>679</v>
      </c>
      <c r="J1090" s="75">
        <v>14</v>
      </c>
      <c r="N1090" s="14"/>
      <c r="O1090" s="50">
        <f>MIN(Lääkkeet[[#This Row],[Velvoite 1.1.2024 (pakkauksia)]],Lääkkeet[[#This Row],[Suurimman alitusluvan mukainen velvoite 
1.1.-30.6.2024 (pakkauksia)]],Lääkkeet[[#This Row],[Alin saldo 
1.1.-30.6.2024 (pakkauksia)]])*Lääkkeet[[#This Row],[Kirjanpitoarvo / pakkaus 1.1.2024
(EUR  ALV 0 %)]]</f>
        <v>0</v>
      </c>
      <c r="P1090" s="16"/>
      <c r="Q1090" s="13"/>
      <c r="R1090" s="13"/>
      <c r="S1090" s="13"/>
      <c r="T1090" s="14"/>
      <c r="U1090" s="51">
        <f>MIN(Lääkkeet[[#This Row],[Velvoite 1.7.2024 (pakkauksia)]],Lääkkeet[[#This Row],[Suurimman alitusluvan mukainen velvoite
1.7.-31.12.2024 (pakkauksia)]],Lääkkeet[[#This Row],[Alin saldo 
1.7.-31.12.2024 (pakkauksia)]])*Lääkkeet[[#This Row],[Kirjanpitoarvo / pakkaus 1.7.2024
(EUR  ALV 0 %)]]</f>
        <v>0</v>
      </c>
      <c r="W1090" s="61" t="str" cm="1">
        <f t="array" ref="W1090">IFERROR(_xlfn.IFS(Lääkkeet[[#This Row],[Sitoutunut pääoma 
1.1.-30.6.2024 (EUR)]]&gt;0,"Täytetyt",Lääkkeet[[#This Row],[Sitoutunut pääoma 
1.7.-31.12.2024 (EUR)]]&gt;0,"Täytetyt"),"")</f>
        <v/>
      </c>
      <c r="X1090" s="61"/>
      <c r="Y1090" s="5">
        <f>Hakulomake!$B$29</f>
        <v>0</v>
      </c>
    </row>
    <row r="1091" spans="1:25" x14ac:dyDescent="0.3">
      <c r="A1091" s="6" t="s">
        <v>1199</v>
      </c>
      <c r="B1091" s="49">
        <f>Hakulomake!$B$17</f>
        <v>0</v>
      </c>
      <c r="C1091" s="75">
        <v>9</v>
      </c>
      <c r="D1091" s="5" t="s">
        <v>685</v>
      </c>
      <c r="E1091" s="74" t="s">
        <v>2752</v>
      </c>
      <c r="F1091" s="5" t="s">
        <v>686</v>
      </c>
      <c r="G1091" s="5" t="s">
        <v>692</v>
      </c>
      <c r="H1091" s="5" t="s">
        <v>342</v>
      </c>
      <c r="I1091" s="5" t="s">
        <v>679</v>
      </c>
      <c r="J1091" s="75">
        <v>28</v>
      </c>
      <c r="N1091" s="14"/>
      <c r="O1091" s="50">
        <f>MIN(Lääkkeet[[#This Row],[Velvoite 1.1.2024 (pakkauksia)]],Lääkkeet[[#This Row],[Suurimman alitusluvan mukainen velvoite 
1.1.-30.6.2024 (pakkauksia)]],Lääkkeet[[#This Row],[Alin saldo 
1.1.-30.6.2024 (pakkauksia)]])*Lääkkeet[[#This Row],[Kirjanpitoarvo / pakkaus 1.1.2024
(EUR  ALV 0 %)]]</f>
        <v>0</v>
      </c>
      <c r="P1091" s="16"/>
      <c r="Q1091" s="13"/>
      <c r="R1091" s="13"/>
      <c r="S1091" s="13"/>
      <c r="T1091" s="14"/>
      <c r="U1091" s="51">
        <f>MIN(Lääkkeet[[#This Row],[Velvoite 1.7.2024 (pakkauksia)]],Lääkkeet[[#This Row],[Suurimman alitusluvan mukainen velvoite
1.7.-31.12.2024 (pakkauksia)]],Lääkkeet[[#This Row],[Alin saldo 
1.7.-31.12.2024 (pakkauksia)]])*Lääkkeet[[#This Row],[Kirjanpitoarvo / pakkaus 1.7.2024
(EUR  ALV 0 %)]]</f>
        <v>0</v>
      </c>
      <c r="W1091" s="61" t="str" cm="1">
        <f t="array" ref="W1091">IFERROR(_xlfn.IFS(Lääkkeet[[#This Row],[Sitoutunut pääoma 
1.1.-30.6.2024 (EUR)]]&gt;0,"Täytetyt",Lääkkeet[[#This Row],[Sitoutunut pääoma 
1.7.-31.12.2024 (EUR)]]&gt;0,"Täytetyt"),"")</f>
        <v/>
      </c>
      <c r="X1091" s="61"/>
      <c r="Y1091" s="5">
        <f>Hakulomake!$B$29</f>
        <v>0</v>
      </c>
    </row>
    <row r="1092" spans="1:25" x14ac:dyDescent="0.3">
      <c r="A1092" s="6" t="s">
        <v>1199</v>
      </c>
      <c r="B1092" s="49">
        <f>Hakulomake!$B$17</f>
        <v>0</v>
      </c>
      <c r="C1092" s="75">
        <v>9</v>
      </c>
      <c r="D1092" s="5" t="s">
        <v>685</v>
      </c>
      <c r="E1092" s="74" t="s">
        <v>2753</v>
      </c>
      <c r="F1092" s="5" t="s">
        <v>686</v>
      </c>
      <c r="G1092" s="5" t="s">
        <v>692</v>
      </c>
      <c r="H1092" s="5" t="s">
        <v>342</v>
      </c>
      <c r="I1092" s="5" t="s">
        <v>679</v>
      </c>
      <c r="J1092" s="75">
        <v>56</v>
      </c>
      <c r="N1092" s="14"/>
      <c r="O1092" s="50">
        <f>MIN(Lääkkeet[[#This Row],[Velvoite 1.1.2024 (pakkauksia)]],Lääkkeet[[#This Row],[Suurimman alitusluvan mukainen velvoite 
1.1.-30.6.2024 (pakkauksia)]],Lääkkeet[[#This Row],[Alin saldo 
1.1.-30.6.2024 (pakkauksia)]])*Lääkkeet[[#This Row],[Kirjanpitoarvo / pakkaus 1.1.2024
(EUR  ALV 0 %)]]</f>
        <v>0</v>
      </c>
      <c r="P1092" s="16"/>
      <c r="Q1092" s="13"/>
      <c r="R1092" s="13"/>
      <c r="S1092" s="13"/>
      <c r="T1092" s="14"/>
      <c r="U1092" s="51">
        <f>MIN(Lääkkeet[[#This Row],[Velvoite 1.7.2024 (pakkauksia)]],Lääkkeet[[#This Row],[Suurimman alitusluvan mukainen velvoite
1.7.-31.12.2024 (pakkauksia)]],Lääkkeet[[#This Row],[Alin saldo 
1.7.-31.12.2024 (pakkauksia)]])*Lääkkeet[[#This Row],[Kirjanpitoarvo / pakkaus 1.7.2024
(EUR  ALV 0 %)]]</f>
        <v>0</v>
      </c>
      <c r="W1092" s="61" t="str" cm="1">
        <f t="array" ref="W1092">IFERROR(_xlfn.IFS(Lääkkeet[[#This Row],[Sitoutunut pääoma 
1.1.-30.6.2024 (EUR)]]&gt;0,"Täytetyt",Lääkkeet[[#This Row],[Sitoutunut pääoma 
1.7.-31.12.2024 (EUR)]]&gt;0,"Täytetyt"),"")</f>
        <v/>
      </c>
      <c r="X1092" s="61"/>
      <c r="Y1092" s="5">
        <f>Hakulomake!$B$29</f>
        <v>0</v>
      </c>
    </row>
    <row r="1093" spans="1:25" x14ac:dyDescent="0.3">
      <c r="A1093" s="6" t="s">
        <v>1199</v>
      </c>
      <c r="B1093" s="49">
        <f>Hakulomake!$B$17</f>
        <v>0</v>
      </c>
      <c r="C1093" s="75">
        <v>9</v>
      </c>
      <c r="D1093" s="5" t="s">
        <v>699</v>
      </c>
      <c r="E1093" s="74" t="s">
        <v>2754</v>
      </c>
      <c r="F1093" s="5" t="s">
        <v>700</v>
      </c>
      <c r="G1093" s="5" t="s">
        <v>701</v>
      </c>
      <c r="H1093" s="5" t="s">
        <v>342</v>
      </c>
      <c r="I1093" s="5" t="s">
        <v>679</v>
      </c>
      <c r="J1093" s="75">
        <v>28</v>
      </c>
      <c r="N1093" s="14"/>
      <c r="O1093" s="50">
        <f>MIN(Lääkkeet[[#This Row],[Velvoite 1.1.2024 (pakkauksia)]],Lääkkeet[[#This Row],[Suurimman alitusluvan mukainen velvoite 
1.1.-30.6.2024 (pakkauksia)]],Lääkkeet[[#This Row],[Alin saldo 
1.1.-30.6.2024 (pakkauksia)]])*Lääkkeet[[#This Row],[Kirjanpitoarvo / pakkaus 1.1.2024
(EUR  ALV 0 %)]]</f>
        <v>0</v>
      </c>
      <c r="P1093" s="16"/>
      <c r="Q1093" s="13"/>
      <c r="R1093" s="13"/>
      <c r="S1093" s="13"/>
      <c r="T1093" s="14"/>
      <c r="U1093" s="51">
        <f>MIN(Lääkkeet[[#This Row],[Velvoite 1.7.2024 (pakkauksia)]],Lääkkeet[[#This Row],[Suurimman alitusluvan mukainen velvoite
1.7.-31.12.2024 (pakkauksia)]],Lääkkeet[[#This Row],[Alin saldo 
1.7.-31.12.2024 (pakkauksia)]])*Lääkkeet[[#This Row],[Kirjanpitoarvo / pakkaus 1.7.2024
(EUR  ALV 0 %)]]</f>
        <v>0</v>
      </c>
      <c r="W1093" s="61" t="str" cm="1">
        <f t="array" ref="W1093">IFERROR(_xlfn.IFS(Lääkkeet[[#This Row],[Sitoutunut pääoma 
1.1.-30.6.2024 (EUR)]]&gt;0,"Täytetyt",Lääkkeet[[#This Row],[Sitoutunut pääoma 
1.7.-31.12.2024 (EUR)]]&gt;0,"Täytetyt"),"")</f>
        <v/>
      </c>
      <c r="X1093" s="61"/>
      <c r="Y1093" s="5">
        <f>Hakulomake!$B$29</f>
        <v>0</v>
      </c>
    </row>
    <row r="1094" spans="1:25" x14ac:dyDescent="0.3">
      <c r="A1094" s="6" t="s">
        <v>1199</v>
      </c>
      <c r="B1094" s="49">
        <f>Hakulomake!$B$17</f>
        <v>0</v>
      </c>
      <c r="C1094" s="75">
        <v>9</v>
      </c>
      <c r="D1094" s="5" t="s">
        <v>694</v>
      </c>
      <c r="E1094" s="74" t="s">
        <v>2755</v>
      </c>
      <c r="F1094" s="5" t="s">
        <v>695</v>
      </c>
      <c r="G1094" s="5" t="s">
        <v>696</v>
      </c>
      <c r="H1094" s="5" t="s">
        <v>507</v>
      </c>
      <c r="I1094" s="5" t="s">
        <v>682</v>
      </c>
      <c r="J1094" s="75" t="s">
        <v>1102</v>
      </c>
      <c r="N1094" s="14"/>
      <c r="O1094" s="50">
        <f>MIN(Lääkkeet[[#This Row],[Velvoite 1.1.2024 (pakkauksia)]],Lääkkeet[[#This Row],[Suurimman alitusluvan mukainen velvoite 
1.1.-30.6.2024 (pakkauksia)]],Lääkkeet[[#This Row],[Alin saldo 
1.1.-30.6.2024 (pakkauksia)]])*Lääkkeet[[#This Row],[Kirjanpitoarvo / pakkaus 1.1.2024
(EUR  ALV 0 %)]]</f>
        <v>0</v>
      </c>
      <c r="P1094" s="16"/>
      <c r="Q1094" s="13"/>
      <c r="R1094" s="13"/>
      <c r="S1094" s="13"/>
      <c r="T1094" s="14"/>
      <c r="U1094" s="51">
        <f>MIN(Lääkkeet[[#This Row],[Velvoite 1.7.2024 (pakkauksia)]],Lääkkeet[[#This Row],[Suurimman alitusluvan mukainen velvoite
1.7.-31.12.2024 (pakkauksia)]],Lääkkeet[[#This Row],[Alin saldo 
1.7.-31.12.2024 (pakkauksia)]])*Lääkkeet[[#This Row],[Kirjanpitoarvo / pakkaus 1.7.2024
(EUR  ALV 0 %)]]</f>
        <v>0</v>
      </c>
      <c r="W1094" s="61" t="str" cm="1">
        <f t="array" ref="W1094">IFERROR(_xlfn.IFS(Lääkkeet[[#This Row],[Sitoutunut pääoma 
1.1.-30.6.2024 (EUR)]]&gt;0,"Täytetyt",Lääkkeet[[#This Row],[Sitoutunut pääoma 
1.7.-31.12.2024 (EUR)]]&gt;0,"Täytetyt"),"")</f>
        <v/>
      </c>
      <c r="X1094" s="61"/>
      <c r="Y1094" s="5">
        <f>Hakulomake!$B$29</f>
        <v>0</v>
      </c>
    </row>
    <row r="1095" spans="1:25" x14ac:dyDescent="0.3">
      <c r="A1095" s="6" t="s">
        <v>1199</v>
      </c>
      <c r="B1095" s="49">
        <f>Hakulomake!$B$17</f>
        <v>0</v>
      </c>
      <c r="C1095" s="75">
        <v>9</v>
      </c>
      <c r="D1095" s="5" t="s">
        <v>685</v>
      </c>
      <c r="E1095" s="74" t="s">
        <v>2756</v>
      </c>
      <c r="F1095" s="5" t="s">
        <v>686</v>
      </c>
      <c r="G1095" s="5" t="s">
        <v>2650</v>
      </c>
      <c r="H1095" s="5" t="s">
        <v>346</v>
      </c>
      <c r="I1095" s="5" t="s">
        <v>679</v>
      </c>
      <c r="J1095" s="75">
        <v>28</v>
      </c>
      <c r="N1095" s="14"/>
      <c r="O1095" s="50">
        <f>MIN(Lääkkeet[[#This Row],[Velvoite 1.1.2024 (pakkauksia)]],Lääkkeet[[#This Row],[Suurimman alitusluvan mukainen velvoite 
1.1.-30.6.2024 (pakkauksia)]],Lääkkeet[[#This Row],[Alin saldo 
1.1.-30.6.2024 (pakkauksia)]])*Lääkkeet[[#This Row],[Kirjanpitoarvo / pakkaus 1.1.2024
(EUR  ALV 0 %)]]</f>
        <v>0</v>
      </c>
      <c r="P1095" s="16"/>
      <c r="Q1095" s="13"/>
      <c r="R1095" s="13"/>
      <c r="S1095" s="13"/>
      <c r="T1095" s="14"/>
      <c r="U1095" s="51">
        <f>MIN(Lääkkeet[[#This Row],[Velvoite 1.7.2024 (pakkauksia)]],Lääkkeet[[#This Row],[Suurimman alitusluvan mukainen velvoite
1.7.-31.12.2024 (pakkauksia)]],Lääkkeet[[#This Row],[Alin saldo 
1.7.-31.12.2024 (pakkauksia)]])*Lääkkeet[[#This Row],[Kirjanpitoarvo / pakkaus 1.7.2024
(EUR  ALV 0 %)]]</f>
        <v>0</v>
      </c>
      <c r="W1095" s="61" t="str" cm="1">
        <f t="array" ref="W1095">IFERROR(_xlfn.IFS(Lääkkeet[[#This Row],[Sitoutunut pääoma 
1.1.-30.6.2024 (EUR)]]&gt;0,"Täytetyt",Lääkkeet[[#This Row],[Sitoutunut pääoma 
1.7.-31.12.2024 (EUR)]]&gt;0,"Täytetyt"),"")</f>
        <v/>
      </c>
      <c r="X1095" s="61"/>
      <c r="Y1095" s="5">
        <f>Hakulomake!$B$29</f>
        <v>0</v>
      </c>
    </row>
    <row r="1096" spans="1:25" x14ac:dyDescent="0.3">
      <c r="A1096" s="6" t="s">
        <v>1199</v>
      </c>
      <c r="B1096" s="49">
        <f>Hakulomake!$B$17</f>
        <v>0</v>
      </c>
      <c r="C1096" s="75">
        <v>9</v>
      </c>
      <c r="D1096" s="5" t="s">
        <v>676</v>
      </c>
      <c r="E1096" s="74" t="s">
        <v>2757</v>
      </c>
      <c r="F1096" s="5" t="s">
        <v>677</v>
      </c>
      <c r="G1096" s="5" t="s">
        <v>681</v>
      </c>
      <c r="H1096" s="5" t="s">
        <v>346</v>
      </c>
      <c r="I1096" s="5" t="s">
        <v>682</v>
      </c>
      <c r="J1096" s="75">
        <v>30</v>
      </c>
      <c r="N1096" s="14"/>
      <c r="O1096" s="50">
        <f>MIN(Lääkkeet[[#This Row],[Velvoite 1.1.2024 (pakkauksia)]],Lääkkeet[[#This Row],[Suurimman alitusluvan mukainen velvoite 
1.1.-30.6.2024 (pakkauksia)]],Lääkkeet[[#This Row],[Alin saldo 
1.1.-30.6.2024 (pakkauksia)]])*Lääkkeet[[#This Row],[Kirjanpitoarvo / pakkaus 1.1.2024
(EUR  ALV 0 %)]]</f>
        <v>0</v>
      </c>
      <c r="P1096" s="16"/>
      <c r="Q1096" s="13"/>
      <c r="R1096" s="13"/>
      <c r="S1096" s="13"/>
      <c r="T1096" s="14"/>
      <c r="U1096" s="51">
        <f>MIN(Lääkkeet[[#This Row],[Velvoite 1.7.2024 (pakkauksia)]],Lääkkeet[[#This Row],[Suurimman alitusluvan mukainen velvoite
1.7.-31.12.2024 (pakkauksia)]],Lääkkeet[[#This Row],[Alin saldo 
1.7.-31.12.2024 (pakkauksia)]])*Lääkkeet[[#This Row],[Kirjanpitoarvo / pakkaus 1.7.2024
(EUR  ALV 0 %)]]</f>
        <v>0</v>
      </c>
      <c r="W1096" s="61" t="str" cm="1">
        <f t="array" ref="W1096">IFERROR(_xlfn.IFS(Lääkkeet[[#This Row],[Sitoutunut pääoma 
1.1.-30.6.2024 (EUR)]]&gt;0,"Täytetyt",Lääkkeet[[#This Row],[Sitoutunut pääoma 
1.7.-31.12.2024 (EUR)]]&gt;0,"Täytetyt"),"")</f>
        <v/>
      </c>
      <c r="X1096" s="61"/>
      <c r="Y1096" s="5">
        <f>Hakulomake!$B$29</f>
        <v>0</v>
      </c>
    </row>
    <row r="1097" spans="1:25" x14ac:dyDescent="0.3">
      <c r="A1097" s="6" t="s">
        <v>1199</v>
      </c>
      <c r="B1097" s="49">
        <f>Hakulomake!$B$17</f>
        <v>0</v>
      </c>
      <c r="C1097" s="75">
        <v>9</v>
      </c>
      <c r="D1097" s="5" t="s">
        <v>703</v>
      </c>
      <c r="E1097" s="74" t="s">
        <v>2758</v>
      </c>
      <c r="F1097" s="5" t="s">
        <v>704</v>
      </c>
      <c r="G1097" s="5" t="s">
        <v>708</v>
      </c>
      <c r="H1097" s="5" t="s">
        <v>346</v>
      </c>
      <c r="I1097" s="5" t="s">
        <v>679</v>
      </c>
      <c r="J1097" s="75">
        <v>14</v>
      </c>
      <c r="N1097" s="14"/>
      <c r="O1097" s="50">
        <f>MIN(Lääkkeet[[#This Row],[Velvoite 1.1.2024 (pakkauksia)]],Lääkkeet[[#This Row],[Suurimman alitusluvan mukainen velvoite 
1.1.-30.6.2024 (pakkauksia)]],Lääkkeet[[#This Row],[Alin saldo 
1.1.-30.6.2024 (pakkauksia)]])*Lääkkeet[[#This Row],[Kirjanpitoarvo / pakkaus 1.1.2024
(EUR  ALV 0 %)]]</f>
        <v>0</v>
      </c>
      <c r="P1097" s="16"/>
      <c r="Q1097" s="13"/>
      <c r="R1097" s="13"/>
      <c r="S1097" s="13"/>
      <c r="T1097" s="14"/>
      <c r="U1097" s="51">
        <f>MIN(Lääkkeet[[#This Row],[Velvoite 1.7.2024 (pakkauksia)]],Lääkkeet[[#This Row],[Suurimman alitusluvan mukainen velvoite
1.7.-31.12.2024 (pakkauksia)]],Lääkkeet[[#This Row],[Alin saldo 
1.7.-31.12.2024 (pakkauksia)]])*Lääkkeet[[#This Row],[Kirjanpitoarvo / pakkaus 1.7.2024
(EUR  ALV 0 %)]]</f>
        <v>0</v>
      </c>
      <c r="W1097" s="61" t="str" cm="1">
        <f t="array" ref="W1097">IFERROR(_xlfn.IFS(Lääkkeet[[#This Row],[Sitoutunut pääoma 
1.1.-30.6.2024 (EUR)]]&gt;0,"Täytetyt",Lääkkeet[[#This Row],[Sitoutunut pääoma 
1.7.-31.12.2024 (EUR)]]&gt;0,"Täytetyt"),"")</f>
        <v/>
      </c>
      <c r="X1097" s="61"/>
      <c r="Y1097" s="5">
        <f>Hakulomake!$B$29</f>
        <v>0</v>
      </c>
    </row>
    <row r="1098" spans="1:25" x14ac:dyDescent="0.3">
      <c r="A1098" s="6" t="s">
        <v>1199</v>
      </c>
      <c r="B1098" s="49">
        <f>Hakulomake!$B$17</f>
        <v>0</v>
      </c>
      <c r="C1098" s="75">
        <v>9</v>
      </c>
      <c r="D1098" s="5" t="s">
        <v>703</v>
      </c>
      <c r="E1098" s="74" t="s">
        <v>2759</v>
      </c>
      <c r="F1098" s="5" t="s">
        <v>704</v>
      </c>
      <c r="G1098" s="5" t="s">
        <v>705</v>
      </c>
      <c r="H1098" s="5" t="s">
        <v>346</v>
      </c>
      <c r="I1098" s="5" t="s">
        <v>682</v>
      </c>
      <c r="J1098" s="75">
        <v>28</v>
      </c>
      <c r="N1098" s="14"/>
      <c r="O1098" s="50">
        <f>MIN(Lääkkeet[[#This Row],[Velvoite 1.1.2024 (pakkauksia)]],Lääkkeet[[#This Row],[Suurimman alitusluvan mukainen velvoite 
1.1.-30.6.2024 (pakkauksia)]],Lääkkeet[[#This Row],[Alin saldo 
1.1.-30.6.2024 (pakkauksia)]])*Lääkkeet[[#This Row],[Kirjanpitoarvo / pakkaus 1.1.2024
(EUR  ALV 0 %)]]</f>
        <v>0</v>
      </c>
      <c r="P1098" s="16"/>
      <c r="Q1098" s="13"/>
      <c r="R1098" s="13"/>
      <c r="S1098" s="13"/>
      <c r="T1098" s="14"/>
      <c r="U1098" s="51">
        <f>MIN(Lääkkeet[[#This Row],[Velvoite 1.7.2024 (pakkauksia)]],Lääkkeet[[#This Row],[Suurimman alitusluvan mukainen velvoite
1.7.-31.12.2024 (pakkauksia)]],Lääkkeet[[#This Row],[Alin saldo 
1.7.-31.12.2024 (pakkauksia)]])*Lääkkeet[[#This Row],[Kirjanpitoarvo / pakkaus 1.7.2024
(EUR  ALV 0 %)]]</f>
        <v>0</v>
      </c>
      <c r="W1098" s="61" t="str" cm="1">
        <f t="array" ref="W1098">IFERROR(_xlfn.IFS(Lääkkeet[[#This Row],[Sitoutunut pääoma 
1.1.-30.6.2024 (EUR)]]&gt;0,"Täytetyt",Lääkkeet[[#This Row],[Sitoutunut pääoma 
1.7.-31.12.2024 (EUR)]]&gt;0,"Täytetyt"),"")</f>
        <v/>
      </c>
      <c r="X1098" s="61"/>
      <c r="Y1098" s="5">
        <f>Hakulomake!$B$29</f>
        <v>0</v>
      </c>
    </row>
    <row r="1099" spans="1:25" x14ac:dyDescent="0.3">
      <c r="A1099" s="6" t="s">
        <v>1199</v>
      </c>
      <c r="B1099" s="49">
        <f>Hakulomake!$B$17</f>
        <v>0</v>
      </c>
      <c r="C1099" s="75">
        <v>9</v>
      </c>
      <c r="D1099" s="5" t="s">
        <v>703</v>
      </c>
      <c r="E1099" s="74" t="s">
        <v>2760</v>
      </c>
      <c r="F1099" s="5" t="s">
        <v>704</v>
      </c>
      <c r="G1099" s="5" t="s">
        <v>708</v>
      </c>
      <c r="H1099" s="5" t="s">
        <v>342</v>
      </c>
      <c r="I1099" s="5" t="s">
        <v>679</v>
      </c>
      <c r="J1099" s="75">
        <v>14</v>
      </c>
      <c r="N1099" s="14"/>
      <c r="O1099" s="50">
        <f>MIN(Lääkkeet[[#This Row],[Velvoite 1.1.2024 (pakkauksia)]],Lääkkeet[[#This Row],[Suurimman alitusluvan mukainen velvoite 
1.1.-30.6.2024 (pakkauksia)]],Lääkkeet[[#This Row],[Alin saldo 
1.1.-30.6.2024 (pakkauksia)]])*Lääkkeet[[#This Row],[Kirjanpitoarvo / pakkaus 1.1.2024
(EUR  ALV 0 %)]]</f>
        <v>0</v>
      </c>
      <c r="P1099" s="16"/>
      <c r="Q1099" s="13"/>
      <c r="R1099" s="13"/>
      <c r="S1099" s="13"/>
      <c r="T1099" s="14"/>
      <c r="U1099" s="51">
        <f>MIN(Lääkkeet[[#This Row],[Velvoite 1.7.2024 (pakkauksia)]],Lääkkeet[[#This Row],[Suurimman alitusluvan mukainen velvoite
1.7.-31.12.2024 (pakkauksia)]],Lääkkeet[[#This Row],[Alin saldo 
1.7.-31.12.2024 (pakkauksia)]])*Lääkkeet[[#This Row],[Kirjanpitoarvo / pakkaus 1.7.2024
(EUR  ALV 0 %)]]</f>
        <v>0</v>
      </c>
      <c r="W1099" s="61" t="str" cm="1">
        <f t="array" ref="W1099">IFERROR(_xlfn.IFS(Lääkkeet[[#This Row],[Sitoutunut pääoma 
1.1.-30.6.2024 (EUR)]]&gt;0,"Täytetyt",Lääkkeet[[#This Row],[Sitoutunut pääoma 
1.7.-31.12.2024 (EUR)]]&gt;0,"Täytetyt"),"")</f>
        <v/>
      </c>
      <c r="X1099" s="61"/>
      <c r="Y1099" s="5">
        <f>Hakulomake!$B$29</f>
        <v>0</v>
      </c>
    </row>
    <row r="1100" spans="1:25" x14ac:dyDescent="0.3">
      <c r="A1100" s="6" t="s">
        <v>1199</v>
      </c>
      <c r="B1100" s="49">
        <f>Hakulomake!$B$17</f>
        <v>0</v>
      </c>
      <c r="C1100" s="75">
        <v>9</v>
      </c>
      <c r="D1100" s="5" t="s">
        <v>703</v>
      </c>
      <c r="E1100" s="74" t="s">
        <v>2761</v>
      </c>
      <c r="F1100" s="5" t="s">
        <v>704</v>
      </c>
      <c r="G1100" s="5" t="s">
        <v>709</v>
      </c>
      <c r="H1100" s="5" t="s">
        <v>346</v>
      </c>
      <c r="I1100" s="5" t="s">
        <v>679</v>
      </c>
      <c r="J1100" s="75">
        <v>100</v>
      </c>
      <c r="N1100" s="14"/>
      <c r="O1100" s="50">
        <f>MIN(Lääkkeet[[#This Row],[Velvoite 1.1.2024 (pakkauksia)]],Lääkkeet[[#This Row],[Suurimman alitusluvan mukainen velvoite 
1.1.-30.6.2024 (pakkauksia)]],Lääkkeet[[#This Row],[Alin saldo 
1.1.-30.6.2024 (pakkauksia)]])*Lääkkeet[[#This Row],[Kirjanpitoarvo / pakkaus 1.1.2024
(EUR  ALV 0 %)]]</f>
        <v>0</v>
      </c>
      <c r="P1100" s="16"/>
      <c r="Q1100" s="13"/>
      <c r="R1100" s="13"/>
      <c r="S1100" s="13"/>
      <c r="T1100" s="14"/>
      <c r="U1100" s="51">
        <f>MIN(Lääkkeet[[#This Row],[Velvoite 1.7.2024 (pakkauksia)]],Lääkkeet[[#This Row],[Suurimman alitusluvan mukainen velvoite
1.7.-31.12.2024 (pakkauksia)]],Lääkkeet[[#This Row],[Alin saldo 
1.7.-31.12.2024 (pakkauksia)]])*Lääkkeet[[#This Row],[Kirjanpitoarvo / pakkaus 1.7.2024
(EUR  ALV 0 %)]]</f>
        <v>0</v>
      </c>
      <c r="W1100" s="61" t="str" cm="1">
        <f t="array" ref="W1100">IFERROR(_xlfn.IFS(Lääkkeet[[#This Row],[Sitoutunut pääoma 
1.1.-30.6.2024 (EUR)]]&gt;0,"Täytetyt",Lääkkeet[[#This Row],[Sitoutunut pääoma 
1.7.-31.12.2024 (EUR)]]&gt;0,"Täytetyt"),"")</f>
        <v/>
      </c>
      <c r="X1100" s="61"/>
      <c r="Y1100" s="5">
        <f>Hakulomake!$B$29</f>
        <v>0</v>
      </c>
    </row>
    <row r="1101" spans="1:25" x14ac:dyDescent="0.3">
      <c r="A1101" s="6" t="s">
        <v>1199</v>
      </c>
      <c r="B1101" s="49">
        <f>Hakulomake!$B$17</f>
        <v>0</v>
      </c>
      <c r="C1101" s="75">
        <v>9</v>
      </c>
      <c r="D1101" s="5" t="s">
        <v>703</v>
      </c>
      <c r="E1101" s="74" t="s">
        <v>2762</v>
      </c>
      <c r="F1101" s="5" t="s">
        <v>704</v>
      </c>
      <c r="G1101" s="5" t="s">
        <v>712</v>
      </c>
      <c r="H1101" s="5" t="s">
        <v>342</v>
      </c>
      <c r="I1101" s="5" t="s">
        <v>679</v>
      </c>
      <c r="J1101" s="75">
        <v>100</v>
      </c>
      <c r="N1101" s="14"/>
      <c r="O1101" s="50">
        <f>MIN(Lääkkeet[[#This Row],[Velvoite 1.1.2024 (pakkauksia)]],Lääkkeet[[#This Row],[Suurimman alitusluvan mukainen velvoite 
1.1.-30.6.2024 (pakkauksia)]],Lääkkeet[[#This Row],[Alin saldo 
1.1.-30.6.2024 (pakkauksia)]])*Lääkkeet[[#This Row],[Kirjanpitoarvo / pakkaus 1.1.2024
(EUR  ALV 0 %)]]</f>
        <v>0</v>
      </c>
      <c r="P1101" s="16"/>
      <c r="Q1101" s="13"/>
      <c r="R1101" s="13"/>
      <c r="S1101" s="13"/>
      <c r="T1101" s="14"/>
      <c r="U1101" s="51">
        <f>MIN(Lääkkeet[[#This Row],[Velvoite 1.7.2024 (pakkauksia)]],Lääkkeet[[#This Row],[Suurimman alitusluvan mukainen velvoite
1.7.-31.12.2024 (pakkauksia)]],Lääkkeet[[#This Row],[Alin saldo 
1.7.-31.12.2024 (pakkauksia)]])*Lääkkeet[[#This Row],[Kirjanpitoarvo / pakkaus 1.7.2024
(EUR  ALV 0 %)]]</f>
        <v>0</v>
      </c>
      <c r="W1101" s="61" t="str" cm="1">
        <f t="array" ref="W1101">IFERROR(_xlfn.IFS(Lääkkeet[[#This Row],[Sitoutunut pääoma 
1.1.-30.6.2024 (EUR)]]&gt;0,"Täytetyt",Lääkkeet[[#This Row],[Sitoutunut pääoma 
1.7.-31.12.2024 (EUR)]]&gt;0,"Täytetyt"),"")</f>
        <v/>
      </c>
      <c r="X1101" s="61"/>
      <c r="Y1101" s="5">
        <f>Hakulomake!$B$29</f>
        <v>0</v>
      </c>
    </row>
    <row r="1102" spans="1:25" x14ac:dyDescent="0.3">
      <c r="A1102" s="6" t="s">
        <v>1199</v>
      </c>
      <c r="B1102" s="49">
        <f>Hakulomake!$B$17</f>
        <v>0</v>
      </c>
      <c r="C1102" s="75">
        <v>9</v>
      </c>
      <c r="D1102" s="5" t="s">
        <v>685</v>
      </c>
      <c r="E1102" s="74" t="s">
        <v>2763</v>
      </c>
      <c r="F1102" s="5" t="s">
        <v>686</v>
      </c>
      <c r="G1102" s="5" t="s">
        <v>2650</v>
      </c>
      <c r="H1102" s="5" t="s">
        <v>346</v>
      </c>
      <c r="I1102" s="5" t="s">
        <v>679</v>
      </c>
      <c r="J1102" s="75">
        <v>98</v>
      </c>
      <c r="N1102" s="14"/>
      <c r="O1102" s="50">
        <f>MIN(Lääkkeet[[#This Row],[Velvoite 1.1.2024 (pakkauksia)]],Lääkkeet[[#This Row],[Suurimman alitusluvan mukainen velvoite 
1.1.-30.6.2024 (pakkauksia)]],Lääkkeet[[#This Row],[Alin saldo 
1.1.-30.6.2024 (pakkauksia)]])*Lääkkeet[[#This Row],[Kirjanpitoarvo / pakkaus 1.1.2024
(EUR  ALV 0 %)]]</f>
        <v>0</v>
      </c>
      <c r="P1102" s="16"/>
      <c r="Q1102" s="13"/>
      <c r="R1102" s="13"/>
      <c r="S1102" s="13"/>
      <c r="T1102" s="14"/>
      <c r="U1102" s="51">
        <f>MIN(Lääkkeet[[#This Row],[Velvoite 1.7.2024 (pakkauksia)]],Lääkkeet[[#This Row],[Suurimman alitusluvan mukainen velvoite
1.7.-31.12.2024 (pakkauksia)]],Lääkkeet[[#This Row],[Alin saldo 
1.7.-31.12.2024 (pakkauksia)]])*Lääkkeet[[#This Row],[Kirjanpitoarvo / pakkaus 1.7.2024
(EUR  ALV 0 %)]]</f>
        <v>0</v>
      </c>
      <c r="W1102" s="61" t="str" cm="1">
        <f t="array" ref="W1102">IFERROR(_xlfn.IFS(Lääkkeet[[#This Row],[Sitoutunut pääoma 
1.1.-30.6.2024 (EUR)]]&gt;0,"Täytetyt",Lääkkeet[[#This Row],[Sitoutunut pääoma 
1.7.-31.12.2024 (EUR)]]&gt;0,"Täytetyt"),"")</f>
        <v/>
      </c>
      <c r="X1102" s="61"/>
      <c r="Y1102" s="5">
        <f>Hakulomake!$B$29</f>
        <v>0</v>
      </c>
    </row>
    <row r="1103" spans="1:25" x14ac:dyDescent="0.3">
      <c r="A1103" s="6" t="s">
        <v>1199</v>
      </c>
      <c r="B1103" s="49">
        <f>Hakulomake!$B$17</f>
        <v>0</v>
      </c>
      <c r="C1103" s="75">
        <v>9</v>
      </c>
      <c r="D1103" s="5" t="s">
        <v>703</v>
      </c>
      <c r="E1103" s="74" t="s">
        <v>2764</v>
      </c>
      <c r="F1103" s="5" t="s">
        <v>704</v>
      </c>
      <c r="G1103" s="5" t="s">
        <v>708</v>
      </c>
      <c r="H1103" s="5" t="s">
        <v>342</v>
      </c>
      <c r="I1103" s="5" t="s">
        <v>679</v>
      </c>
      <c r="J1103" s="75">
        <v>28</v>
      </c>
      <c r="N1103" s="14"/>
      <c r="O1103" s="50">
        <f>MIN(Lääkkeet[[#This Row],[Velvoite 1.1.2024 (pakkauksia)]],Lääkkeet[[#This Row],[Suurimman alitusluvan mukainen velvoite 
1.1.-30.6.2024 (pakkauksia)]],Lääkkeet[[#This Row],[Alin saldo 
1.1.-30.6.2024 (pakkauksia)]])*Lääkkeet[[#This Row],[Kirjanpitoarvo / pakkaus 1.1.2024
(EUR  ALV 0 %)]]</f>
        <v>0</v>
      </c>
      <c r="P1103" s="16"/>
      <c r="Q1103" s="13"/>
      <c r="R1103" s="13"/>
      <c r="S1103" s="13"/>
      <c r="T1103" s="14"/>
      <c r="U1103" s="51">
        <f>MIN(Lääkkeet[[#This Row],[Velvoite 1.7.2024 (pakkauksia)]],Lääkkeet[[#This Row],[Suurimman alitusluvan mukainen velvoite
1.7.-31.12.2024 (pakkauksia)]],Lääkkeet[[#This Row],[Alin saldo 
1.7.-31.12.2024 (pakkauksia)]])*Lääkkeet[[#This Row],[Kirjanpitoarvo / pakkaus 1.7.2024
(EUR  ALV 0 %)]]</f>
        <v>0</v>
      </c>
      <c r="W1103" s="61" t="str" cm="1">
        <f t="array" ref="W1103">IFERROR(_xlfn.IFS(Lääkkeet[[#This Row],[Sitoutunut pääoma 
1.1.-30.6.2024 (EUR)]]&gt;0,"Täytetyt",Lääkkeet[[#This Row],[Sitoutunut pääoma 
1.7.-31.12.2024 (EUR)]]&gt;0,"Täytetyt"),"")</f>
        <v/>
      </c>
      <c r="X1103" s="61"/>
      <c r="Y1103" s="5">
        <f>Hakulomake!$B$29</f>
        <v>0</v>
      </c>
    </row>
    <row r="1104" spans="1:25" x14ac:dyDescent="0.3">
      <c r="A1104" s="6" t="s">
        <v>1199</v>
      </c>
      <c r="B1104" s="5">
        <f>Hakulomake!$B$17</f>
        <v>0</v>
      </c>
      <c r="C1104" s="75">
        <v>10</v>
      </c>
      <c r="D1104" s="5" t="s">
        <v>722</v>
      </c>
      <c r="E1104" s="74" t="s">
        <v>1496</v>
      </c>
      <c r="F1104" s="5" t="s">
        <v>723</v>
      </c>
      <c r="G1104" s="5" t="s">
        <v>737</v>
      </c>
      <c r="H1104" s="5" t="s">
        <v>344</v>
      </c>
      <c r="I1104" s="5" t="s">
        <v>533</v>
      </c>
      <c r="J1104" s="75">
        <v>28</v>
      </c>
      <c r="N1104" s="14"/>
      <c r="O1104" s="50">
        <f>MIN(Lääkkeet[[#This Row],[Velvoite 1.1.2024 (pakkauksia)]],Lääkkeet[[#This Row],[Suurimman alitusluvan mukainen velvoite 
1.1.-30.6.2024 (pakkauksia)]],Lääkkeet[[#This Row],[Alin saldo 
1.1.-30.6.2024 (pakkauksia)]])*Lääkkeet[[#This Row],[Kirjanpitoarvo / pakkaus 1.1.2024
(EUR  ALV 0 %)]]</f>
        <v>0</v>
      </c>
      <c r="P1104" s="16"/>
      <c r="Q1104" s="13"/>
      <c r="R1104" s="13"/>
      <c r="S1104" s="13"/>
      <c r="T1104" s="14"/>
      <c r="U1104" s="50">
        <f>MIN(Lääkkeet[[#This Row],[Velvoite 1.7.2024 (pakkauksia)]],Lääkkeet[[#This Row],[Suurimman alitusluvan mukainen velvoite
1.7.-31.12.2024 (pakkauksia)]],Lääkkeet[[#This Row],[Alin saldo 
1.7.-31.12.2024 (pakkauksia)]])*Lääkkeet[[#This Row],[Kirjanpitoarvo / pakkaus 1.7.2024
(EUR  ALV 0 %)]]</f>
        <v>0</v>
      </c>
      <c r="W1104" s="61" t="str" cm="1">
        <f t="array" ref="W1104">IFERROR(_xlfn.IFS(Lääkkeet[[#This Row],[Sitoutunut pääoma 
1.1.-30.6.2024 (EUR)]]&gt;0,"Täytetyt",Lääkkeet[[#This Row],[Sitoutunut pääoma 
1.7.-31.12.2024 (EUR)]]&gt;0,"Täytetyt"),"")</f>
        <v/>
      </c>
      <c r="X1104" s="61"/>
      <c r="Y1104" s="5">
        <f>Hakulomake!$B$29</f>
        <v>0</v>
      </c>
    </row>
    <row r="1105" spans="1:25" x14ac:dyDescent="0.3">
      <c r="A1105" s="6" t="s">
        <v>1199</v>
      </c>
      <c r="B1105" s="5">
        <f>Hakulomake!$B$17</f>
        <v>0</v>
      </c>
      <c r="C1105" s="75">
        <v>10</v>
      </c>
      <c r="D1105" s="5" t="s">
        <v>722</v>
      </c>
      <c r="E1105" s="74" t="s">
        <v>1497</v>
      </c>
      <c r="F1105" s="5" t="s">
        <v>723</v>
      </c>
      <c r="G1105" s="5" t="s">
        <v>737</v>
      </c>
      <c r="H1105" s="5" t="s">
        <v>507</v>
      </c>
      <c r="I1105" s="5" t="s">
        <v>533</v>
      </c>
      <c r="J1105" s="75">
        <v>28</v>
      </c>
      <c r="N1105" s="14"/>
      <c r="O1105" s="50">
        <f>MIN(Lääkkeet[[#This Row],[Velvoite 1.1.2024 (pakkauksia)]],Lääkkeet[[#This Row],[Suurimman alitusluvan mukainen velvoite 
1.1.-30.6.2024 (pakkauksia)]],Lääkkeet[[#This Row],[Alin saldo 
1.1.-30.6.2024 (pakkauksia)]])*Lääkkeet[[#This Row],[Kirjanpitoarvo / pakkaus 1.1.2024
(EUR  ALV 0 %)]]</f>
        <v>0</v>
      </c>
      <c r="P1105" s="16"/>
      <c r="Q1105" s="13"/>
      <c r="R1105" s="13"/>
      <c r="S1105" s="13"/>
      <c r="T1105" s="14"/>
      <c r="U1105" s="50">
        <f>MIN(Lääkkeet[[#This Row],[Velvoite 1.7.2024 (pakkauksia)]],Lääkkeet[[#This Row],[Suurimman alitusluvan mukainen velvoite
1.7.-31.12.2024 (pakkauksia)]],Lääkkeet[[#This Row],[Alin saldo 
1.7.-31.12.2024 (pakkauksia)]])*Lääkkeet[[#This Row],[Kirjanpitoarvo / pakkaus 1.7.2024
(EUR  ALV 0 %)]]</f>
        <v>0</v>
      </c>
      <c r="W1105" s="61" t="str" cm="1">
        <f t="array" ref="W1105">IFERROR(_xlfn.IFS(Lääkkeet[[#This Row],[Sitoutunut pääoma 
1.1.-30.6.2024 (EUR)]]&gt;0,"Täytetyt",Lääkkeet[[#This Row],[Sitoutunut pääoma 
1.7.-31.12.2024 (EUR)]]&gt;0,"Täytetyt"),"")</f>
        <v/>
      </c>
      <c r="X1105" s="61"/>
      <c r="Y1105" s="5">
        <f>Hakulomake!$B$29</f>
        <v>0</v>
      </c>
    </row>
    <row r="1106" spans="1:25" x14ac:dyDescent="0.3">
      <c r="A1106" s="6" t="s">
        <v>1199</v>
      </c>
      <c r="B1106" s="5">
        <f>Hakulomake!$B$17</f>
        <v>0</v>
      </c>
      <c r="C1106" s="75">
        <v>10</v>
      </c>
      <c r="D1106" s="5" t="s">
        <v>722</v>
      </c>
      <c r="E1106" s="74" t="s">
        <v>1498</v>
      </c>
      <c r="F1106" s="5" t="s">
        <v>723</v>
      </c>
      <c r="G1106" s="5" t="s">
        <v>737</v>
      </c>
      <c r="H1106" s="5" t="s">
        <v>385</v>
      </c>
      <c r="I1106" s="5" t="s">
        <v>533</v>
      </c>
      <c r="J1106" s="75">
        <v>28</v>
      </c>
      <c r="N1106" s="14"/>
      <c r="O1106" s="50">
        <f>MIN(Lääkkeet[[#This Row],[Velvoite 1.1.2024 (pakkauksia)]],Lääkkeet[[#This Row],[Suurimman alitusluvan mukainen velvoite 
1.1.-30.6.2024 (pakkauksia)]],Lääkkeet[[#This Row],[Alin saldo 
1.1.-30.6.2024 (pakkauksia)]])*Lääkkeet[[#This Row],[Kirjanpitoarvo / pakkaus 1.1.2024
(EUR  ALV 0 %)]]</f>
        <v>0</v>
      </c>
      <c r="P1106" s="16"/>
      <c r="Q1106" s="13"/>
      <c r="R1106" s="13"/>
      <c r="S1106" s="13"/>
      <c r="T1106" s="14"/>
      <c r="U1106" s="50">
        <f>MIN(Lääkkeet[[#This Row],[Velvoite 1.7.2024 (pakkauksia)]],Lääkkeet[[#This Row],[Suurimman alitusluvan mukainen velvoite
1.7.-31.12.2024 (pakkauksia)]],Lääkkeet[[#This Row],[Alin saldo 
1.7.-31.12.2024 (pakkauksia)]])*Lääkkeet[[#This Row],[Kirjanpitoarvo / pakkaus 1.7.2024
(EUR  ALV 0 %)]]</f>
        <v>0</v>
      </c>
      <c r="W1106" s="61" t="str" cm="1">
        <f t="array" ref="W1106">IFERROR(_xlfn.IFS(Lääkkeet[[#This Row],[Sitoutunut pääoma 
1.1.-30.6.2024 (EUR)]]&gt;0,"Täytetyt",Lääkkeet[[#This Row],[Sitoutunut pääoma 
1.7.-31.12.2024 (EUR)]]&gt;0,"Täytetyt"),"")</f>
        <v/>
      </c>
      <c r="X1106" s="61"/>
      <c r="Y1106" s="5">
        <f>Hakulomake!$B$29</f>
        <v>0</v>
      </c>
    </row>
    <row r="1107" spans="1:25" x14ac:dyDescent="0.3">
      <c r="A1107" s="6" t="s">
        <v>1199</v>
      </c>
      <c r="B1107" s="5">
        <f>Hakulomake!$B$17</f>
        <v>0</v>
      </c>
      <c r="C1107" s="75">
        <v>10</v>
      </c>
      <c r="D1107" s="5" t="s">
        <v>722</v>
      </c>
      <c r="E1107" s="74" t="s">
        <v>1499</v>
      </c>
      <c r="F1107" s="5" t="s">
        <v>723</v>
      </c>
      <c r="G1107" s="5" t="s">
        <v>737</v>
      </c>
      <c r="H1107" s="5" t="s">
        <v>342</v>
      </c>
      <c r="I1107" s="5" t="s">
        <v>533</v>
      </c>
      <c r="J1107" s="75">
        <v>28</v>
      </c>
      <c r="N1107" s="14"/>
      <c r="O1107" s="50">
        <f>MIN(Lääkkeet[[#This Row],[Velvoite 1.1.2024 (pakkauksia)]],Lääkkeet[[#This Row],[Suurimman alitusluvan mukainen velvoite 
1.1.-30.6.2024 (pakkauksia)]],Lääkkeet[[#This Row],[Alin saldo 
1.1.-30.6.2024 (pakkauksia)]])*Lääkkeet[[#This Row],[Kirjanpitoarvo / pakkaus 1.1.2024
(EUR  ALV 0 %)]]</f>
        <v>0</v>
      </c>
      <c r="P1107" s="16"/>
      <c r="Q1107" s="13"/>
      <c r="R1107" s="13"/>
      <c r="S1107" s="13"/>
      <c r="T1107" s="14"/>
      <c r="U1107" s="50">
        <f>MIN(Lääkkeet[[#This Row],[Velvoite 1.7.2024 (pakkauksia)]],Lääkkeet[[#This Row],[Suurimman alitusluvan mukainen velvoite
1.7.-31.12.2024 (pakkauksia)]],Lääkkeet[[#This Row],[Alin saldo 
1.7.-31.12.2024 (pakkauksia)]])*Lääkkeet[[#This Row],[Kirjanpitoarvo / pakkaus 1.7.2024
(EUR  ALV 0 %)]]</f>
        <v>0</v>
      </c>
      <c r="W1107" s="61" t="str" cm="1">
        <f t="array" ref="W1107">IFERROR(_xlfn.IFS(Lääkkeet[[#This Row],[Sitoutunut pääoma 
1.1.-30.6.2024 (EUR)]]&gt;0,"Täytetyt",Lääkkeet[[#This Row],[Sitoutunut pääoma 
1.7.-31.12.2024 (EUR)]]&gt;0,"Täytetyt"),"")</f>
        <v/>
      </c>
      <c r="X1107" s="61"/>
      <c r="Y1107" s="5">
        <f>Hakulomake!$B$29</f>
        <v>0</v>
      </c>
    </row>
    <row r="1108" spans="1:25" x14ac:dyDescent="0.3">
      <c r="A1108" s="6" t="s">
        <v>1199</v>
      </c>
      <c r="B1108" s="5">
        <f>Hakulomake!$B$17</f>
        <v>0</v>
      </c>
      <c r="C1108" s="75">
        <v>10</v>
      </c>
      <c r="D1108" s="5" t="s">
        <v>753</v>
      </c>
      <c r="E1108" s="74" t="s">
        <v>1500</v>
      </c>
      <c r="F1108" s="5" t="s">
        <v>754</v>
      </c>
      <c r="G1108" s="5" t="s">
        <v>758</v>
      </c>
      <c r="H1108" s="5" t="s">
        <v>207</v>
      </c>
      <c r="I1108" s="5" t="s">
        <v>50</v>
      </c>
      <c r="J1108" s="75">
        <v>100</v>
      </c>
      <c r="N1108" s="14"/>
      <c r="O1108" s="50">
        <f>MIN(Lääkkeet[[#This Row],[Velvoite 1.1.2024 (pakkauksia)]],Lääkkeet[[#This Row],[Suurimman alitusluvan mukainen velvoite 
1.1.-30.6.2024 (pakkauksia)]],Lääkkeet[[#This Row],[Alin saldo 
1.1.-30.6.2024 (pakkauksia)]])*Lääkkeet[[#This Row],[Kirjanpitoarvo / pakkaus 1.1.2024
(EUR  ALV 0 %)]]</f>
        <v>0</v>
      </c>
      <c r="P1108" s="16"/>
      <c r="Q1108" s="13"/>
      <c r="R1108" s="13"/>
      <c r="S1108" s="13"/>
      <c r="T1108" s="14"/>
      <c r="U1108" s="50">
        <f>MIN(Lääkkeet[[#This Row],[Velvoite 1.7.2024 (pakkauksia)]],Lääkkeet[[#This Row],[Suurimman alitusluvan mukainen velvoite
1.7.-31.12.2024 (pakkauksia)]],Lääkkeet[[#This Row],[Alin saldo 
1.7.-31.12.2024 (pakkauksia)]])*Lääkkeet[[#This Row],[Kirjanpitoarvo / pakkaus 1.7.2024
(EUR  ALV 0 %)]]</f>
        <v>0</v>
      </c>
      <c r="W1108" s="61" t="str" cm="1">
        <f t="array" ref="W1108">IFERROR(_xlfn.IFS(Lääkkeet[[#This Row],[Sitoutunut pääoma 
1.1.-30.6.2024 (EUR)]]&gt;0,"Täytetyt",Lääkkeet[[#This Row],[Sitoutunut pääoma 
1.7.-31.12.2024 (EUR)]]&gt;0,"Täytetyt"),"")</f>
        <v/>
      </c>
      <c r="X1108" s="61"/>
      <c r="Y1108" s="5">
        <f>Hakulomake!$B$29</f>
        <v>0</v>
      </c>
    </row>
    <row r="1109" spans="1:25" x14ac:dyDescent="0.3">
      <c r="A1109" s="6" t="s">
        <v>1199</v>
      </c>
      <c r="B1109" s="5">
        <f>Hakulomake!$B$17</f>
        <v>0</v>
      </c>
      <c r="C1109" s="75">
        <v>10</v>
      </c>
      <c r="D1109" s="5" t="s">
        <v>753</v>
      </c>
      <c r="E1109" s="74" t="s">
        <v>1501</v>
      </c>
      <c r="F1109" s="5" t="s">
        <v>754</v>
      </c>
      <c r="G1109" s="5" t="s">
        <v>758</v>
      </c>
      <c r="H1109" s="5" t="s">
        <v>207</v>
      </c>
      <c r="I1109" s="5" t="s">
        <v>50</v>
      </c>
      <c r="J1109" s="75">
        <v>28</v>
      </c>
      <c r="N1109" s="14"/>
      <c r="O1109" s="50">
        <f>MIN(Lääkkeet[[#This Row],[Velvoite 1.1.2024 (pakkauksia)]],Lääkkeet[[#This Row],[Suurimman alitusluvan mukainen velvoite 
1.1.-30.6.2024 (pakkauksia)]],Lääkkeet[[#This Row],[Alin saldo 
1.1.-30.6.2024 (pakkauksia)]])*Lääkkeet[[#This Row],[Kirjanpitoarvo / pakkaus 1.1.2024
(EUR  ALV 0 %)]]</f>
        <v>0</v>
      </c>
      <c r="P1109" s="16"/>
      <c r="Q1109" s="13"/>
      <c r="R1109" s="13"/>
      <c r="S1109" s="13"/>
      <c r="T1109" s="14"/>
      <c r="U1109" s="50">
        <f>MIN(Lääkkeet[[#This Row],[Velvoite 1.7.2024 (pakkauksia)]],Lääkkeet[[#This Row],[Suurimman alitusluvan mukainen velvoite
1.7.-31.12.2024 (pakkauksia)]],Lääkkeet[[#This Row],[Alin saldo 
1.7.-31.12.2024 (pakkauksia)]])*Lääkkeet[[#This Row],[Kirjanpitoarvo / pakkaus 1.7.2024
(EUR  ALV 0 %)]]</f>
        <v>0</v>
      </c>
      <c r="W1109" s="61" t="str" cm="1">
        <f t="array" ref="W1109">IFERROR(_xlfn.IFS(Lääkkeet[[#This Row],[Sitoutunut pääoma 
1.1.-30.6.2024 (EUR)]]&gt;0,"Täytetyt",Lääkkeet[[#This Row],[Sitoutunut pääoma 
1.7.-31.12.2024 (EUR)]]&gt;0,"Täytetyt"),"")</f>
        <v/>
      </c>
      <c r="X1109" s="61"/>
      <c r="Y1109" s="5">
        <f>Hakulomake!$B$29</f>
        <v>0</v>
      </c>
    </row>
    <row r="1110" spans="1:25" x14ac:dyDescent="0.3">
      <c r="A1110" s="6" t="s">
        <v>1199</v>
      </c>
      <c r="B1110" s="5">
        <f>Hakulomake!$B$17</f>
        <v>0</v>
      </c>
      <c r="C1110" s="75">
        <v>10</v>
      </c>
      <c r="D1110" s="5" t="s">
        <v>722</v>
      </c>
      <c r="E1110" s="74" t="s">
        <v>1502</v>
      </c>
      <c r="F1110" s="5" t="s">
        <v>723</v>
      </c>
      <c r="G1110" s="5" t="s">
        <v>735</v>
      </c>
      <c r="H1110" s="5" t="s">
        <v>344</v>
      </c>
      <c r="I1110" s="5" t="s">
        <v>93</v>
      </c>
      <c r="J1110" s="75" t="s">
        <v>344</v>
      </c>
      <c r="N1110" s="14"/>
      <c r="O1110" s="50">
        <f>MIN(Lääkkeet[[#This Row],[Velvoite 1.1.2024 (pakkauksia)]],Lääkkeet[[#This Row],[Suurimman alitusluvan mukainen velvoite 
1.1.-30.6.2024 (pakkauksia)]],Lääkkeet[[#This Row],[Alin saldo 
1.1.-30.6.2024 (pakkauksia)]])*Lääkkeet[[#This Row],[Kirjanpitoarvo / pakkaus 1.1.2024
(EUR  ALV 0 %)]]</f>
        <v>0</v>
      </c>
      <c r="P1110" s="16"/>
      <c r="Q1110" s="13"/>
      <c r="R1110" s="13"/>
      <c r="S1110" s="13"/>
      <c r="T1110" s="14"/>
      <c r="U1110" s="50">
        <f>MIN(Lääkkeet[[#This Row],[Velvoite 1.7.2024 (pakkauksia)]],Lääkkeet[[#This Row],[Suurimman alitusluvan mukainen velvoite
1.7.-31.12.2024 (pakkauksia)]],Lääkkeet[[#This Row],[Alin saldo 
1.7.-31.12.2024 (pakkauksia)]])*Lääkkeet[[#This Row],[Kirjanpitoarvo / pakkaus 1.7.2024
(EUR  ALV 0 %)]]</f>
        <v>0</v>
      </c>
      <c r="W1110" s="61" t="str" cm="1">
        <f t="array" ref="W1110">IFERROR(_xlfn.IFS(Lääkkeet[[#This Row],[Sitoutunut pääoma 
1.1.-30.6.2024 (EUR)]]&gt;0,"Täytetyt",Lääkkeet[[#This Row],[Sitoutunut pääoma 
1.7.-31.12.2024 (EUR)]]&gt;0,"Täytetyt"),"")</f>
        <v/>
      </c>
      <c r="X1110" s="61"/>
      <c r="Y1110" s="5">
        <f>Hakulomake!$B$29</f>
        <v>0</v>
      </c>
    </row>
    <row r="1111" spans="1:25" x14ac:dyDescent="0.3">
      <c r="A1111" s="6" t="s">
        <v>1199</v>
      </c>
      <c r="B1111" s="5">
        <f>Hakulomake!$B$17</f>
        <v>0</v>
      </c>
      <c r="C1111" s="75">
        <v>10</v>
      </c>
      <c r="D1111" s="5" t="s">
        <v>753</v>
      </c>
      <c r="E1111" s="74" t="s">
        <v>1503</v>
      </c>
      <c r="F1111" s="5" t="s">
        <v>754</v>
      </c>
      <c r="G1111" s="5" t="s">
        <v>757</v>
      </c>
      <c r="H1111" s="5" t="s">
        <v>344</v>
      </c>
      <c r="I1111" s="5" t="s">
        <v>50</v>
      </c>
      <c r="J1111" s="75">
        <v>100</v>
      </c>
      <c r="N1111" s="14"/>
      <c r="O1111" s="50">
        <f>MIN(Lääkkeet[[#This Row],[Velvoite 1.1.2024 (pakkauksia)]],Lääkkeet[[#This Row],[Suurimman alitusluvan mukainen velvoite 
1.1.-30.6.2024 (pakkauksia)]],Lääkkeet[[#This Row],[Alin saldo 
1.1.-30.6.2024 (pakkauksia)]])*Lääkkeet[[#This Row],[Kirjanpitoarvo / pakkaus 1.1.2024
(EUR  ALV 0 %)]]</f>
        <v>0</v>
      </c>
      <c r="P1111" s="16"/>
      <c r="Q1111" s="13"/>
      <c r="R1111" s="13"/>
      <c r="S1111" s="13"/>
      <c r="T1111" s="14"/>
      <c r="U1111" s="50">
        <f>MIN(Lääkkeet[[#This Row],[Velvoite 1.7.2024 (pakkauksia)]],Lääkkeet[[#This Row],[Suurimman alitusluvan mukainen velvoite
1.7.-31.12.2024 (pakkauksia)]],Lääkkeet[[#This Row],[Alin saldo 
1.7.-31.12.2024 (pakkauksia)]])*Lääkkeet[[#This Row],[Kirjanpitoarvo / pakkaus 1.7.2024
(EUR  ALV 0 %)]]</f>
        <v>0</v>
      </c>
      <c r="W1111" s="61" t="str" cm="1">
        <f t="array" ref="W1111">IFERROR(_xlfn.IFS(Lääkkeet[[#This Row],[Sitoutunut pääoma 
1.1.-30.6.2024 (EUR)]]&gt;0,"Täytetyt",Lääkkeet[[#This Row],[Sitoutunut pääoma 
1.7.-31.12.2024 (EUR)]]&gt;0,"Täytetyt"),"")</f>
        <v/>
      </c>
      <c r="X1111" s="61"/>
      <c r="Y1111" s="5">
        <f>Hakulomake!$B$29</f>
        <v>0</v>
      </c>
    </row>
    <row r="1112" spans="1:25" x14ac:dyDescent="0.3">
      <c r="A1112" s="6" t="s">
        <v>1199</v>
      </c>
      <c r="B1112" s="5">
        <f>Hakulomake!$B$17</f>
        <v>0</v>
      </c>
      <c r="C1112" s="75">
        <v>10</v>
      </c>
      <c r="D1112" s="5" t="s">
        <v>753</v>
      </c>
      <c r="E1112" s="74" t="s">
        <v>1504</v>
      </c>
      <c r="F1112" s="5" t="s">
        <v>754</v>
      </c>
      <c r="G1112" s="5" t="s">
        <v>757</v>
      </c>
      <c r="H1112" s="5" t="s">
        <v>342</v>
      </c>
      <c r="I1112" s="5" t="s">
        <v>50</v>
      </c>
      <c r="J1112" s="75">
        <v>100</v>
      </c>
      <c r="N1112" s="14"/>
      <c r="O1112" s="50">
        <f>MIN(Lääkkeet[[#This Row],[Velvoite 1.1.2024 (pakkauksia)]],Lääkkeet[[#This Row],[Suurimman alitusluvan mukainen velvoite 
1.1.-30.6.2024 (pakkauksia)]],Lääkkeet[[#This Row],[Alin saldo 
1.1.-30.6.2024 (pakkauksia)]])*Lääkkeet[[#This Row],[Kirjanpitoarvo / pakkaus 1.1.2024
(EUR  ALV 0 %)]]</f>
        <v>0</v>
      </c>
      <c r="P1112" s="16"/>
      <c r="Q1112" s="13"/>
      <c r="R1112" s="13"/>
      <c r="S1112" s="13"/>
      <c r="T1112" s="14"/>
      <c r="U1112" s="50">
        <f>MIN(Lääkkeet[[#This Row],[Velvoite 1.7.2024 (pakkauksia)]],Lääkkeet[[#This Row],[Suurimman alitusluvan mukainen velvoite
1.7.-31.12.2024 (pakkauksia)]],Lääkkeet[[#This Row],[Alin saldo 
1.7.-31.12.2024 (pakkauksia)]])*Lääkkeet[[#This Row],[Kirjanpitoarvo / pakkaus 1.7.2024
(EUR  ALV 0 %)]]</f>
        <v>0</v>
      </c>
      <c r="W1112" s="61" t="str" cm="1">
        <f t="array" ref="W1112">IFERROR(_xlfn.IFS(Lääkkeet[[#This Row],[Sitoutunut pääoma 
1.1.-30.6.2024 (EUR)]]&gt;0,"Täytetyt",Lääkkeet[[#This Row],[Sitoutunut pääoma 
1.7.-31.12.2024 (EUR)]]&gt;0,"Täytetyt"),"")</f>
        <v/>
      </c>
      <c r="X1112" s="61"/>
      <c r="Y1112" s="5">
        <f>Hakulomake!$B$29</f>
        <v>0</v>
      </c>
    </row>
    <row r="1113" spans="1:25" x14ac:dyDescent="0.3">
      <c r="A1113" s="6" t="s">
        <v>1199</v>
      </c>
      <c r="B1113" s="5">
        <f>Hakulomake!$B$17</f>
        <v>0</v>
      </c>
      <c r="C1113" s="75">
        <v>10</v>
      </c>
      <c r="D1113" s="5" t="s">
        <v>753</v>
      </c>
      <c r="E1113" s="74" t="s">
        <v>1505</v>
      </c>
      <c r="F1113" s="5" t="s">
        <v>754</v>
      </c>
      <c r="G1113" s="5" t="s">
        <v>757</v>
      </c>
      <c r="H1113" s="5" t="s">
        <v>342</v>
      </c>
      <c r="I1113" s="5" t="s">
        <v>50</v>
      </c>
      <c r="J1113" s="75">
        <v>30</v>
      </c>
      <c r="N1113" s="14"/>
      <c r="O1113" s="50">
        <f>MIN(Lääkkeet[[#This Row],[Velvoite 1.1.2024 (pakkauksia)]],Lääkkeet[[#This Row],[Suurimman alitusluvan mukainen velvoite 
1.1.-30.6.2024 (pakkauksia)]],Lääkkeet[[#This Row],[Alin saldo 
1.1.-30.6.2024 (pakkauksia)]])*Lääkkeet[[#This Row],[Kirjanpitoarvo / pakkaus 1.1.2024
(EUR  ALV 0 %)]]</f>
        <v>0</v>
      </c>
      <c r="P1113" s="16"/>
      <c r="Q1113" s="13"/>
      <c r="R1113" s="13"/>
      <c r="S1113" s="13"/>
      <c r="T1113" s="14"/>
      <c r="U1113" s="50">
        <f>MIN(Lääkkeet[[#This Row],[Velvoite 1.7.2024 (pakkauksia)]],Lääkkeet[[#This Row],[Suurimman alitusluvan mukainen velvoite
1.7.-31.12.2024 (pakkauksia)]],Lääkkeet[[#This Row],[Alin saldo 
1.7.-31.12.2024 (pakkauksia)]])*Lääkkeet[[#This Row],[Kirjanpitoarvo / pakkaus 1.7.2024
(EUR  ALV 0 %)]]</f>
        <v>0</v>
      </c>
      <c r="W1113" s="61" t="str" cm="1">
        <f t="array" ref="W1113">IFERROR(_xlfn.IFS(Lääkkeet[[#This Row],[Sitoutunut pääoma 
1.1.-30.6.2024 (EUR)]]&gt;0,"Täytetyt",Lääkkeet[[#This Row],[Sitoutunut pääoma 
1.7.-31.12.2024 (EUR)]]&gt;0,"Täytetyt"),"")</f>
        <v/>
      </c>
      <c r="X1113" s="61"/>
      <c r="Y1113" s="5">
        <f>Hakulomake!$B$29</f>
        <v>0</v>
      </c>
    </row>
    <row r="1114" spans="1:25" x14ac:dyDescent="0.3">
      <c r="A1114" s="6" t="s">
        <v>1199</v>
      </c>
      <c r="B1114" s="5">
        <f>Hakulomake!$B$17</f>
        <v>0</v>
      </c>
      <c r="C1114" s="75">
        <v>10</v>
      </c>
      <c r="D1114" s="5" t="s">
        <v>753</v>
      </c>
      <c r="E1114" s="74" t="s">
        <v>1506</v>
      </c>
      <c r="F1114" s="5" t="s">
        <v>754</v>
      </c>
      <c r="G1114" s="5" t="s">
        <v>757</v>
      </c>
      <c r="H1114" s="5" t="s">
        <v>346</v>
      </c>
      <c r="I1114" s="5" t="s">
        <v>50</v>
      </c>
      <c r="J1114" s="75">
        <v>100</v>
      </c>
      <c r="N1114" s="14"/>
      <c r="O1114" s="50">
        <f>MIN(Lääkkeet[[#This Row],[Velvoite 1.1.2024 (pakkauksia)]],Lääkkeet[[#This Row],[Suurimman alitusluvan mukainen velvoite 
1.1.-30.6.2024 (pakkauksia)]],Lääkkeet[[#This Row],[Alin saldo 
1.1.-30.6.2024 (pakkauksia)]])*Lääkkeet[[#This Row],[Kirjanpitoarvo / pakkaus 1.1.2024
(EUR  ALV 0 %)]]</f>
        <v>0</v>
      </c>
      <c r="P1114" s="16"/>
      <c r="Q1114" s="13"/>
      <c r="R1114" s="13"/>
      <c r="S1114" s="13"/>
      <c r="T1114" s="14"/>
      <c r="U1114" s="50">
        <f>MIN(Lääkkeet[[#This Row],[Velvoite 1.7.2024 (pakkauksia)]],Lääkkeet[[#This Row],[Suurimman alitusluvan mukainen velvoite
1.7.-31.12.2024 (pakkauksia)]],Lääkkeet[[#This Row],[Alin saldo 
1.7.-31.12.2024 (pakkauksia)]])*Lääkkeet[[#This Row],[Kirjanpitoarvo / pakkaus 1.7.2024
(EUR  ALV 0 %)]]</f>
        <v>0</v>
      </c>
      <c r="W1114" s="61" t="str" cm="1">
        <f t="array" ref="W1114">IFERROR(_xlfn.IFS(Lääkkeet[[#This Row],[Sitoutunut pääoma 
1.1.-30.6.2024 (EUR)]]&gt;0,"Täytetyt",Lääkkeet[[#This Row],[Sitoutunut pääoma 
1.7.-31.12.2024 (EUR)]]&gt;0,"Täytetyt"),"")</f>
        <v/>
      </c>
      <c r="X1114" s="61"/>
      <c r="Y1114" s="5">
        <f>Hakulomake!$B$29</f>
        <v>0</v>
      </c>
    </row>
    <row r="1115" spans="1:25" x14ac:dyDescent="0.3">
      <c r="A1115" s="6" t="s">
        <v>1199</v>
      </c>
      <c r="B1115" s="5">
        <f>Hakulomake!$B$17</f>
        <v>0</v>
      </c>
      <c r="C1115" s="75">
        <v>10</v>
      </c>
      <c r="D1115" s="5" t="s">
        <v>753</v>
      </c>
      <c r="E1115" s="74" t="s">
        <v>1507</v>
      </c>
      <c r="F1115" s="5" t="s">
        <v>754</v>
      </c>
      <c r="G1115" s="5" t="s">
        <v>758</v>
      </c>
      <c r="H1115" s="5" t="s">
        <v>344</v>
      </c>
      <c r="I1115" s="5" t="s">
        <v>50</v>
      </c>
      <c r="J1115" s="75">
        <v>14</v>
      </c>
      <c r="N1115" s="14"/>
      <c r="O1115" s="50">
        <f>MIN(Lääkkeet[[#This Row],[Velvoite 1.1.2024 (pakkauksia)]],Lääkkeet[[#This Row],[Suurimman alitusluvan mukainen velvoite 
1.1.-30.6.2024 (pakkauksia)]],Lääkkeet[[#This Row],[Alin saldo 
1.1.-30.6.2024 (pakkauksia)]])*Lääkkeet[[#This Row],[Kirjanpitoarvo / pakkaus 1.1.2024
(EUR  ALV 0 %)]]</f>
        <v>0</v>
      </c>
      <c r="P1115" s="16"/>
      <c r="Q1115" s="13"/>
      <c r="R1115" s="13"/>
      <c r="S1115" s="13"/>
      <c r="T1115" s="14"/>
      <c r="U1115" s="50">
        <f>MIN(Lääkkeet[[#This Row],[Velvoite 1.7.2024 (pakkauksia)]],Lääkkeet[[#This Row],[Suurimman alitusluvan mukainen velvoite
1.7.-31.12.2024 (pakkauksia)]],Lääkkeet[[#This Row],[Alin saldo 
1.7.-31.12.2024 (pakkauksia)]])*Lääkkeet[[#This Row],[Kirjanpitoarvo / pakkaus 1.7.2024
(EUR  ALV 0 %)]]</f>
        <v>0</v>
      </c>
      <c r="W1115" s="61" t="str" cm="1">
        <f t="array" ref="W1115">IFERROR(_xlfn.IFS(Lääkkeet[[#This Row],[Sitoutunut pääoma 
1.1.-30.6.2024 (EUR)]]&gt;0,"Täytetyt",Lääkkeet[[#This Row],[Sitoutunut pääoma 
1.7.-31.12.2024 (EUR)]]&gt;0,"Täytetyt"),"")</f>
        <v/>
      </c>
      <c r="X1115" s="61"/>
      <c r="Y1115" s="5">
        <f>Hakulomake!$B$29</f>
        <v>0</v>
      </c>
    </row>
    <row r="1116" spans="1:25" x14ac:dyDescent="0.3">
      <c r="A1116" s="6" t="s">
        <v>1199</v>
      </c>
      <c r="B1116" s="5">
        <f>Hakulomake!$B$17</f>
        <v>0</v>
      </c>
      <c r="C1116" s="75">
        <v>10</v>
      </c>
      <c r="D1116" s="5" t="s">
        <v>753</v>
      </c>
      <c r="E1116" s="74" t="s">
        <v>1508</v>
      </c>
      <c r="F1116" s="5" t="s">
        <v>754</v>
      </c>
      <c r="G1116" s="5" t="s">
        <v>758</v>
      </c>
      <c r="H1116" s="5" t="s">
        <v>344</v>
      </c>
      <c r="I1116" s="5" t="s">
        <v>50</v>
      </c>
      <c r="J1116" s="75">
        <v>100</v>
      </c>
      <c r="N1116" s="14"/>
      <c r="O1116" s="50">
        <f>MIN(Lääkkeet[[#This Row],[Velvoite 1.1.2024 (pakkauksia)]],Lääkkeet[[#This Row],[Suurimman alitusluvan mukainen velvoite 
1.1.-30.6.2024 (pakkauksia)]],Lääkkeet[[#This Row],[Alin saldo 
1.1.-30.6.2024 (pakkauksia)]])*Lääkkeet[[#This Row],[Kirjanpitoarvo / pakkaus 1.1.2024
(EUR  ALV 0 %)]]</f>
        <v>0</v>
      </c>
      <c r="P1116" s="16"/>
      <c r="Q1116" s="13"/>
      <c r="R1116" s="13"/>
      <c r="S1116" s="13"/>
      <c r="T1116" s="14"/>
      <c r="U1116" s="50">
        <f>MIN(Lääkkeet[[#This Row],[Velvoite 1.7.2024 (pakkauksia)]],Lääkkeet[[#This Row],[Suurimman alitusluvan mukainen velvoite
1.7.-31.12.2024 (pakkauksia)]],Lääkkeet[[#This Row],[Alin saldo 
1.7.-31.12.2024 (pakkauksia)]])*Lääkkeet[[#This Row],[Kirjanpitoarvo / pakkaus 1.7.2024
(EUR  ALV 0 %)]]</f>
        <v>0</v>
      </c>
      <c r="W1116" s="61" t="str" cm="1">
        <f t="array" ref="W1116">IFERROR(_xlfn.IFS(Lääkkeet[[#This Row],[Sitoutunut pääoma 
1.1.-30.6.2024 (EUR)]]&gt;0,"Täytetyt",Lääkkeet[[#This Row],[Sitoutunut pääoma 
1.7.-31.12.2024 (EUR)]]&gt;0,"Täytetyt"),"")</f>
        <v/>
      </c>
      <c r="X1116" s="61"/>
      <c r="Y1116" s="5">
        <f>Hakulomake!$B$29</f>
        <v>0</v>
      </c>
    </row>
    <row r="1117" spans="1:25" x14ac:dyDescent="0.3">
      <c r="A1117" s="6" t="s">
        <v>1199</v>
      </c>
      <c r="B1117" s="5">
        <f>Hakulomake!$B$17</f>
        <v>0</v>
      </c>
      <c r="C1117" s="75">
        <v>10</v>
      </c>
      <c r="D1117" s="5" t="s">
        <v>753</v>
      </c>
      <c r="E1117" s="74" t="s">
        <v>1509</v>
      </c>
      <c r="F1117" s="5" t="s">
        <v>754</v>
      </c>
      <c r="G1117" s="5" t="s">
        <v>758</v>
      </c>
      <c r="H1117" s="5" t="s">
        <v>342</v>
      </c>
      <c r="I1117" s="5" t="s">
        <v>50</v>
      </c>
      <c r="J1117" s="75">
        <v>28</v>
      </c>
      <c r="N1117" s="14"/>
      <c r="O1117" s="50">
        <f>MIN(Lääkkeet[[#This Row],[Velvoite 1.1.2024 (pakkauksia)]],Lääkkeet[[#This Row],[Suurimman alitusluvan mukainen velvoite 
1.1.-30.6.2024 (pakkauksia)]],Lääkkeet[[#This Row],[Alin saldo 
1.1.-30.6.2024 (pakkauksia)]])*Lääkkeet[[#This Row],[Kirjanpitoarvo / pakkaus 1.1.2024
(EUR  ALV 0 %)]]</f>
        <v>0</v>
      </c>
      <c r="P1117" s="16"/>
      <c r="Q1117" s="13"/>
      <c r="R1117" s="13"/>
      <c r="S1117" s="13"/>
      <c r="T1117" s="14"/>
      <c r="U1117" s="50">
        <f>MIN(Lääkkeet[[#This Row],[Velvoite 1.7.2024 (pakkauksia)]],Lääkkeet[[#This Row],[Suurimman alitusluvan mukainen velvoite
1.7.-31.12.2024 (pakkauksia)]],Lääkkeet[[#This Row],[Alin saldo 
1.7.-31.12.2024 (pakkauksia)]])*Lääkkeet[[#This Row],[Kirjanpitoarvo / pakkaus 1.7.2024
(EUR  ALV 0 %)]]</f>
        <v>0</v>
      </c>
      <c r="W1117" s="61" t="str" cm="1">
        <f t="array" ref="W1117">IFERROR(_xlfn.IFS(Lääkkeet[[#This Row],[Sitoutunut pääoma 
1.1.-30.6.2024 (EUR)]]&gt;0,"Täytetyt",Lääkkeet[[#This Row],[Sitoutunut pääoma 
1.7.-31.12.2024 (EUR)]]&gt;0,"Täytetyt"),"")</f>
        <v/>
      </c>
      <c r="X1117" s="61"/>
      <c r="Y1117" s="5">
        <f>Hakulomake!$B$29</f>
        <v>0</v>
      </c>
    </row>
    <row r="1118" spans="1:25" x14ac:dyDescent="0.3">
      <c r="A1118" s="6" t="s">
        <v>1199</v>
      </c>
      <c r="B1118" s="5">
        <f>Hakulomake!$B$17</f>
        <v>0</v>
      </c>
      <c r="C1118" s="75">
        <v>10</v>
      </c>
      <c r="D1118" s="5" t="s">
        <v>753</v>
      </c>
      <c r="E1118" s="74" t="s">
        <v>1510</v>
      </c>
      <c r="F1118" s="5" t="s">
        <v>754</v>
      </c>
      <c r="G1118" s="5" t="s">
        <v>758</v>
      </c>
      <c r="H1118" s="5" t="s">
        <v>342</v>
      </c>
      <c r="I1118" s="5" t="s">
        <v>50</v>
      </c>
      <c r="J1118" s="75">
        <v>98</v>
      </c>
      <c r="N1118" s="14"/>
      <c r="O1118" s="50">
        <f>MIN(Lääkkeet[[#This Row],[Velvoite 1.1.2024 (pakkauksia)]],Lääkkeet[[#This Row],[Suurimman alitusluvan mukainen velvoite 
1.1.-30.6.2024 (pakkauksia)]],Lääkkeet[[#This Row],[Alin saldo 
1.1.-30.6.2024 (pakkauksia)]])*Lääkkeet[[#This Row],[Kirjanpitoarvo / pakkaus 1.1.2024
(EUR  ALV 0 %)]]</f>
        <v>0</v>
      </c>
      <c r="P1118" s="16"/>
      <c r="Q1118" s="13"/>
      <c r="R1118" s="13"/>
      <c r="S1118" s="13"/>
      <c r="T1118" s="14"/>
      <c r="U1118" s="50">
        <f>MIN(Lääkkeet[[#This Row],[Velvoite 1.7.2024 (pakkauksia)]],Lääkkeet[[#This Row],[Suurimman alitusluvan mukainen velvoite
1.7.-31.12.2024 (pakkauksia)]],Lääkkeet[[#This Row],[Alin saldo 
1.7.-31.12.2024 (pakkauksia)]])*Lääkkeet[[#This Row],[Kirjanpitoarvo / pakkaus 1.7.2024
(EUR  ALV 0 %)]]</f>
        <v>0</v>
      </c>
      <c r="W1118" s="61" t="str" cm="1">
        <f t="array" ref="W1118">IFERROR(_xlfn.IFS(Lääkkeet[[#This Row],[Sitoutunut pääoma 
1.1.-30.6.2024 (EUR)]]&gt;0,"Täytetyt",Lääkkeet[[#This Row],[Sitoutunut pääoma 
1.7.-31.12.2024 (EUR)]]&gt;0,"Täytetyt"),"")</f>
        <v/>
      </c>
      <c r="X1118" s="61"/>
      <c r="Y1118" s="5">
        <f>Hakulomake!$B$29</f>
        <v>0</v>
      </c>
    </row>
    <row r="1119" spans="1:25" x14ac:dyDescent="0.3">
      <c r="A1119" s="6" t="s">
        <v>1199</v>
      </c>
      <c r="B1119" s="5">
        <f>Hakulomake!$B$17</f>
        <v>0</v>
      </c>
      <c r="C1119" s="75">
        <v>10</v>
      </c>
      <c r="D1119" s="5" t="s">
        <v>753</v>
      </c>
      <c r="E1119" s="74" t="s">
        <v>1511</v>
      </c>
      <c r="F1119" s="5" t="s">
        <v>754</v>
      </c>
      <c r="G1119" s="5" t="s">
        <v>758</v>
      </c>
      <c r="H1119" s="5" t="s">
        <v>346</v>
      </c>
      <c r="I1119" s="5" t="s">
        <v>50</v>
      </c>
      <c r="J1119" s="75">
        <v>28</v>
      </c>
      <c r="N1119" s="14"/>
      <c r="O1119" s="50">
        <f>MIN(Lääkkeet[[#This Row],[Velvoite 1.1.2024 (pakkauksia)]],Lääkkeet[[#This Row],[Suurimman alitusluvan mukainen velvoite 
1.1.-30.6.2024 (pakkauksia)]],Lääkkeet[[#This Row],[Alin saldo 
1.1.-30.6.2024 (pakkauksia)]])*Lääkkeet[[#This Row],[Kirjanpitoarvo / pakkaus 1.1.2024
(EUR  ALV 0 %)]]</f>
        <v>0</v>
      </c>
      <c r="P1119" s="16"/>
      <c r="Q1119" s="13"/>
      <c r="R1119" s="13"/>
      <c r="S1119" s="13"/>
      <c r="T1119" s="14"/>
      <c r="U1119" s="50">
        <f>MIN(Lääkkeet[[#This Row],[Velvoite 1.7.2024 (pakkauksia)]],Lääkkeet[[#This Row],[Suurimman alitusluvan mukainen velvoite
1.7.-31.12.2024 (pakkauksia)]],Lääkkeet[[#This Row],[Alin saldo 
1.7.-31.12.2024 (pakkauksia)]])*Lääkkeet[[#This Row],[Kirjanpitoarvo / pakkaus 1.7.2024
(EUR  ALV 0 %)]]</f>
        <v>0</v>
      </c>
      <c r="W1119" s="61" t="str" cm="1">
        <f t="array" ref="W1119">IFERROR(_xlfn.IFS(Lääkkeet[[#This Row],[Sitoutunut pääoma 
1.1.-30.6.2024 (EUR)]]&gt;0,"Täytetyt",Lääkkeet[[#This Row],[Sitoutunut pääoma 
1.7.-31.12.2024 (EUR)]]&gt;0,"Täytetyt"),"")</f>
        <v/>
      </c>
      <c r="X1119" s="61"/>
      <c r="Y1119" s="5">
        <f>Hakulomake!$B$29</f>
        <v>0</v>
      </c>
    </row>
    <row r="1120" spans="1:25" x14ac:dyDescent="0.3">
      <c r="A1120" s="6" t="s">
        <v>1199</v>
      </c>
      <c r="B1120" s="5">
        <f>Hakulomake!$B$17</f>
        <v>0</v>
      </c>
      <c r="C1120" s="75">
        <v>10</v>
      </c>
      <c r="D1120" s="5" t="s">
        <v>753</v>
      </c>
      <c r="E1120" s="74" t="s">
        <v>1512</v>
      </c>
      <c r="F1120" s="5" t="s">
        <v>754</v>
      </c>
      <c r="G1120" s="5" t="s">
        <v>758</v>
      </c>
      <c r="H1120" s="5" t="s">
        <v>346</v>
      </c>
      <c r="I1120" s="5" t="s">
        <v>50</v>
      </c>
      <c r="J1120" s="75">
        <v>100</v>
      </c>
      <c r="N1120" s="14"/>
      <c r="O1120" s="50">
        <f>MIN(Lääkkeet[[#This Row],[Velvoite 1.1.2024 (pakkauksia)]],Lääkkeet[[#This Row],[Suurimman alitusluvan mukainen velvoite 
1.1.-30.6.2024 (pakkauksia)]],Lääkkeet[[#This Row],[Alin saldo 
1.1.-30.6.2024 (pakkauksia)]])*Lääkkeet[[#This Row],[Kirjanpitoarvo / pakkaus 1.1.2024
(EUR  ALV 0 %)]]</f>
        <v>0</v>
      </c>
      <c r="P1120" s="16"/>
      <c r="Q1120" s="13"/>
      <c r="R1120" s="13"/>
      <c r="S1120" s="13"/>
      <c r="T1120" s="14"/>
      <c r="U1120" s="50">
        <f>MIN(Lääkkeet[[#This Row],[Velvoite 1.7.2024 (pakkauksia)]],Lääkkeet[[#This Row],[Suurimman alitusluvan mukainen velvoite
1.7.-31.12.2024 (pakkauksia)]],Lääkkeet[[#This Row],[Alin saldo 
1.7.-31.12.2024 (pakkauksia)]])*Lääkkeet[[#This Row],[Kirjanpitoarvo / pakkaus 1.7.2024
(EUR  ALV 0 %)]]</f>
        <v>0</v>
      </c>
      <c r="W1120" s="61" t="str" cm="1">
        <f t="array" ref="W1120">IFERROR(_xlfn.IFS(Lääkkeet[[#This Row],[Sitoutunut pääoma 
1.1.-30.6.2024 (EUR)]]&gt;0,"Täytetyt",Lääkkeet[[#This Row],[Sitoutunut pääoma 
1.7.-31.12.2024 (EUR)]]&gt;0,"Täytetyt"),"")</f>
        <v/>
      </c>
      <c r="X1120" s="61"/>
      <c r="Y1120" s="5">
        <f>Hakulomake!$B$29</f>
        <v>0</v>
      </c>
    </row>
    <row r="1121" spans="1:25" x14ac:dyDescent="0.3">
      <c r="A1121" s="6" t="s">
        <v>1199</v>
      </c>
      <c r="B1121" s="5">
        <f>Hakulomake!$B$17</f>
        <v>0</v>
      </c>
      <c r="C1121" s="75">
        <v>10</v>
      </c>
      <c r="D1121" s="5" t="s">
        <v>722</v>
      </c>
      <c r="E1121" s="74" t="s">
        <v>1513</v>
      </c>
      <c r="F1121" s="5" t="s">
        <v>723</v>
      </c>
      <c r="G1121" s="5" t="s">
        <v>731</v>
      </c>
      <c r="H1121" s="5" t="s">
        <v>732</v>
      </c>
      <c r="I1121" s="5" t="s">
        <v>733</v>
      </c>
      <c r="J1121" s="75" t="s">
        <v>1103</v>
      </c>
      <c r="N1121" s="14"/>
      <c r="O1121" s="50">
        <f>MIN(Lääkkeet[[#This Row],[Velvoite 1.1.2024 (pakkauksia)]],Lääkkeet[[#This Row],[Suurimman alitusluvan mukainen velvoite 
1.1.-30.6.2024 (pakkauksia)]],Lääkkeet[[#This Row],[Alin saldo 
1.1.-30.6.2024 (pakkauksia)]])*Lääkkeet[[#This Row],[Kirjanpitoarvo / pakkaus 1.1.2024
(EUR  ALV 0 %)]]</f>
        <v>0</v>
      </c>
      <c r="P1121" s="16"/>
      <c r="Q1121" s="13"/>
      <c r="R1121" s="13"/>
      <c r="S1121" s="13"/>
      <c r="T1121" s="14"/>
      <c r="U1121" s="50">
        <f>MIN(Lääkkeet[[#This Row],[Velvoite 1.7.2024 (pakkauksia)]],Lääkkeet[[#This Row],[Suurimman alitusluvan mukainen velvoite
1.7.-31.12.2024 (pakkauksia)]],Lääkkeet[[#This Row],[Alin saldo 
1.7.-31.12.2024 (pakkauksia)]])*Lääkkeet[[#This Row],[Kirjanpitoarvo / pakkaus 1.7.2024
(EUR  ALV 0 %)]]</f>
        <v>0</v>
      </c>
      <c r="W1121" s="61" t="str" cm="1">
        <f t="array" ref="W1121">IFERROR(_xlfn.IFS(Lääkkeet[[#This Row],[Sitoutunut pääoma 
1.1.-30.6.2024 (EUR)]]&gt;0,"Täytetyt",Lääkkeet[[#This Row],[Sitoutunut pääoma 
1.7.-31.12.2024 (EUR)]]&gt;0,"Täytetyt"),"")</f>
        <v/>
      </c>
      <c r="X1121" s="61"/>
      <c r="Y1121" s="5">
        <f>Hakulomake!$B$29</f>
        <v>0</v>
      </c>
    </row>
    <row r="1122" spans="1:25" x14ac:dyDescent="0.3">
      <c r="A1122" s="6" t="s">
        <v>1199</v>
      </c>
      <c r="B1122" s="5">
        <f>Hakulomake!$B$17</f>
        <v>0</v>
      </c>
      <c r="C1122" s="75">
        <v>10</v>
      </c>
      <c r="D1122" s="5" t="s">
        <v>722</v>
      </c>
      <c r="E1122" s="74" t="s">
        <v>1514</v>
      </c>
      <c r="F1122" s="5" t="s">
        <v>723</v>
      </c>
      <c r="G1122" s="5" t="s">
        <v>731</v>
      </c>
      <c r="H1122" s="5" t="s">
        <v>115</v>
      </c>
      <c r="I1122" s="5" t="s">
        <v>733</v>
      </c>
      <c r="J1122" s="75" t="s">
        <v>1104</v>
      </c>
      <c r="N1122" s="14"/>
      <c r="O1122" s="50">
        <f>MIN(Lääkkeet[[#This Row],[Velvoite 1.1.2024 (pakkauksia)]],Lääkkeet[[#This Row],[Suurimman alitusluvan mukainen velvoite 
1.1.-30.6.2024 (pakkauksia)]],Lääkkeet[[#This Row],[Alin saldo 
1.1.-30.6.2024 (pakkauksia)]])*Lääkkeet[[#This Row],[Kirjanpitoarvo / pakkaus 1.1.2024
(EUR  ALV 0 %)]]</f>
        <v>0</v>
      </c>
      <c r="P1122" s="16"/>
      <c r="Q1122" s="13"/>
      <c r="R1122" s="13"/>
      <c r="S1122" s="13"/>
      <c r="T1122" s="14"/>
      <c r="U1122" s="50">
        <f>MIN(Lääkkeet[[#This Row],[Velvoite 1.7.2024 (pakkauksia)]],Lääkkeet[[#This Row],[Suurimman alitusluvan mukainen velvoite
1.7.-31.12.2024 (pakkauksia)]],Lääkkeet[[#This Row],[Alin saldo 
1.7.-31.12.2024 (pakkauksia)]])*Lääkkeet[[#This Row],[Kirjanpitoarvo / pakkaus 1.7.2024
(EUR  ALV 0 %)]]</f>
        <v>0</v>
      </c>
      <c r="W1122" s="61" t="str" cm="1">
        <f t="array" ref="W1122">IFERROR(_xlfn.IFS(Lääkkeet[[#This Row],[Sitoutunut pääoma 
1.1.-30.6.2024 (EUR)]]&gt;0,"Täytetyt",Lääkkeet[[#This Row],[Sitoutunut pääoma 
1.7.-31.12.2024 (EUR)]]&gt;0,"Täytetyt"),"")</f>
        <v/>
      </c>
      <c r="X1122" s="61"/>
      <c r="Y1122" s="5">
        <f>Hakulomake!$B$29</f>
        <v>0</v>
      </c>
    </row>
    <row r="1123" spans="1:25" x14ac:dyDescent="0.3">
      <c r="A1123" s="6" t="s">
        <v>1199</v>
      </c>
      <c r="B1123" s="5">
        <f>Hakulomake!$B$17</f>
        <v>0</v>
      </c>
      <c r="C1123" s="75">
        <v>10</v>
      </c>
      <c r="D1123" s="5" t="s">
        <v>722</v>
      </c>
      <c r="E1123" s="74" t="s">
        <v>1515</v>
      </c>
      <c r="F1123" s="5" t="s">
        <v>723</v>
      </c>
      <c r="G1123" s="5" t="s">
        <v>731</v>
      </c>
      <c r="H1123" s="5" t="s">
        <v>734</v>
      </c>
      <c r="I1123" s="5" t="s">
        <v>733</v>
      </c>
      <c r="J1123" s="75" t="s">
        <v>1105</v>
      </c>
      <c r="N1123" s="14"/>
      <c r="O1123" s="50">
        <f>MIN(Lääkkeet[[#This Row],[Velvoite 1.1.2024 (pakkauksia)]],Lääkkeet[[#This Row],[Suurimman alitusluvan mukainen velvoite 
1.1.-30.6.2024 (pakkauksia)]],Lääkkeet[[#This Row],[Alin saldo 
1.1.-30.6.2024 (pakkauksia)]])*Lääkkeet[[#This Row],[Kirjanpitoarvo / pakkaus 1.1.2024
(EUR  ALV 0 %)]]</f>
        <v>0</v>
      </c>
      <c r="P1123" s="16"/>
      <c r="Q1123" s="13"/>
      <c r="R1123" s="13"/>
      <c r="S1123" s="13"/>
      <c r="T1123" s="14"/>
      <c r="U1123" s="50">
        <f>MIN(Lääkkeet[[#This Row],[Velvoite 1.7.2024 (pakkauksia)]],Lääkkeet[[#This Row],[Suurimman alitusluvan mukainen velvoite
1.7.-31.12.2024 (pakkauksia)]],Lääkkeet[[#This Row],[Alin saldo 
1.7.-31.12.2024 (pakkauksia)]])*Lääkkeet[[#This Row],[Kirjanpitoarvo / pakkaus 1.7.2024
(EUR  ALV 0 %)]]</f>
        <v>0</v>
      </c>
      <c r="W1123" s="61" t="str" cm="1">
        <f t="array" ref="W1123">IFERROR(_xlfn.IFS(Lääkkeet[[#This Row],[Sitoutunut pääoma 
1.1.-30.6.2024 (EUR)]]&gt;0,"Täytetyt",Lääkkeet[[#This Row],[Sitoutunut pääoma 
1.7.-31.12.2024 (EUR)]]&gt;0,"Täytetyt"),"")</f>
        <v/>
      </c>
      <c r="X1123" s="61"/>
      <c r="Y1123" s="5">
        <f>Hakulomake!$B$29</f>
        <v>0</v>
      </c>
    </row>
    <row r="1124" spans="1:25" x14ac:dyDescent="0.3">
      <c r="A1124" s="6" t="s">
        <v>1199</v>
      </c>
      <c r="B1124" s="5">
        <f>Hakulomake!$B$17</f>
        <v>0</v>
      </c>
      <c r="C1124" s="75">
        <v>10</v>
      </c>
      <c r="D1124" s="5" t="s">
        <v>717</v>
      </c>
      <c r="E1124" s="74" t="s">
        <v>1516</v>
      </c>
      <c r="F1124" s="5" t="s">
        <v>718</v>
      </c>
      <c r="G1124" s="5" t="s">
        <v>721</v>
      </c>
      <c r="H1124" s="5" t="s">
        <v>38</v>
      </c>
      <c r="I1124" s="5" t="s">
        <v>39</v>
      </c>
      <c r="J1124" s="75">
        <v>100</v>
      </c>
      <c r="N1124" s="14"/>
      <c r="O1124" s="50">
        <f>MIN(Lääkkeet[[#This Row],[Velvoite 1.1.2024 (pakkauksia)]],Lääkkeet[[#This Row],[Suurimman alitusluvan mukainen velvoite 
1.1.-30.6.2024 (pakkauksia)]],Lääkkeet[[#This Row],[Alin saldo 
1.1.-30.6.2024 (pakkauksia)]])*Lääkkeet[[#This Row],[Kirjanpitoarvo / pakkaus 1.1.2024
(EUR  ALV 0 %)]]</f>
        <v>0</v>
      </c>
      <c r="P1124" s="16"/>
      <c r="Q1124" s="13"/>
      <c r="R1124" s="13"/>
      <c r="S1124" s="13"/>
      <c r="T1124" s="14"/>
      <c r="U1124" s="50">
        <f>MIN(Lääkkeet[[#This Row],[Velvoite 1.7.2024 (pakkauksia)]],Lääkkeet[[#This Row],[Suurimman alitusluvan mukainen velvoite
1.7.-31.12.2024 (pakkauksia)]],Lääkkeet[[#This Row],[Alin saldo 
1.7.-31.12.2024 (pakkauksia)]])*Lääkkeet[[#This Row],[Kirjanpitoarvo / pakkaus 1.7.2024
(EUR  ALV 0 %)]]</f>
        <v>0</v>
      </c>
      <c r="W1124" s="61" t="str" cm="1">
        <f t="array" ref="W1124">IFERROR(_xlfn.IFS(Lääkkeet[[#This Row],[Sitoutunut pääoma 
1.1.-30.6.2024 (EUR)]]&gt;0,"Täytetyt",Lääkkeet[[#This Row],[Sitoutunut pääoma 
1.7.-31.12.2024 (EUR)]]&gt;0,"Täytetyt"),"")</f>
        <v/>
      </c>
      <c r="X1124" s="61"/>
      <c r="Y1124" s="5">
        <f>Hakulomake!$B$29</f>
        <v>0</v>
      </c>
    </row>
    <row r="1125" spans="1:25" x14ac:dyDescent="0.3">
      <c r="A1125" s="6" t="s">
        <v>1199</v>
      </c>
      <c r="B1125" s="5">
        <f>Hakulomake!$B$17</f>
        <v>0</v>
      </c>
      <c r="C1125" s="75">
        <v>10</v>
      </c>
      <c r="D1125" s="5" t="s">
        <v>717</v>
      </c>
      <c r="E1125" s="74" t="s">
        <v>1517</v>
      </c>
      <c r="F1125" s="5" t="s">
        <v>718</v>
      </c>
      <c r="G1125" s="5" t="s">
        <v>721</v>
      </c>
      <c r="H1125" s="5" t="s">
        <v>340</v>
      </c>
      <c r="I1125" s="5" t="s">
        <v>39</v>
      </c>
      <c r="J1125" s="75">
        <v>100</v>
      </c>
      <c r="N1125" s="14"/>
      <c r="O1125" s="50">
        <f>MIN(Lääkkeet[[#This Row],[Velvoite 1.1.2024 (pakkauksia)]],Lääkkeet[[#This Row],[Suurimman alitusluvan mukainen velvoite 
1.1.-30.6.2024 (pakkauksia)]],Lääkkeet[[#This Row],[Alin saldo 
1.1.-30.6.2024 (pakkauksia)]])*Lääkkeet[[#This Row],[Kirjanpitoarvo / pakkaus 1.1.2024
(EUR  ALV 0 %)]]</f>
        <v>0</v>
      </c>
      <c r="P1125" s="16"/>
      <c r="Q1125" s="13"/>
      <c r="R1125" s="13"/>
      <c r="S1125" s="13"/>
      <c r="T1125" s="14"/>
      <c r="U1125" s="50">
        <f>MIN(Lääkkeet[[#This Row],[Velvoite 1.7.2024 (pakkauksia)]],Lääkkeet[[#This Row],[Suurimman alitusluvan mukainen velvoite
1.7.-31.12.2024 (pakkauksia)]],Lääkkeet[[#This Row],[Alin saldo 
1.7.-31.12.2024 (pakkauksia)]])*Lääkkeet[[#This Row],[Kirjanpitoarvo / pakkaus 1.7.2024
(EUR  ALV 0 %)]]</f>
        <v>0</v>
      </c>
      <c r="W1125" s="61" t="str" cm="1">
        <f t="array" ref="W1125">IFERROR(_xlfn.IFS(Lääkkeet[[#This Row],[Sitoutunut pääoma 
1.1.-30.6.2024 (EUR)]]&gt;0,"Täytetyt",Lääkkeet[[#This Row],[Sitoutunut pääoma 
1.7.-31.12.2024 (EUR)]]&gt;0,"Täytetyt"),"")</f>
        <v/>
      </c>
      <c r="X1125" s="61"/>
      <c r="Y1125" s="5">
        <f>Hakulomake!$B$29</f>
        <v>0</v>
      </c>
    </row>
    <row r="1126" spans="1:25" x14ac:dyDescent="0.3">
      <c r="A1126" s="6" t="s">
        <v>1199</v>
      </c>
      <c r="B1126" s="5">
        <f>Hakulomake!$B$17</f>
        <v>0</v>
      </c>
      <c r="C1126" s="75">
        <v>10</v>
      </c>
      <c r="D1126" s="5" t="s">
        <v>753</v>
      </c>
      <c r="E1126" s="74" t="s">
        <v>1518</v>
      </c>
      <c r="F1126" s="5" t="s">
        <v>754</v>
      </c>
      <c r="G1126" s="5" t="s">
        <v>755</v>
      </c>
      <c r="H1126" s="5" t="s">
        <v>344</v>
      </c>
      <c r="I1126" s="5" t="s">
        <v>50</v>
      </c>
      <c r="J1126" s="75">
        <v>28</v>
      </c>
      <c r="N1126" s="14"/>
      <c r="O1126" s="50">
        <f>MIN(Lääkkeet[[#This Row],[Velvoite 1.1.2024 (pakkauksia)]],Lääkkeet[[#This Row],[Suurimman alitusluvan mukainen velvoite 
1.1.-30.6.2024 (pakkauksia)]],Lääkkeet[[#This Row],[Alin saldo 
1.1.-30.6.2024 (pakkauksia)]])*Lääkkeet[[#This Row],[Kirjanpitoarvo / pakkaus 1.1.2024
(EUR  ALV 0 %)]]</f>
        <v>0</v>
      </c>
      <c r="P1126" s="16"/>
      <c r="Q1126" s="13"/>
      <c r="R1126" s="13"/>
      <c r="S1126" s="13"/>
      <c r="T1126" s="14"/>
      <c r="U1126" s="50">
        <f>MIN(Lääkkeet[[#This Row],[Velvoite 1.7.2024 (pakkauksia)]],Lääkkeet[[#This Row],[Suurimman alitusluvan mukainen velvoite
1.7.-31.12.2024 (pakkauksia)]],Lääkkeet[[#This Row],[Alin saldo 
1.7.-31.12.2024 (pakkauksia)]])*Lääkkeet[[#This Row],[Kirjanpitoarvo / pakkaus 1.7.2024
(EUR  ALV 0 %)]]</f>
        <v>0</v>
      </c>
      <c r="W1126" s="61" t="str" cm="1">
        <f t="array" ref="W1126">IFERROR(_xlfn.IFS(Lääkkeet[[#This Row],[Sitoutunut pääoma 
1.1.-30.6.2024 (EUR)]]&gt;0,"Täytetyt",Lääkkeet[[#This Row],[Sitoutunut pääoma 
1.7.-31.12.2024 (EUR)]]&gt;0,"Täytetyt"),"")</f>
        <v/>
      </c>
      <c r="X1126" s="61"/>
      <c r="Y1126" s="5">
        <f>Hakulomake!$B$29</f>
        <v>0</v>
      </c>
    </row>
    <row r="1127" spans="1:25" x14ac:dyDescent="0.3">
      <c r="A1127" s="6" t="s">
        <v>1199</v>
      </c>
      <c r="B1127" s="5">
        <f>Hakulomake!$B$17</f>
        <v>0</v>
      </c>
      <c r="C1127" s="75">
        <v>10</v>
      </c>
      <c r="D1127" s="5" t="s">
        <v>753</v>
      </c>
      <c r="E1127" s="74" t="s">
        <v>1519</v>
      </c>
      <c r="F1127" s="5" t="s">
        <v>754</v>
      </c>
      <c r="G1127" s="5" t="s">
        <v>755</v>
      </c>
      <c r="H1127" s="5" t="s">
        <v>344</v>
      </c>
      <c r="I1127" s="5" t="s">
        <v>50</v>
      </c>
      <c r="J1127" s="75">
        <v>98</v>
      </c>
      <c r="N1127" s="14"/>
      <c r="O1127" s="50">
        <f>MIN(Lääkkeet[[#This Row],[Velvoite 1.1.2024 (pakkauksia)]],Lääkkeet[[#This Row],[Suurimman alitusluvan mukainen velvoite 
1.1.-30.6.2024 (pakkauksia)]],Lääkkeet[[#This Row],[Alin saldo 
1.1.-30.6.2024 (pakkauksia)]])*Lääkkeet[[#This Row],[Kirjanpitoarvo / pakkaus 1.1.2024
(EUR  ALV 0 %)]]</f>
        <v>0</v>
      </c>
      <c r="P1127" s="16"/>
      <c r="Q1127" s="13"/>
      <c r="R1127" s="13"/>
      <c r="S1127" s="13"/>
      <c r="T1127" s="14"/>
      <c r="U1127" s="50">
        <f>MIN(Lääkkeet[[#This Row],[Velvoite 1.7.2024 (pakkauksia)]],Lääkkeet[[#This Row],[Suurimman alitusluvan mukainen velvoite
1.7.-31.12.2024 (pakkauksia)]],Lääkkeet[[#This Row],[Alin saldo 
1.7.-31.12.2024 (pakkauksia)]])*Lääkkeet[[#This Row],[Kirjanpitoarvo / pakkaus 1.7.2024
(EUR  ALV 0 %)]]</f>
        <v>0</v>
      </c>
      <c r="W1127" s="61" t="str" cm="1">
        <f t="array" ref="W1127">IFERROR(_xlfn.IFS(Lääkkeet[[#This Row],[Sitoutunut pääoma 
1.1.-30.6.2024 (EUR)]]&gt;0,"Täytetyt",Lääkkeet[[#This Row],[Sitoutunut pääoma 
1.7.-31.12.2024 (EUR)]]&gt;0,"Täytetyt"),"")</f>
        <v/>
      </c>
      <c r="X1127" s="61"/>
      <c r="Y1127" s="5">
        <f>Hakulomake!$B$29</f>
        <v>0</v>
      </c>
    </row>
    <row r="1128" spans="1:25" x14ac:dyDescent="0.3">
      <c r="A1128" s="6" t="s">
        <v>1199</v>
      </c>
      <c r="B1128" s="5">
        <f>Hakulomake!$B$17</f>
        <v>0</v>
      </c>
      <c r="C1128" s="75">
        <v>10</v>
      </c>
      <c r="D1128" s="5" t="s">
        <v>753</v>
      </c>
      <c r="E1128" s="74" t="s">
        <v>1520</v>
      </c>
      <c r="F1128" s="5" t="s">
        <v>754</v>
      </c>
      <c r="G1128" s="5" t="s">
        <v>755</v>
      </c>
      <c r="H1128" s="5" t="s">
        <v>342</v>
      </c>
      <c r="I1128" s="5" t="s">
        <v>50</v>
      </c>
      <c r="J1128" s="75">
        <v>28</v>
      </c>
      <c r="N1128" s="14"/>
      <c r="O1128" s="50">
        <f>MIN(Lääkkeet[[#This Row],[Velvoite 1.1.2024 (pakkauksia)]],Lääkkeet[[#This Row],[Suurimman alitusluvan mukainen velvoite 
1.1.-30.6.2024 (pakkauksia)]],Lääkkeet[[#This Row],[Alin saldo 
1.1.-30.6.2024 (pakkauksia)]])*Lääkkeet[[#This Row],[Kirjanpitoarvo / pakkaus 1.1.2024
(EUR  ALV 0 %)]]</f>
        <v>0</v>
      </c>
      <c r="P1128" s="16"/>
      <c r="Q1128" s="13"/>
      <c r="R1128" s="13"/>
      <c r="S1128" s="13"/>
      <c r="T1128" s="14"/>
      <c r="U1128" s="50">
        <f>MIN(Lääkkeet[[#This Row],[Velvoite 1.7.2024 (pakkauksia)]],Lääkkeet[[#This Row],[Suurimman alitusluvan mukainen velvoite
1.7.-31.12.2024 (pakkauksia)]],Lääkkeet[[#This Row],[Alin saldo 
1.7.-31.12.2024 (pakkauksia)]])*Lääkkeet[[#This Row],[Kirjanpitoarvo / pakkaus 1.7.2024
(EUR  ALV 0 %)]]</f>
        <v>0</v>
      </c>
      <c r="W1128" s="61" t="str" cm="1">
        <f t="array" ref="W1128">IFERROR(_xlfn.IFS(Lääkkeet[[#This Row],[Sitoutunut pääoma 
1.1.-30.6.2024 (EUR)]]&gt;0,"Täytetyt",Lääkkeet[[#This Row],[Sitoutunut pääoma 
1.7.-31.12.2024 (EUR)]]&gt;0,"Täytetyt"),"")</f>
        <v/>
      </c>
      <c r="X1128" s="61"/>
      <c r="Y1128" s="5">
        <f>Hakulomake!$B$29</f>
        <v>0</v>
      </c>
    </row>
    <row r="1129" spans="1:25" x14ac:dyDescent="0.3">
      <c r="A1129" s="6" t="s">
        <v>1199</v>
      </c>
      <c r="B1129" s="5">
        <f>Hakulomake!$B$17</f>
        <v>0</v>
      </c>
      <c r="C1129" s="75">
        <v>10</v>
      </c>
      <c r="D1129" s="5" t="s">
        <v>753</v>
      </c>
      <c r="E1129" s="74" t="s">
        <v>1521</v>
      </c>
      <c r="F1129" s="5" t="s">
        <v>754</v>
      </c>
      <c r="G1129" s="5" t="s">
        <v>755</v>
      </c>
      <c r="H1129" s="5" t="s">
        <v>342</v>
      </c>
      <c r="I1129" s="5" t="s">
        <v>50</v>
      </c>
      <c r="J1129" s="75">
        <v>98</v>
      </c>
      <c r="N1129" s="14"/>
      <c r="O1129" s="50">
        <f>MIN(Lääkkeet[[#This Row],[Velvoite 1.1.2024 (pakkauksia)]],Lääkkeet[[#This Row],[Suurimman alitusluvan mukainen velvoite 
1.1.-30.6.2024 (pakkauksia)]],Lääkkeet[[#This Row],[Alin saldo 
1.1.-30.6.2024 (pakkauksia)]])*Lääkkeet[[#This Row],[Kirjanpitoarvo / pakkaus 1.1.2024
(EUR  ALV 0 %)]]</f>
        <v>0</v>
      </c>
      <c r="P1129" s="16"/>
      <c r="Q1129" s="13"/>
      <c r="R1129" s="13"/>
      <c r="S1129" s="13"/>
      <c r="T1129" s="14"/>
      <c r="U1129" s="50">
        <f>MIN(Lääkkeet[[#This Row],[Velvoite 1.7.2024 (pakkauksia)]],Lääkkeet[[#This Row],[Suurimman alitusluvan mukainen velvoite
1.7.-31.12.2024 (pakkauksia)]],Lääkkeet[[#This Row],[Alin saldo 
1.7.-31.12.2024 (pakkauksia)]])*Lääkkeet[[#This Row],[Kirjanpitoarvo / pakkaus 1.7.2024
(EUR  ALV 0 %)]]</f>
        <v>0</v>
      </c>
      <c r="W1129" s="61" t="str" cm="1">
        <f t="array" ref="W1129">IFERROR(_xlfn.IFS(Lääkkeet[[#This Row],[Sitoutunut pääoma 
1.1.-30.6.2024 (EUR)]]&gt;0,"Täytetyt",Lääkkeet[[#This Row],[Sitoutunut pääoma 
1.7.-31.12.2024 (EUR)]]&gt;0,"Täytetyt"),"")</f>
        <v/>
      </c>
      <c r="X1129" s="61"/>
      <c r="Y1129" s="5">
        <f>Hakulomake!$B$29</f>
        <v>0</v>
      </c>
    </row>
    <row r="1130" spans="1:25" x14ac:dyDescent="0.3">
      <c r="A1130" s="6" t="s">
        <v>1199</v>
      </c>
      <c r="B1130" s="5">
        <f>Hakulomake!$B$17</f>
        <v>0</v>
      </c>
      <c r="C1130" s="75">
        <v>10</v>
      </c>
      <c r="D1130" s="5" t="s">
        <v>753</v>
      </c>
      <c r="E1130" s="74" t="s">
        <v>1522</v>
      </c>
      <c r="F1130" s="5" t="s">
        <v>754</v>
      </c>
      <c r="G1130" s="5" t="s">
        <v>755</v>
      </c>
      <c r="H1130" s="5" t="s">
        <v>346</v>
      </c>
      <c r="I1130" s="5" t="s">
        <v>50</v>
      </c>
      <c r="J1130" s="75">
        <v>98</v>
      </c>
      <c r="N1130" s="14"/>
      <c r="O1130" s="50">
        <f>MIN(Lääkkeet[[#This Row],[Velvoite 1.1.2024 (pakkauksia)]],Lääkkeet[[#This Row],[Suurimman alitusluvan mukainen velvoite 
1.1.-30.6.2024 (pakkauksia)]],Lääkkeet[[#This Row],[Alin saldo 
1.1.-30.6.2024 (pakkauksia)]])*Lääkkeet[[#This Row],[Kirjanpitoarvo / pakkaus 1.1.2024
(EUR  ALV 0 %)]]</f>
        <v>0</v>
      </c>
      <c r="P1130" s="16"/>
      <c r="Q1130" s="13"/>
      <c r="R1130" s="13"/>
      <c r="S1130" s="13"/>
      <c r="T1130" s="14"/>
      <c r="U1130" s="50">
        <f>MIN(Lääkkeet[[#This Row],[Velvoite 1.7.2024 (pakkauksia)]],Lääkkeet[[#This Row],[Suurimman alitusluvan mukainen velvoite
1.7.-31.12.2024 (pakkauksia)]],Lääkkeet[[#This Row],[Alin saldo 
1.7.-31.12.2024 (pakkauksia)]])*Lääkkeet[[#This Row],[Kirjanpitoarvo / pakkaus 1.7.2024
(EUR  ALV 0 %)]]</f>
        <v>0</v>
      </c>
      <c r="W1130" s="61" t="str" cm="1">
        <f t="array" ref="W1130">IFERROR(_xlfn.IFS(Lääkkeet[[#This Row],[Sitoutunut pääoma 
1.1.-30.6.2024 (EUR)]]&gt;0,"Täytetyt",Lääkkeet[[#This Row],[Sitoutunut pääoma 
1.7.-31.12.2024 (EUR)]]&gt;0,"Täytetyt"),"")</f>
        <v/>
      </c>
      <c r="X1130" s="61"/>
      <c r="Y1130" s="5">
        <f>Hakulomake!$B$29</f>
        <v>0</v>
      </c>
    </row>
    <row r="1131" spans="1:25" x14ac:dyDescent="0.3">
      <c r="A1131" s="6" t="s">
        <v>1199</v>
      </c>
      <c r="B1131" s="5">
        <f>Hakulomake!$B$17</f>
        <v>0</v>
      </c>
      <c r="C1131" s="75">
        <v>10</v>
      </c>
      <c r="D1131" s="5" t="s">
        <v>722</v>
      </c>
      <c r="E1131" s="74" t="s">
        <v>1523</v>
      </c>
      <c r="F1131" s="5" t="s">
        <v>723</v>
      </c>
      <c r="G1131" s="5" t="s">
        <v>726</v>
      </c>
      <c r="H1131" s="5" t="s">
        <v>344</v>
      </c>
      <c r="I1131" s="5" t="s">
        <v>533</v>
      </c>
      <c r="J1131" s="75">
        <v>28</v>
      </c>
      <c r="N1131" s="14"/>
      <c r="O1131" s="50">
        <f>MIN(Lääkkeet[[#This Row],[Velvoite 1.1.2024 (pakkauksia)]],Lääkkeet[[#This Row],[Suurimman alitusluvan mukainen velvoite 
1.1.-30.6.2024 (pakkauksia)]],Lääkkeet[[#This Row],[Alin saldo 
1.1.-30.6.2024 (pakkauksia)]])*Lääkkeet[[#This Row],[Kirjanpitoarvo / pakkaus 1.1.2024
(EUR  ALV 0 %)]]</f>
        <v>0</v>
      </c>
      <c r="P1131" s="16"/>
      <c r="Q1131" s="13"/>
      <c r="R1131" s="13"/>
      <c r="S1131" s="13"/>
      <c r="T1131" s="14"/>
      <c r="U1131" s="50">
        <f>MIN(Lääkkeet[[#This Row],[Velvoite 1.7.2024 (pakkauksia)]],Lääkkeet[[#This Row],[Suurimman alitusluvan mukainen velvoite
1.7.-31.12.2024 (pakkauksia)]],Lääkkeet[[#This Row],[Alin saldo 
1.7.-31.12.2024 (pakkauksia)]])*Lääkkeet[[#This Row],[Kirjanpitoarvo / pakkaus 1.7.2024
(EUR  ALV 0 %)]]</f>
        <v>0</v>
      </c>
      <c r="W1131" s="61" t="str" cm="1">
        <f t="array" ref="W1131">IFERROR(_xlfn.IFS(Lääkkeet[[#This Row],[Sitoutunut pääoma 
1.1.-30.6.2024 (EUR)]]&gt;0,"Täytetyt",Lääkkeet[[#This Row],[Sitoutunut pääoma 
1.7.-31.12.2024 (EUR)]]&gt;0,"Täytetyt"),"")</f>
        <v/>
      </c>
      <c r="X1131" s="61"/>
      <c r="Y1131" s="5">
        <f>Hakulomake!$B$29</f>
        <v>0</v>
      </c>
    </row>
    <row r="1132" spans="1:25" x14ac:dyDescent="0.3">
      <c r="A1132" s="6" t="s">
        <v>1199</v>
      </c>
      <c r="B1132" s="5">
        <f>Hakulomake!$B$17</f>
        <v>0</v>
      </c>
      <c r="C1132" s="75">
        <v>10</v>
      </c>
      <c r="D1132" s="5" t="s">
        <v>722</v>
      </c>
      <c r="E1132" s="74" t="s">
        <v>1524</v>
      </c>
      <c r="F1132" s="5" t="s">
        <v>723</v>
      </c>
      <c r="G1132" s="5" t="s">
        <v>728</v>
      </c>
      <c r="H1132" s="5" t="s">
        <v>342</v>
      </c>
      <c r="I1132" s="5" t="s">
        <v>50</v>
      </c>
      <c r="J1132" s="75">
        <v>28</v>
      </c>
      <c r="N1132" s="14"/>
      <c r="O1132" s="50">
        <f>MIN(Lääkkeet[[#This Row],[Velvoite 1.1.2024 (pakkauksia)]],Lääkkeet[[#This Row],[Suurimman alitusluvan mukainen velvoite 
1.1.-30.6.2024 (pakkauksia)]],Lääkkeet[[#This Row],[Alin saldo 
1.1.-30.6.2024 (pakkauksia)]])*Lääkkeet[[#This Row],[Kirjanpitoarvo / pakkaus 1.1.2024
(EUR  ALV 0 %)]]</f>
        <v>0</v>
      </c>
      <c r="P1132" s="16"/>
      <c r="Q1132" s="13"/>
      <c r="R1132" s="13"/>
      <c r="S1132" s="13"/>
      <c r="T1132" s="14"/>
      <c r="U1132" s="50">
        <f>MIN(Lääkkeet[[#This Row],[Velvoite 1.7.2024 (pakkauksia)]],Lääkkeet[[#This Row],[Suurimman alitusluvan mukainen velvoite
1.7.-31.12.2024 (pakkauksia)]],Lääkkeet[[#This Row],[Alin saldo 
1.7.-31.12.2024 (pakkauksia)]])*Lääkkeet[[#This Row],[Kirjanpitoarvo / pakkaus 1.7.2024
(EUR  ALV 0 %)]]</f>
        <v>0</v>
      </c>
      <c r="W1132" s="61" t="str" cm="1">
        <f t="array" ref="W1132">IFERROR(_xlfn.IFS(Lääkkeet[[#This Row],[Sitoutunut pääoma 
1.1.-30.6.2024 (EUR)]]&gt;0,"Täytetyt",Lääkkeet[[#This Row],[Sitoutunut pääoma 
1.7.-31.12.2024 (EUR)]]&gt;0,"Täytetyt"),"")</f>
        <v/>
      </c>
      <c r="X1132" s="61"/>
      <c r="Y1132" s="5">
        <f>Hakulomake!$B$29</f>
        <v>0</v>
      </c>
    </row>
    <row r="1133" spans="1:25" x14ac:dyDescent="0.3">
      <c r="A1133" s="6" t="s">
        <v>1199</v>
      </c>
      <c r="B1133" s="5">
        <f>Hakulomake!$B$17</f>
        <v>0</v>
      </c>
      <c r="C1133" s="75">
        <v>10</v>
      </c>
      <c r="D1133" s="5" t="s">
        <v>717</v>
      </c>
      <c r="E1133" s="74" t="s">
        <v>1525</v>
      </c>
      <c r="F1133" s="5" t="s">
        <v>718</v>
      </c>
      <c r="G1133" s="5" t="s">
        <v>720</v>
      </c>
      <c r="H1133" s="5" t="s">
        <v>38</v>
      </c>
      <c r="I1133" s="5" t="s">
        <v>39</v>
      </c>
      <c r="J1133" s="75">
        <v>100</v>
      </c>
      <c r="N1133" s="14"/>
      <c r="O1133" s="50">
        <f>MIN(Lääkkeet[[#This Row],[Velvoite 1.1.2024 (pakkauksia)]],Lääkkeet[[#This Row],[Suurimman alitusluvan mukainen velvoite 
1.1.-30.6.2024 (pakkauksia)]],Lääkkeet[[#This Row],[Alin saldo 
1.1.-30.6.2024 (pakkauksia)]])*Lääkkeet[[#This Row],[Kirjanpitoarvo / pakkaus 1.1.2024
(EUR  ALV 0 %)]]</f>
        <v>0</v>
      </c>
      <c r="P1133" s="16"/>
      <c r="Q1133" s="13"/>
      <c r="R1133" s="13"/>
      <c r="S1133" s="13"/>
      <c r="T1133" s="14"/>
      <c r="U1133" s="50">
        <f>MIN(Lääkkeet[[#This Row],[Velvoite 1.7.2024 (pakkauksia)]],Lääkkeet[[#This Row],[Suurimman alitusluvan mukainen velvoite
1.7.-31.12.2024 (pakkauksia)]],Lääkkeet[[#This Row],[Alin saldo 
1.7.-31.12.2024 (pakkauksia)]])*Lääkkeet[[#This Row],[Kirjanpitoarvo / pakkaus 1.7.2024
(EUR  ALV 0 %)]]</f>
        <v>0</v>
      </c>
      <c r="W1133" s="61" t="str" cm="1">
        <f t="array" ref="W1133">IFERROR(_xlfn.IFS(Lääkkeet[[#This Row],[Sitoutunut pääoma 
1.1.-30.6.2024 (EUR)]]&gt;0,"Täytetyt",Lääkkeet[[#This Row],[Sitoutunut pääoma 
1.7.-31.12.2024 (EUR)]]&gt;0,"Täytetyt"),"")</f>
        <v/>
      </c>
      <c r="X1133" s="61"/>
      <c r="Y1133" s="5">
        <f>Hakulomake!$B$29</f>
        <v>0</v>
      </c>
    </row>
    <row r="1134" spans="1:25" x14ac:dyDescent="0.3">
      <c r="A1134" s="6" t="s">
        <v>1199</v>
      </c>
      <c r="B1134" s="5">
        <f>Hakulomake!$B$17</f>
        <v>0</v>
      </c>
      <c r="C1134" s="75">
        <v>10</v>
      </c>
      <c r="D1134" s="5" t="s">
        <v>738</v>
      </c>
      <c r="E1134" s="74" t="s">
        <v>1526</v>
      </c>
      <c r="F1134" s="5" t="s">
        <v>739</v>
      </c>
      <c r="G1134" s="5" t="s">
        <v>741</v>
      </c>
      <c r="H1134" s="5" t="s">
        <v>385</v>
      </c>
      <c r="I1134" s="5" t="s">
        <v>39</v>
      </c>
      <c r="J1134" s="75">
        <v>100</v>
      </c>
      <c r="N1134" s="14"/>
      <c r="O1134" s="50">
        <f>MIN(Lääkkeet[[#This Row],[Velvoite 1.1.2024 (pakkauksia)]],Lääkkeet[[#This Row],[Suurimman alitusluvan mukainen velvoite 
1.1.-30.6.2024 (pakkauksia)]],Lääkkeet[[#This Row],[Alin saldo 
1.1.-30.6.2024 (pakkauksia)]])*Lääkkeet[[#This Row],[Kirjanpitoarvo / pakkaus 1.1.2024
(EUR  ALV 0 %)]]</f>
        <v>0</v>
      </c>
      <c r="P1134" s="16"/>
      <c r="Q1134" s="13"/>
      <c r="R1134" s="13"/>
      <c r="S1134" s="13"/>
      <c r="T1134" s="14"/>
      <c r="U1134" s="50">
        <f>MIN(Lääkkeet[[#This Row],[Velvoite 1.7.2024 (pakkauksia)]],Lääkkeet[[#This Row],[Suurimman alitusluvan mukainen velvoite
1.7.-31.12.2024 (pakkauksia)]],Lääkkeet[[#This Row],[Alin saldo 
1.7.-31.12.2024 (pakkauksia)]])*Lääkkeet[[#This Row],[Kirjanpitoarvo / pakkaus 1.7.2024
(EUR  ALV 0 %)]]</f>
        <v>0</v>
      </c>
      <c r="W1134" s="61" t="str" cm="1">
        <f t="array" ref="W1134">IFERROR(_xlfn.IFS(Lääkkeet[[#This Row],[Sitoutunut pääoma 
1.1.-30.6.2024 (EUR)]]&gt;0,"Täytetyt",Lääkkeet[[#This Row],[Sitoutunut pääoma 
1.7.-31.12.2024 (EUR)]]&gt;0,"Täytetyt"),"")</f>
        <v/>
      </c>
      <c r="X1134" s="61"/>
      <c r="Y1134" s="5">
        <f>Hakulomake!$B$29</f>
        <v>0</v>
      </c>
    </row>
    <row r="1135" spans="1:25" x14ac:dyDescent="0.3">
      <c r="A1135" s="6" t="s">
        <v>1199</v>
      </c>
      <c r="B1135" s="5">
        <f>Hakulomake!$B$17</f>
        <v>0</v>
      </c>
      <c r="C1135" s="75">
        <v>10</v>
      </c>
      <c r="D1135" s="5" t="s">
        <v>738</v>
      </c>
      <c r="E1135" s="74" t="s">
        <v>1527</v>
      </c>
      <c r="F1135" s="5" t="s">
        <v>739</v>
      </c>
      <c r="G1135" s="5" t="s">
        <v>741</v>
      </c>
      <c r="H1135" s="5" t="s">
        <v>344</v>
      </c>
      <c r="I1135" s="5" t="s">
        <v>39</v>
      </c>
      <c r="J1135" s="75">
        <v>100</v>
      </c>
      <c r="N1135" s="14"/>
      <c r="O1135" s="50">
        <f>MIN(Lääkkeet[[#This Row],[Velvoite 1.1.2024 (pakkauksia)]],Lääkkeet[[#This Row],[Suurimman alitusluvan mukainen velvoite 
1.1.-30.6.2024 (pakkauksia)]],Lääkkeet[[#This Row],[Alin saldo 
1.1.-30.6.2024 (pakkauksia)]])*Lääkkeet[[#This Row],[Kirjanpitoarvo / pakkaus 1.1.2024
(EUR  ALV 0 %)]]</f>
        <v>0</v>
      </c>
      <c r="P1135" s="16"/>
      <c r="Q1135" s="13"/>
      <c r="R1135" s="13"/>
      <c r="S1135" s="13"/>
      <c r="T1135" s="14"/>
      <c r="U1135" s="50">
        <f>MIN(Lääkkeet[[#This Row],[Velvoite 1.7.2024 (pakkauksia)]],Lääkkeet[[#This Row],[Suurimman alitusluvan mukainen velvoite
1.7.-31.12.2024 (pakkauksia)]],Lääkkeet[[#This Row],[Alin saldo 
1.7.-31.12.2024 (pakkauksia)]])*Lääkkeet[[#This Row],[Kirjanpitoarvo / pakkaus 1.7.2024
(EUR  ALV 0 %)]]</f>
        <v>0</v>
      </c>
      <c r="W1135" s="61" t="str" cm="1">
        <f t="array" ref="W1135">IFERROR(_xlfn.IFS(Lääkkeet[[#This Row],[Sitoutunut pääoma 
1.1.-30.6.2024 (EUR)]]&gt;0,"Täytetyt",Lääkkeet[[#This Row],[Sitoutunut pääoma 
1.7.-31.12.2024 (EUR)]]&gt;0,"Täytetyt"),"")</f>
        <v/>
      </c>
      <c r="X1135" s="61"/>
      <c r="Y1135" s="5">
        <f>Hakulomake!$B$29</f>
        <v>0</v>
      </c>
    </row>
    <row r="1136" spans="1:25" x14ac:dyDescent="0.3">
      <c r="A1136" s="6" t="s">
        <v>1199</v>
      </c>
      <c r="B1136" s="5">
        <f>Hakulomake!$B$17</f>
        <v>0</v>
      </c>
      <c r="C1136" s="75">
        <v>10</v>
      </c>
      <c r="D1136" s="5" t="s">
        <v>722</v>
      </c>
      <c r="E1136" s="74" t="s">
        <v>1528</v>
      </c>
      <c r="F1136" s="5" t="s">
        <v>723</v>
      </c>
      <c r="G1136" s="5" t="s">
        <v>724</v>
      </c>
      <c r="H1136" s="5" t="s">
        <v>385</v>
      </c>
      <c r="I1136" s="5" t="s">
        <v>533</v>
      </c>
      <c r="J1136" s="75">
        <v>28</v>
      </c>
      <c r="N1136" s="14"/>
      <c r="O1136" s="50">
        <f>MIN(Lääkkeet[[#This Row],[Velvoite 1.1.2024 (pakkauksia)]],Lääkkeet[[#This Row],[Suurimman alitusluvan mukainen velvoite 
1.1.-30.6.2024 (pakkauksia)]],Lääkkeet[[#This Row],[Alin saldo 
1.1.-30.6.2024 (pakkauksia)]])*Lääkkeet[[#This Row],[Kirjanpitoarvo / pakkaus 1.1.2024
(EUR  ALV 0 %)]]</f>
        <v>0</v>
      </c>
      <c r="P1136" s="16"/>
      <c r="Q1136" s="13"/>
      <c r="R1136" s="13"/>
      <c r="S1136" s="13"/>
      <c r="T1136" s="14"/>
      <c r="U1136" s="50">
        <f>MIN(Lääkkeet[[#This Row],[Velvoite 1.7.2024 (pakkauksia)]],Lääkkeet[[#This Row],[Suurimman alitusluvan mukainen velvoite
1.7.-31.12.2024 (pakkauksia)]],Lääkkeet[[#This Row],[Alin saldo 
1.7.-31.12.2024 (pakkauksia)]])*Lääkkeet[[#This Row],[Kirjanpitoarvo / pakkaus 1.7.2024
(EUR  ALV 0 %)]]</f>
        <v>0</v>
      </c>
      <c r="W1136" s="61" t="str" cm="1">
        <f t="array" ref="W1136">IFERROR(_xlfn.IFS(Lääkkeet[[#This Row],[Sitoutunut pääoma 
1.1.-30.6.2024 (EUR)]]&gt;0,"Täytetyt",Lääkkeet[[#This Row],[Sitoutunut pääoma 
1.7.-31.12.2024 (EUR)]]&gt;0,"Täytetyt"),"")</f>
        <v/>
      </c>
      <c r="X1136" s="61"/>
      <c r="Y1136" s="5">
        <f>Hakulomake!$B$29</f>
        <v>0</v>
      </c>
    </row>
    <row r="1137" spans="1:25" x14ac:dyDescent="0.3">
      <c r="A1137" s="6" t="s">
        <v>1199</v>
      </c>
      <c r="B1137" s="5">
        <f>Hakulomake!$B$17</f>
        <v>0</v>
      </c>
      <c r="C1137" s="75">
        <v>10</v>
      </c>
      <c r="D1137" s="5" t="s">
        <v>753</v>
      </c>
      <c r="E1137" s="74" t="s">
        <v>1529</v>
      </c>
      <c r="F1137" s="5" t="s">
        <v>754</v>
      </c>
      <c r="G1137" s="5" t="s">
        <v>756</v>
      </c>
      <c r="H1137" s="5" t="s">
        <v>342</v>
      </c>
      <c r="I1137" s="5" t="s">
        <v>50</v>
      </c>
      <c r="J1137" s="75">
        <v>30</v>
      </c>
      <c r="N1137" s="14"/>
      <c r="O1137" s="50">
        <f>MIN(Lääkkeet[[#This Row],[Velvoite 1.1.2024 (pakkauksia)]],Lääkkeet[[#This Row],[Suurimman alitusluvan mukainen velvoite 
1.1.-30.6.2024 (pakkauksia)]],Lääkkeet[[#This Row],[Alin saldo 
1.1.-30.6.2024 (pakkauksia)]])*Lääkkeet[[#This Row],[Kirjanpitoarvo / pakkaus 1.1.2024
(EUR  ALV 0 %)]]</f>
        <v>0</v>
      </c>
      <c r="P1137" s="16"/>
      <c r="Q1137" s="13"/>
      <c r="R1137" s="13"/>
      <c r="S1137" s="13"/>
      <c r="T1137" s="14"/>
      <c r="U1137" s="50">
        <f>MIN(Lääkkeet[[#This Row],[Velvoite 1.7.2024 (pakkauksia)]],Lääkkeet[[#This Row],[Suurimman alitusluvan mukainen velvoite
1.7.-31.12.2024 (pakkauksia)]],Lääkkeet[[#This Row],[Alin saldo 
1.7.-31.12.2024 (pakkauksia)]])*Lääkkeet[[#This Row],[Kirjanpitoarvo / pakkaus 1.7.2024
(EUR  ALV 0 %)]]</f>
        <v>0</v>
      </c>
      <c r="W1137" s="61" t="str" cm="1">
        <f t="array" ref="W1137">IFERROR(_xlfn.IFS(Lääkkeet[[#This Row],[Sitoutunut pääoma 
1.1.-30.6.2024 (EUR)]]&gt;0,"Täytetyt",Lääkkeet[[#This Row],[Sitoutunut pääoma 
1.7.-31.12.2024 (EUR)]]&gt;0,"Täytetyt"),"")</f>
        <v/>
      </c>
      <c r="X1137" s="61"/>
      <c r="Y1137" s="5">
        <f>Hakulomake!$B$29</f>
        <v>0</v>
      </c>
    </row>
    <row r="1138" spans="1:25" x14ac:dyDescent="0.3">
      <c r="A1138" s="6" t="s">
        <v>1199</v>
      </c>
      <c r="B1138" s="5">
        <f>Hakulomake!$B$17</f>
        <v>0</v>
      </c>
      <c r="C1138" s="75">
        <v>10</v>
      </c>
      <c r="D1138" s="5" t="s">
        <v>717</v>
      </c>
      <c r="E1138" s="74" t="s">
        <v>1530</v>
      </c>
      <c r="F1138" s="5" t="s">
        <v>718</v>
      </c>
      <c r="G1138" s="5" t="s">
        <v>720</v>
      </c>
      <c r="H1138" s="5" t="s">
        <v>38</v>
      </c>
      <c r="I1138" s="5" t="s">
        <v>39</v>
      </c>
      <c r="J1138" s="75">
        <v>250</v>
      </c>
      <c r="N1138" s="14"/>
      <c r="O1138" s="50">
        <f>MIN(Lääkkeet[[#This Row],[Velvoite 1.1.2024 (pakkauksia)]],Lääkkeet[[#This Row],[Suurimman alitusluvan mukainen velvoite 
1.1.-30.6.2024 (pakkauksia)]],Lääkkeet[[#This Row],[Alin saldo 
1.1.-30.6.2024 (pakkauksia)]])*Lääkkeet[[#This Row],[Kirjanpitoarvo / pakkaus 1.1.2024
(EUR  ALV 0 %)]]</f>
        <v>0</v>
      </c>
      <c r="P1138" s="16"/>
      <c r="Q1138" s="13"/>
      <c r="R1138" s="13"/>
      <c r="S1138" s="13"/>
      <c r="T1138" s="14"/>
      <c r="U1138" s="50">
        <f>MIN(Lääkkeet[[#This Row],[Velvoite 1.7.2024 (pakkauksia)]],Lääkkeet[[#This Row],[Suurimman alitusluvan mukainen velvoite
1.7.-31.12.2024 (pakkauksia)]],Lääkkeet[[#This Row],[Alin saldo 
1.7.-31.12.2024 (pakkauksia)]])*Lääkkeet[[#This Row],[Kirjanpitoarvo / pakkaus 1.7.2024
(EUR  ALV 0 %)]]</f>
        <v>0</v>
      </c>
      <c r="W1138" s="61" t="str" cm="1">
        <f t="array" ref="W1138">IFERROR(_xlfn.IFS(Lääkkeet[[#This Row],[Sitoutunut pääoma 
1.1.-30.6.2024 (EUR)]]&gt;0,"Täytetyt",Lääkkeet[[#This Row],[Sitoutunut pääoma 
1.7.-31.12.2024 (EUR)]]&gt;0,"Täytetyt"),"")</f>
        <v/>
      </c>
      <c r="X1138" s="61"/>
      <c r="Y1138" s="5">
        <f>Hakulomake!$B$29</f>
        <v>0</v>
      </c>
    </row>
    <row r="1139" spans="1:25" x14ac:dyDescent="0.3">
      <c r="A1139" s="6" t="s">
        <v>1199</v>
      </c>
      <c r="B1139" s="5">
        <f>Hakulomake!$B$17</f>
        <v>0</v>
      </c>
      <c r="C1139" s="75">
        <v>10</v>
      </c>
      <c r="D1139" s="5" t="s">
        <v>749</v>
      </c>
      <c r="E1139" s="74" t="s">
        <v>1531</v>
      </c>
      <c r="F1139" s="5" t="s">
        <v>750</v>
      </c>
      <c r="G1139" s="5" t="s">
        <v>751</v>
      </c>
      <c r="H1139" s="5" t="s">
        <v>344</v>
      </c>
      <c r="I1139" s="5" t="s">
        <v>50</v>
      </c>
      <c r="J1139" s="75">
        <v>100</v>
      </c>
      <c r="N1139" s="14"/>
      <c r="O1139" s="50">
        <f>MIN(Lääkkeet[[#This Row],[Velvoite 1.1.2024 (pakkauksia)]],Lääkkeet[[#This Row],[Suurimman alitusluvan mukainen velvoite 
1.1.-30.6.2024 (pakkauksia)]],Lääkkeet[[#This Row],[Alin saldo 
1.1.-30.6.2024 (pakkauksia)]])*Lääkkeet[[#This Row],[Kirjanpitoarvo / pakkaus 1.1.2024
(EUR  ALV 0 %)]]</f>
        <v>0</v>
      </c>
      <c r="P1139" s="16"/>
      <c r="Q1139" s="13"/>
      <c r="R1139" s="13"/>
      <c r="S1139" s="13"/>
      <c r="T1139" s="14"/>
      <c r="U1139" s="50">
        <f>MIN(Lääkkeet[[#This Row],[Velvoite 1.7.2024 (pakkauksia)]],Lääkkeet[[#This Row],[Suurimman alitusluvan mukainen velvoite
1.7.-31.12.2024 (pakkauksia)]],Lääkkeet[[#This Row],[Alin saldo 
1.7.-31.12.2024 (pakkauksia)]])*Lääkkeet[[#This Row],[Kirjanpitoarvo / pakkaus 1.7.2024
(EUR  ALV 0 %)]]</f>
        <v>0</v>
      </c>
      <c r="W1139" s="61" t="str" cm="1">
        <f t="array" ref="W1139">IFERROR(_xlfn.IFS(Lääkkeet[[#This Row],[Sitoutunut pääoma 
1.1.-30.6.2024 (EUR)]]&gt;0,"Täytetyt",Lääkkeet[[#This Row],[Sitoutunut pääoma 
1.7.-31.12.2024 (EUR)]]&gt;0,"Täytetyt"),"")</f>
        <v/>
      </c>
      <c r="X1139" s="61"/>
      <c r="Y1139" s="5">
        <f>Hakulomake!$B$29</f>
        <v>0</v>
      </c>
    </row>
    <row r="1140" spans="1:25" x14ac:dyDescent="0.3">
      <c r="A1140" s="6" t="s">
        <v>1199</v>
      </c>
      <c r="B1140" s="5">
        <f>Hakulomake!$B$17</f>
        <v>0</v>
      </c>
      <c r="C1140" s="75">
        <v>10</v>
      </c>
      <c r="D1140" s="5" t="s">
        <v>722</v>
      </c>
      <c r="E1140" s="74" t="s">
        <v>1532</v>
      </c>
      <c r="F1140" s="5" t="s">
        <v>723</v>
      </c>
      <c r="G1140" s="5" t="s">
        <v>724</v>
      </c>
      <c r="H1140" s="5" t="s">
        <v>385</v>
      </c>
      <c r="I1140" s="5" t="s">
        <v>39</v>
      </c>
      <c r="J1140" s="75">
        <v>28</v>
      </c>
      <c r="N1140" s="14"/>
      <c r="O1140" s="50">
        <f>MIN(Lääkkeet[[#This Row],[Velvoite 1.1.2024 (pakkauksia)]],Lääkkeet[[#This Row],[Suurimman alitusluvan mukainen velvoite 
1.1.-30.6.2024 (pakkauksia)]],Lääkkeet[[#This Row],[Alin saldo 
1.1.-30.6.2024 (pakkauksia)]])*Lääkkeet[[#This Row],[Kirjanpitoarvo / pakkaus 1.1.2024
(EUR  ALV 0 %)]]</f>
        <v>0</v>
      </c>
      <c r="P1140" s="16"/>
      <c r="Q1140" s="13"/>
      <c r="R1140" s="13"/>
      <c r="S1140" s="13"/>
      <c r="T1140" s="14"/>
      <c r="U1140" s="50">
        <f>MIN(Lääkkeet[[#This Row],[Velvoite 1.7.2024 (pakkauksia)]],Lääkkeet[[#This Row],[Suurimman alitusluvan mukainen velvoite
1.7.-31.12.2024 (pakkauksia)]],Lääkkeet[[#This Row],[Alin saldo 
1.7.-31.12.2024 (pakkauksia)]])*Lääkkeet[[#This Row],[Kirjanpitoarvo / pakkaus 1.7.2024
(EUR  ALV 0 %)]]</f>
        <v>0</v>
      </c>
      <c r="W1140" s="61" t="str" cm="1">
        <f t="array" ref="W1140">IFERROR(_xlfn.IFS(Lääkkeet[[#This Row],[Sitoutunut pääoma 
1.1.-30.6.2024 (EUR)]]&gt;0,"Täytetyt",Lääkkeet[[#This Row],[Sitoutunut pääoma 
1.7.-31.12.2024 (EUR)]]&gt;0,"Täytetyt"),"")</f>
        <v/>
      </c>
      <c r="X1140" s="61"/>
      <c r="Y1140" s="5">
        <f>Hakulomake!$B$29</f>
        <v>0</v>
      </c>
    </row>
    <row r="1141" spans="1:25" x14ac:dyDescent="0.3">
      <c r="A1141" s="6" t="s">
        <v>1199</v>
      </c>
      <c r="B1141" s="5">
        <f>Hakulomake!$B$17</f>
        <v>0</v>
      </c>
      <c r="C1141" s="75">
        <v>10</v>
      </c>
      <c r="D1141" s="5" t="s">
        <v>717</v>
      </c>
      <c r="E1141" s="74" t="s">
        <v>1533</v>
      </c>
      <c r="F1141" s="5" t="s">
        <v>718</v>
      </c>
      <c r="G1141" s="5" t="s">
        <v>720</v>
      </c>
      <c r="H1141" s="5" t="s">
        <v>340</v>
      </c>
      <c r="I1141" s="5" t="s">
        <v>39</v>
      </c>
      <c r="J1141" s="75">
        <v>100</v>
      </c>
      <c r="N1141" s="14"/>
      <c r="O1141" s="50">
        <f>MIN(Lääkkeet[[#This Row],[Velvoite 1.1.2024 (pakkauksia)]],Lääkkeet[[#This Row],[Suurimman alitusluvan mukainen velvoite 
1.1.-30.6.2024 (pakkauksia)]],Lääkkeet[[#This Row],[Alin saldo 
1.1.-30.6.2024 (pakkauksia)]])*Lääkkeet[[#This Row],[Kirjanpitoarvo / pakkaus 1.1.2024
(EUR  ALV 0 %)]]</f>
        <v>0</v>
      </c>
      <c r="P1141" s="16"/>
      <c r="Q1141" s="13"/>
      <c r="R1141" s="13"/>
      <c r="S1141" s="13"/>
      <c r="T1141" s="14"/>
      <c r="U1141" s="50">
        <f>MIN(Lääkkeet[[#This Row],[Velvoite 1.7.2024 (pakkauksia)]],Lääkkeet[[#This Row],[Suurimman alitusluvan mukainen velvoite
1.7.-31.12.2024 (pakkauksia)]],Lääkkeet[[#This Row],[Alin saldo 
1.7.-31.12.2024 (pakkauksia)]])*Lääkkeet[[#This Row],[Kirjanpitoarvo / pakkaus 1.7.2024
(EUR  ALV 0 %)]]</f>
        <v>0</v>
      </c>
      <c r="W1141" s="61" t="str" cm="1">
        <f t="array" ref="W1141">IFERROR(_xlfn.IFS(Lääkkeet[[#This Row],[Sitoutunut pääoma 
1.1.-30.6.2024 (EUR)]]&gt;0,"Täytetyt",Lääkkeet[[#This Row],[Sitoutunut pääoma 
1.7.-31.12.2024 (EUR)]]&gt;0,"Täytetyt"),"")</f>
        <v/>
      </c>
      <c r="X1141" s="61"/>
      <c r="Y1141" s="5">
        <f>Hakulomake!$B$29</f>
        <v>0</v>
      </c>
    </row>
    <row r="1142" spans="1:25" x14ac:dyDescent="0.3">
      <c r="A1142" s="6" t="s">
        <v>1199</v>
      </c>
      <c r="B1142" s="5">
        <f>Hakulomake!$B$17</f>
        <v>0</v>
      </c>
      <c r="C1142" s="75">
        <v>10</v>
      </c>
      <c r="D1142" s="5" t="s">
        <v>717</v>
      </c>
      <c r="E1142" s="74" t="s">
        <v>1534</v>
      </c>
      <c r="F1142" s="5" t="s">
        <v>718</v>
      </c>
      <c r="G1142" s="5" t="s">
        <v>719</v>
      </c>
      <c r="H1142" s="5" t="s">
        <v>38</v>
      </c>
      <c r="I1142" s="5" t="s">
        <v>39</v>
      </c>
      <c r="J1142" s="75">
        <v>50</v>
      </c>
      <c r="N1142" s="14"/>
      <c r="O1142" s="50">
        <f>MIN(Lääkkeet[[#This Row],[Velvoite 1.1.2024 (pakkauksia)]],Lääkkeet[[#This Row],[Suurimman alitusluvan mukainen velvoite 
1.1.-30.6.2024 (pakkauksia)]],Lääkkeet[[#This Row],[Alin saldo 
1.1.-30.6.2024 (pakkauksia)]])*Lääkkeet[[#This Row],[Kirjanpitoarvo / pakkaus 1.1.2024
(EUR  ALV 0 %)]]</f>
        <v>0</v>
      </c>
      <c r="P1142" s="16"/>
      <c r="Q1142" s="13"/>
      <c r="R1142" s="13"/>
      <c r="S1142" s="13"/>
      <c r="T1142" s="14"/>
      <c r="U1142" s="50">
        <f>MIN(Lääkkeet[[#This Row],[Velvoite 1.7.2024 (pakkauksia)]],Lääkkeet[[#This Row],[Suurimman alitusluvan mukainen velvoite
1.7.-31.12.2024 (pakkauksia)]],Lääkkeet[[#This Row],[Alin saldo 
1.7.-31.12.2024 (pakkauksia)]])*Lääkkeet[[#This Row],[Kirjanpitoarvo / pakkaus 1.7.2024
(EUR  ALV 0 %)]]</f>
        <v>0</v>
      </c>
      <c r="W1142" s="61" t="str" cm="1">
        <f t="array" ref="W1142">IFERROR(_xlfn.IFS(Lääkkeet[[#This Row],[Sitoutunut pääoma 
1.1.-30.6.2024 (EUR)]]&gt;0,"Täytetyt",Lääkkeet[[#This Row],[Sitoutunut pääoma 
1.7.-31.12.2024 (EUR)]]&gt;0,"Täytetyt"),"")</f>
        <v/>
      </c>
      <c r="X1142" s="61"/>
      <c r="Y1142" s="5">
        <f>Hakulomake!$B$29</f>
        <v>0</v>
      </c>
    </row>
    <row r="1143" spans="1:25" x14ac:dyDescent="0.3">
      <c r="A1143" s="6" t="s">
        <v>1199</v>
      </c>
      <c r="B1143" s="5">
        <f>Hakulomake!$B$17</f>
        <v>0</v>
      </c>
      <c r="C1143" s="75">
        <v>10</v>
      </c>
      <c r="D1143" s="5" t="s">
        <v>713</v>
      </c>
      <c r="E1143" s="74" t="s">
        <v>1535</v>
      </c>
      <c r="F1143" s="5" t="s">
        <v>714</v>
      </c>
      <c r="G1143" s="5" t="s">
        <v>716</v>
      </c>
      <c r="H1143" s="5" t="s">
        <v>46</v>
      </c>
      <c r="I1143" s="5" t="s">
        <v>135</v>
      </c>
      <c r="J1143" s="75" t="s">
        <v>1067</v>
      </c>
      <c r="N1143" s="14"/>
      <c r="O1143" s="50">
        <f>MIN(Lääkkeet[[#This Row],[Velvoite 1.1.2024 (pakkauksia)]],Lääkkeet[[#This Row],[Suurimman alitusluvan mukainen velvoite 
1.1.-30.6.2024 (pakkauksia)]],Lääkkeet[[#This Row],[Alin saldo 
1.1.-30.6.2024 (pakkauksia)]])*Lääkkeet[[#This Row],[Kirjanpitoarvo / pakkaus 1.1.2024
(EUR  ALV 0 %)]]</f>
        <v>0</v>
      </c>
      <c r="P1143" s="16"/>
      <c r="Q1143" s="13"/>
      <c r="R1143" s="13"/>
      <c r="S1143" s="13"/>
      <c r="T1143" s="14"/>
      <c r="U1143" s="50">
        <f>MIN(Lääkkeet[[#This Row],[Velvoite 1.7.2024 (pakkauksia)]],Lääkkeet[[#This Row],[Suurimman alitusluvan mukainen velvoite
1.7.-31.12.2024 (pakkauksia)]],Lääkkeet[[#This Row],[Alin saldo 
1.7.-31.12.2024 (pakkauksia)]])*Lääkkeet[[#This Row],[Kirjanpitoarvo / pakkaus 1.7.2024
(EUR  ALV 0 %)]]</f>
        <v>0</v>
      </c>
      <c r="W1143" s="61" t="str" cm="1">
        <f t="array" ref="W1143">IFERROR(_xlfn.IFS(Lääkkeet[[#This Row],[Sitoutunut pääoma 
1.1.-30.6.2024 (EUR)]]&gt;0,"Täytetyt",Lääkkeet[[#This Row],[Sitoutunut pääoma 
1.7.-31.12.2024 (EUR)]]&gt;0,"Täytetyt"),"")</f>
        <v/>
      </c>
      <c r="X1143" s="61"/>
      <c r="Y1143" s="5">
        <f>Hakulomake!$B$29</f>
        <v>0</v>
      </c>
    </row>
    <row r="1144" spans="1:25" x14ac:dyDescent="0.3">
      <c r="A1144" s="6" t="s">
        <v>1199</v>
      </c>
      <c r="B1144" s="5">
        <f>Hakulomake!$B$17</f>
        <v>0</v>
      </c>
      <c r="C1144" s="75">
        <v>10</v>
      </c>
      <c r="D1144" s="5" t="s">
        <v>713</v>
      </c>
      <c r="E1144" s="74" t="s">
        <v>1536</v>
      </c>
      <c r="F1144" s="5" t="s">
        <v>714</v>
      </c>
      <c r="G1144" s="5" t="s">
        <v>716</v>
      </c>
      <c r="H1144" s="5" t="s">
        <v>46</v>
      </c>
      <c r="I1144" s="5" t="s">
        <v>135</v>
      </c>
      <c r="J1144" s="75" t="s">
        <v>1080</v>
      </c>
      <c r="N1144" s="14"/>
      <c r="O1144" s="50">
        <f>MIN(Lääkkeet[[#This Row],[Velvoite 1.1.2024 (pakkauksia)]],Lääkkeet[[#This Row],[Suurimman alitusluvan mukainen velvoite 
1.1.-30.6.2024 (pakkauksia)]],Lääkkeet[[#This Row],[Alin saldo 
1.1.-30.6.2024 (pakkauksia)]])*Lääkkeet[[#This Row],[Kirjanpitoarvo / pakkaus 1.1.2024
(EUR  ALV 0 %)]]</f>
        <v>0</v>
      </c>
      <c r="P1144" s="16"/>
      <c r="Q1144" s="13"/>
      <c r="R1144" s="13"/>
      <c r="S1144" s="13"/>
      <c r="T1144" s="14"/>
      <c r="U1144" s="50">
        <f>MIN(Lääkkeet[[#This Row],[Velvoite 1.7.2024 (pakkauksia)]],Lääkkeet[[#This Row],[Suurimman alitusluvan mukainen velvoite
1.7.-31.12.2024 (pakkauksia)]],Lääkkeet[[#This Row],[Alin saldo 
1.7.-31.12.2024 (pakkauksia)]])*Lääkkeet[[#This Row],[Kirjanpitoarvo / pakkaus 1.7.2024
(EUR  ALV 0 %)]]</f>
        <v>0</v>
      </c>
      <c r="W1144" s="61" t="str" cm="1">
        <f t="array" ref="W1144">IFERROR(_xlfn.IFS(Lääkkeet[[#This Row],[Sitoutunut pääoma 
1.1.-30.6.2024 (EUR)]]&gt;0,"Täytetyt",Lääkkeet[[#This Row],[Sitoutunut pääoma 
1.7.-31.12.2024 (EUR)]]&gt;0,"Täytetyt"),"")</f>
        <v/>
      </c>
      <c r="X1144" s="61"/>
      <c r="Y1144" s="5">
        <f>Hakulomake!$B$29</f>
        <v>0</v>
      </c>
    </row>
    <row r="1145" spans="1:25" x14ac:dyDescent="0.3">
      <c r="A1145" s="6" t="s">
        <v>1199</v>
      </c>
      <c r="B1145" s="5">
        <f>Hakulomake!$B$17</f>
        <v>0</v>
      </c>
      <c r="C1145" s="75">
        <v>10</v>
      </c>
      <c r="D1145" s="5" t="s">
        <v>753</v>
      </c>
      <c r="E1145" s="74" t="s">
        <v>1537</v>
      </c>
      <c r="F1145" s="5" t="s">
        <v>754</v>
      </c>
      <c r="G1145" s="5" t="s">
        <v>757</v>
      </c>
      <c r="H1145" s="5" t="s">
        <v>342</v>
      </c>
      <c r="I1145" s="5" t="s">
        <v>50</v>
      </c>
      <c r="J1145" s="75">
        <v>250</v>
      </c>
      <c r="N1145" s="14"/>
      <c r="O1145" s="50">
        <f>MIN(Lääkkeet[[#This Row],[Velvoite 1.1.2024 (pakkauksia)]],Lääkkeet[[#This Row],[Suurimman alitusluvan mukainen velvoite 
1.1.-30.6.2024 (pakkauksia)]],Lääkkeet[[#This Row],[Alin saldo 
1.1.-30.6.2024 (pakkauksia)]])*Lääkkeet[[#This Row],[Kirjanpitoarvo / pakkaus 1.1.2024
(EUR  ALV 0 %)]]</f>
        <v>0</v>
      </c>
      <c r="P1145" s="16"/>
      <c r="Q1145" s="13"/>
      <c r="R1145" s="13"/>
      <c r="S1145" s="13"/>
      <c r="T1145" s="14"/>
      <c r="U1145" s="50">
        <f>MIN(Lääkkeet[[#This Row],[Velvoite 1.7.2024 (pakkauksia)]],Lääkkeet[[#This Row],[Suurimman alitusluvan mukainen velvoite
1.7.-31.12.2024 (pakkauksia)]],Lääkkeet[[#This Row],[Alin saldo 
1.7.-31.12.2024 (pakkauksia)]])*Lääkkeet[[#This Row],[Kirjanpitoarvo / pakkaus 1.7.2024
(EUR  ALV 0 %)]]</f>
        <v>0</v>
      </c>
      <c r="W1145" s="61" t="str" cm="1">
        <f t="array" ref="W1145">IFERROR(_xlfn.IFS(Lääkkeet[[#This Row],[Sitoutunut pääoma 
1.1.-30.6.2024 (EUR)]]&gt;0,"Täytetyt",Lääkkeet[[#This Row],[Sitoutunut pääoma 
1.7.-31.12.2024 (EUR)]]&gt;0,"Täytetyt"),"")</f>
        <v/>
      </c>
      <c r="X1145" s="61"/>
      <c r="Y1145" s="5">
        <f>Hakulomake!$B$29</f>
        <v>0</v>
      </c>
    </row>
    <row r="1146" spans="1:25" x14ac:dyDescent="0.3">
      <c r="A1146" s="6" t="s">
        <v>1199</v>
      </c>
      <c r="B1146" s="5">
        <f>Hakulomake!$B$17</f>
        <v>0</v>
      </c>
      <c r="C1146" s="75">
        <v>10</v>
      </c>
      <c r="D1146" s="5" t="s">
        <v>722</v>
      </c>
      <c r="E1146" s="74" t="s">
        <v>1538</v>
      </c>
      <c r="F1146" s="5" t="s">
        <v>723</v>
      </c>
      <c r="G1146" s="5" t="s">
        <v>724</v>
      </c>
      <c r="H1146" s="5" t="s">
        <v>725</v>
      </c>
      <c r="I1146" s="5" t="s">
        <v>39</v>
      </c>
      <c r="J1146" s="75">
        <v>56</v>
      </c>
      <c r="N1146" s="14"/>
      <c r="O1146" s="50">
        <f>MIN(Lääkkeet[[#This Row],[Velvoite 1.1.2024 (pakkauksia)]],Lääkkeet[[#This Row],[Suurimman alitusluvan mukainen velvoite 
1.1.-30.6.2024 (pakkauksia)]],Lääkkeet[[#This Row],[Alin saldo 
1.1.-30.6.2024 (pakkauksia)]])*Lääkkeet[[#This Row],[Kirjanpitoarvo / pakkaus 1.1.2024
(EUR  ALV 0 %)]]</f>
        <v>0</v>
      </c>
      <c r="P1146" s="16"/>
      <c r="Q1146" s="13"/>
      <c r="R1146" s="13"/>
      <c r="S1146" s="13"/>
      <c r="T1146" s="14"/>
      <c r="U1146" s="50">
        <f>MIN(Lääkkeet[[#This Row],[Velvoite 1.7.2024 (pakkauksia)]],Lääkkeet[[#This Row],[Suurimman alitusluvan mukainen velvoite
1.7.-31.12.2024 (pakkauksia)]],Lääkkeet[[#This Row],[Alin saldo 
1.7.-31.12.2024 (pakkauksia)]])*Lääkkeet[[#This Row],[Kirjanpitoarvo / pakkaus 1.7.2024
(EUR  ALV 0 %)]]</f>
        <v>0</v>
      </c>
      <c r="W1146" s="61" t="str" cm="1">
        <f t="array" ref="W1146">IFERROR(_xlfn.IFS(Lääkkeet[[#This Row],[Sitoutunut pääoma 
1.1.-30.6.2024 (EUR)]]&gt;0,"Täytetyt",Lääkkeet[[#This Row],[Sitoutunut pääoma 
1.7.-31.12.2024 (EUR)]]&gt;0,"Täytetyt"),"")</f>
        <v/>
      </c>
      <c r="X1146" s="61"/>
      <c r="Y1146" s="5">
        <f>Hakulomake!$B$29</f>
        <v>0</v>
      </c>
    </row>
    <row r="1147" spans="1:25" x14ac:dyDescent="0.3">
      <c r="A1147" s="6" t="s">
        <v>1199</v>
      </c>
      <c r="B1147" s="5">
        <f>Hakulomake!$B$17</f>
        <v>0</v>
      </c>
      <c r="C1147" s="75">
        <v>10</v>
      </c>
      <c r="D1147" s="5" t="s">
        <v>722</v>
      </c>
      <c r="E1147" s="74" t="s">
        <v>1539</v>
      </c>
      <c r="F1147" s="5" t="s">
        <v>723</v>
      </c>
      <c r="G1147" s="5" t="s">
        <v>724</v>
      </c>
      <c r="H1147" s="5" t="s">
        <v>344</v>
      </c>
      <c r="I1147" s="5" t="s">
        <v>39</v>
      </c>
      <c r="J1147" s="75">
        <v>98</v>
      </c>
      <c r="N1147" s="14"/>
      <c r="O1147" s="50">
        <f>MIN(Lääkkeet[[#This Row],[Velvoite 1.1.2024 (pakkauksia)]],Lääkkeet[[#This Row],[Suurimman alitusluvan mukainen velvoite 
1.1.-30.6.2024 (pakkauksia)]],Lääkkeet[[#This Row],[Alin saldo 
1.1.-30.6.2024 (pakkauksia)]])*Lääkkeet[[#This Row],[Kirjanpitoarvo / pakkaus 1.1.2024
(EUR  ALV 0 %)]]</f>
        <v>0</v>
      </c>
      <c r="P1147" s="16"/>
      <c r="Q1147" s="13"/>
      <c r="R1147" s="13"/>
      <c r="S1147" s="13"/>
      <c r="T1147" s="14"/>
      <c r="U1147" s="50">
        <f>MIN(Lääkkeet[[#This Row],[Velvoite 1.7.2024 (pakkauksia)]],Lääkkeet[[#This Row],[Suurimman alitusluvan mukainen velvoite
1.7.-31.12.2024 (pakkauksia)]],Lääkkeet[[#This Row],[Alin saldo 
1.7.-31.12.2024 (pakkauksia)]])*Lääkkeet[[#This Row],[Kirjanpitoarvo / pakkaus 1.7.2024
(EUR  ALV 0 %)]]</f>
        <v>0</v>
      </c>
      <c r="W1147" s="61" t="str" cm="1">
        <f t="array" ref="W1147">IFERROR(_xlfn.IFS(Lääkkeet[[#This Row],[Sitoutunut pääoma 
1.1.-30.6.2024 (EUR)]]&gt;0,"Täytetyt",Lääkkeet[[#This Row],[Sitoutunut pääoma 
1.7.-31.12.2024 (EUR)]]&gt;0,"Täytetyt"),"")</f>
        <v/>
      </c>
      <c r="X1147" s="61"/>
      <c r="Y1147" s="5">
        <f>Hakulomake!$B$29</f>
        <v>0</v>
      </c>
    </row>
    <row r="1148" spans="1:25" x14ac:dyDescent="0.3">
      <c r="A1148" s="6" t="s">
        <v>1199</v>
      </c>
      <c r="B1148" s="5">
        <f>Hakulomake!$B$17</f>
        <v>0</v>
      </c>
      <c r="C1148" s="75">
        <v>10</v>
      </c>
      <c r="D1148" s="5" t="s">
        <v>722</v>
      </c>
      <c r="E1148" s="74" t="s">
        <v>1540</v>
      </c>
      <c r="F1148" s="5" t="s">
        <v>723</v>
      </c>
      <c r="G1148" s="5" t="s">
        <v>726</v>
      </c>
      <c r="H1148" s="5" t="s">
        <v>344</v>
      </c>
      <c r="I1148" s="5" t="s">
        <v>39</v>
      </c>
      <c r="J1148" s="75">
        <v>28</v>
      </c>
      <c r="N1148" s="14"/>
      <c r="O1148" s="50">
        <f>MIN(Lääkkeet[[#This Row],[Velvoite 1.1.2024 (pakkauksia)]],Lääkkeet[[#This Row],[Suurimman alitusluvan mukainen velvoite 
1.1.-30.6.2024 (pakkauksia)]],Lääkkeet[[#This Row],[Alin saldo 
1.1.-30.6.2024 (pakkauksia)]])*Lääkkeet[[#This Row],[Kirjanpitoarvo / pakkaus 1.1.2024
(EUR  ALV 0 %)]]</f>
        <v>0</v>
      </c>
      <c r="P1148" s="16"/>
      <c r="Q1148" s="13"/>
      <c r="R1148" s="13"/>
      <c r="S1148" s="13"/>
      <c r="T1148" s="14"/>
      <c r="U1148" s="50">
        <f>MIN(Lääkkeet[[#This Row],[Velvoite 1.7.2024 (pakkauksia)]],Lääkkeet[[#This Row],[Suurimman alitusluvan mukainen velvoite
1.7.-31.12.2024 (pakkauksia)]],Lääkkeet[[#This Row],[Alin saldo 
1.7.-31.12.2024 (pakkauksia)]])*Lääkkeet[[#This Row],[Kirjanpitoarvo / pakkaus 1.7.2024
(EUR  ALV 0 %)]]</f>
        <v>0</v>
      </c>
      <c r="W1148" s="61" t="str" cm="1">
        <f t="array" ref="W1148">IFERROR(_xlfn.IFS(Lääkkeet[[#This Row],[Sitoutunut pääoma 
1.1.-30.6.2024 (EUR)]]&gt;0,"Täytetyt",Lääkkeet[[#This Row],[Sitoutunut pääoma 
1.7.-31.12.2024 (EUR)]]&gt;0,"Täytetyt"),"")</f>
        <v/>
      </c>
      <c r="X1148" s="61"/>
      <c r="Y1148" s="5">
        <f>Hakulomake!$B$29</f>
        <v>0</v>
      </c>
    </row>
    <row r="1149" spans="1:25" x14ac:dyDescent="0.3">
      <c r="A1149" s="6" t="s">
        <v>1199</v>
      </c>
      <c r="B1149" s="5">
        <f>Hakulomake!$B$17</f>
        <v>0</v>
      </c>
      <c r="C1149" s="75">
        <v>10</v>
      </c>
      <c r="D1149" s="5" t="s">
        <v>722</v>
      </c>
      <c r="E1149" s="74" t="s">
        <v>1541</v>
      </c>
      <c r="F1149" s="5" t="s">
        <v>723</v>
      </c>
      <c r="G1149" s="5" t="s">
        <v>726</v>
      </c>
      <c r="H1149" s="5" t="s">
        <v>385</v>
      </c>
      <c r="I1149" s="5" t="s">
        <v>39</v>
      </c>
      <c r="J1149" s="75">
        <v>28</v>
      </c>
      <c r="N1149" s="14"/>
      <c r="O1149" s="50">
        <f>MIN(Lääkkeet[[#This Row],[Velvoite 1.1.2024 (pakkauksia)]],Lääkkeet[[#This Row],[Suurimman alitusluvan mukainen velvoite 
1.1.-30.6.2024 (pakkauksia)]],Lääkkeet[[#This Row],[Alin saldo 
1.1.-30.6.2024 (pakkauksia)]])*Lääkkeet[[#This Row],[Kirjanpitoarvo / pakkaus 1.1.2024
(EUR  ALV 0 %)]]</f>
        <v>0</v>
      </c>
      <c r="P1149" s="16"/>
      <c r="Q1149" s="13"/>
      <c r="R1149" s="13"/>
      <c r="S1149" s="13"/>
      <c r="T1149" s="14"/>
      <c r="U1149" s="50">
        <f>MIN(Lääkkeet[[#This Row],[Velvoite 1.7.2024 (pakkauksia)]],Lääkkeet[[#This Row],[Suurimman alitusluvan mukainen velvoite
1.7.-31.12.2024 (pakkauksia)]],Lääkkeet[[#This Row],[Alin saldo 
1.7.-31.12.2024 (pakkauksia)]])*Lääkkeet[[#This Row],[Kirjanpitoarvo / pakkaus 1.7.2024
(EUR  ALV 0 %)]]</f>
        <v>0</v>
      </c>
      <c r="W1149" s="61" t="str" cm="1">
        <f t="array" ref="W1149">IFERROR(_xlfn.IFS(Lääkkeet[[#This Row],[Sitoutunut pääoma 
1.1.-30.6.2024 (EUR)]]&gt;0,"Täytetyt",Lääkkeet[[#This Row],[Sitoutunut pääoma 
1.7.-31.12.2024 (EUR)]]&gt;0,"Täytetyt"),"")</f>
        <v/>
      </c>
      <c r="X1149" s="61"/>
      <c r="Y1149" s="5">
        <f>Hakulomake!$B$29</f>
        <v>0</v>
      </c>
    </row>
    <row r="1150" spans="1:25" x14ac:dyDescent="0.3">
      <c r="A1150" s="6" t="s">
        <v>1199</v>
      </c>
      <c r="B1150" s="5">
        <f>Hakulomake!$B$17</f>
        <v>0</v>
      </c>
      <c r="C1150" s="75">
        <v>10</v>
      </c>
      <c r="D1150" s="5" t="s">
        <v>722</v>
      </c>
      <c r="E1150" s="74" t="s">
        <v>1542</v>
      </c>
      <c r="F1150" s="5" t="s">
        <v>723</v>
      </c>
      <c r="G1150" s="5" t="s">
        <v>726</v>
      </c>
      <c r="H1150" s="5" t="s">
        <v>725</v>
      </c>
      <c r="I1150" s="5" t="s">
        <v>39</v>
      </c>
      <c r="J1150" s="75">
        <v>56</v>
      </c>
      <c r="N1150" s="14"/>
      <c r="O1150" s="50">
        <f>MIN(Lääkkeet[[#This Row],[Velvoite 1.1.2024 (pakkauksia)]],Lääkkeet[[#This Row],[Suurimman alitusluvan mukainen velvoite 
1.1.-30.6.2024 (pakkauksia)]],Lääkkeet[[#This Row],[Alin saldo 
1.1.-30.6.2024 (pakkauksia)]])*Lääkkeet[[#This Row],[Kirjanpitoarvo / pakkaus 1.1.2024
(EUR  ALV 0 %)]]</f>
        <v>0</v>
      </c>
      <c r="P1150" s="16"/>
      <c r="Q1150" s="13"/>
      <c r="R1150" s="13"/>
      <c r="S1150" s="13"/>
      <c r="T1150" s="14"/>
      <c r="U1150" s="50">
        <f>MIN(Lääkkeet[[#This Row],[Velvoite 1.7.2024 (pakkauksia)]],Lääkkeet[[#This Row],[Suurimman alitusluvan mukainen velvoite
1.7.-31.12.2024 (pakkauksia)]],Lääkkeet[[#This Row],[Alin saldo 
1.7.-31.12.2024 (pakkauksia)]])*Lääkkeet[[#This Row],[Kirjanpitoarvo / pakkaus 1.7.2024
(EUR  ALV 0 %)]]</f>
        <v>0</v>
      </c>
      <c r="W1150" s="61" t="str" cm="1">
        <f t="array" ref="W1150">IFERROR(_xlfn.IFS(Lääkkeet[[#This Row],[Sitoutunut pääoma 
1.1.-30.6.2024 (EUR)]]&gt;0,"Täytetyt",Lääkkeet[[#This Row],[Sitoutunut pääoma 
1.7.-31.12.2024 (EUR)]]&gt;0,"Täytetyt"),"")</f>
        <v/>
      </c>
      <c r="X1150" s="61"/>
      <c r="Y1150" s="5">
        <f>Hakulomake!$B$29</f>
        <v>0</v>
      </c>
    </row>
    <row r="1151" spans="1:25" x14ac:dyDescent="0.3">
      <c r="A1151" s="6" t="s">
        <v>1199</v>
      </c>
      <c r="B1151" s="5">
        <f>Hakulomake!$B$17</f>
        <v>0</v>
      </c>
      <c r="C1151" s="75">
        <v>10</v>
      </c>
      <c r="D1151" s="5" t="s">
        <v>722</v>
      </c>
      <c r="E1151" s="74" t="s">
        <v>1543</v>
      </c>
      <c r="F1151" s="5" t="s">
        <v>723</v>
      </c>
      <c r="G1151" s="5" t="s">
        <v>726</v>
      </c>
      <c r="H1151" s="5" t="s">
        <v>344</v>
      </c>
      <c r="I1151" s="5" t="s">
        <v>39</v>
      </c>
      <c r="J1151" s="75">
        <v>56</v>
      </c>
      <c r="N1151" s="14"/>
      <c r="O1151" s="50">
        <f>MIN(Lääkkeet[[#This Row],[Velvoite 1.1.2024 (pakkauksia)]],Lääkkeet[[#This Row],[Suurimman alitusluvan mukainen velvoite 
1.1.-30.6.2024 (pakkauksia)]],Lääkkeet[[#This Row],[Alin saldo 
1.1.-30.6.2024 (pakkauksia)]])*Lääkkeet[[#This Row],[Kirjanpitoarvo / pakkaus 1.1.2024
(EUR  ALV 0 %)]]</f>
        <v>0</v>
      </c>
      <c r="P1151" s="16"/>
      <c r="Q1151" s="13"/>
      <c r="R1151" s="13"/>
      <c r="S1151" s="13"/>
      <c r="T1151" s="14"/>
      <c r="U1151" s="50">
        <f>MIN(Lääkkeet[[#This Row],[Velvoite 1.7.2024 (pakkauksia)]],Lääkkeet[[#This Row],[Suurimman alitusluvan mukainen velvoite
1.7.-31.12.2024 (pakkauksia)]],Lääkkeet[[#This Row],[Alin saldo 
1.7.-31.12.2024 (pakkauksia)]])*Lääkkeet[[#This Row],[Kirjanpitoarvo / pakkaus 1.7.2024
(EUR  ALV 0 %)]]</f>
        <v>0</v>
      </c>
      <c r="W1151" s="61" t="str" cm="1">
        <f t="array" ref="W1151">IFERROR(_xlfn.IFS(Lääkkeet[[#This Row],[Sitoutunut pääoma 
1.1.-30.6.2024 (EUR)]]&gt;0,"Täytetyt",Lääkkeet[[#This Row],[Sitoutunut pääoma 
1.7.-31.12.2024 (EUR)]]&gt;0,"Täytetyt"),"")</f>
        <v/>
      </c>
      <c r="X1151" s="61"/>
      <c r="Y1151" s="5">
        <f>Hakulomake!$B$29</f>
        <v>0</v>
      </c>
    </row>
    <row r="1152" spans="1:25" x14ac:dyDescent="0.3">
      <c r="A1152" s="6" t="s">
        <v>1199</v>
      </c>
      <c r="B1152" s="5">
        <f>Hakulomake!$B$17</f>
        <v>0</v>
      </c>
      <c r="C1152" s="75">
        <v>10</v>
      </c>
      <c r="D1152" s="5" t="s">
        <v>722</v>
      </c>
      <c r="E1152" s="74" t="s">
        <v>1544</v>
      </c>
      <c r="F1152" s="5" t="s">
        <v>723</v>
      </c>
      <c r="G1152" s="5" t="s">
        <v>730</v>
      </c>
      <c r="H1152" s="5" t="s">
        <v>385</v>
      </c>
      <c r="I1152" s="5" t="s">
        <v>39</v>
      </c>
      <c r="J1152" s="75">
        <v>28</v>
      </c>
      <c r="N1152" s="14"/>
      <c r="O1152" s="50">
        <f>MIN(Lääkkeet[[#This Row],[Velvoite 1.1.2024 (pakkauksia)]],Lääkkeet[[#This Row],[Suurimman alitusluvan mukainen velvoite 
1.1.-30.6.2024 (pakkauksia)]],Lääkkeet[[#This Row],[Alin saldo 
1.1.-30.6.2024 (pakkauksia)]])*Lääkkeet[[#This Row],[Kirjanpitoarvo / pakkaus 1.1.2024
(EUR  ALV 0 %)]]</f>
        <v>0</v>
      </c>
      <c r="P1152" s="16"/>
      <c r="Q1152" s="13"/>
      <c r="R1152" s="13"/>
      <c r="S1152" s="13"/>
      <c r="T1152" s="14"/>
      <c r="U1152" s="50">
        <f>MIN(Lääkkeet[[#This Row],[Velvoite 1.7.2024 (pakkauksia)]],Lääkkeet[[#This Row],[Suurimman alitusluvan mukainen velvoite
1.7.-31.12.2024 (pakkauksia)]],Lääkkeet[[#This Row],[Alin saldo 
1.7.-31.12.2024 (pakkauksia)]])*Lääkkeet[[#This Row],[Kirjanpitoarvo / pakkaus 1.7.2024
(EUR  ALV 0 %)]]</f>
        <v>0</v>
      </c>
      <c r="W1152" s="61" t="str" cm="1">
        <f t="array" ref="W1152">IFERROR(_xlfn.IFS(Lääkkeet[[#This Row],[Sitoutunut pääoma 
1.1.-30.6.2024 (EUR)]]&gt;0,"Täytetyt",Lääkkeet[[#This Row],[Sitoutunut pääoma 
1.7.-31.12.2024 (EUR)]]&gt;0,"Täytetyt"),"")</f>
        <v/>
      </c>
      <c r="X1152" s="61"/>
      <c r="Y1152" s="5">
        <f>Hakulomake!$B$29</f>
        <v>0</v>
      </c>
    </row>
    <row r="1153" spans="1:25" x14ac:dyDescent="0.3">
      <c r="A1153" s="6" t="s">
        <v>1199</v>
      </c>
      <c r="B1153" s="5">
        <f>Hakulomake!$B$17</f>
        <v>0</v>
      </c>
      <c r="C1153" s="75">
        <v>10</v>
      </c>
      <c r="D1153" s="5" t="s">
        <v>722</v>
      </c>
      <c r="E1153" s="74" t="s">
        <v>1545</v>
      </c>
      <c r="F1153" s="5" t="s">
        <v>723</v>
      </c>
      <c r="G1153" s="5" t="s">
        <v>730</v>
      </c>
      <c r="H1153" s="5" t="s">
        <v>725</v>
      </c>
      <c r="I1153" s="5" t="s">
        <v>39</v>
      </c>
      <c r="J1153" s="75">
        <v>56</v>
      </c>
      <c r="N1153" s="14"/>
      <c r="O1153" s="50">
        <f>MIN(Lääkkeet[[#This Row],[Velvoite 1.1.2024 (pakkauksia)]],Lääkkeet[[#This Row],[Suurimman alitusluvan mukainen velvoite 
1.1.-30.6.2024 (pakkauksia)]],Lääkkeet[[#This Row],[Alin saldo 
1.1.-30.6.2024 (pakkauksia)]])*Lääkkeet[[#This Row],[Kirjanpitoarvo / pakkaus 1.1.2024
(EUR  ALV 0 %)]]</f>
        <v>0</v>
      </c>
      <c r="P1153" s="16"/>
      <c r="Q1153" s="13"/>
      <c r="R1153" s="13"/>
      <c r="S1153" s="13"/>
      <c r="T1153" s="14"/>
      <c r="U1153" s="50">
        <f>MIN(Lääkkeet[[#This Row],[Velvoite 1.7.2024 (pakkauksia)]],Lääkkeet[[#This Row],[Suurimman alitusluvan mukainen velvoite
1.7.-31.12.2024 (pakkauksia)]],Lääkkeet[[#This Row],[Alin saldo 
1.7.-31.12.2024 (pakkauksia)]])*Lääkkeet[[#This Row],[Kirjanpitoarvo / pakkaus 1.7.2024
(EUR  ALV 0 %)]]</f>
        <v>0</v>
      </c>
      <c r="W1153" s="61" t="str" cm="1">
        <f t="array" ref="W1153">IFERROR(_xlfn.IFS(Lääkkeet[[#This Row],[Sitoutunut pääoma 
1.1.-30.6.2024 (EUR)]]&gt;0,"Täytetyt",Lääkkeet[[#This Row],[Sitoutunut pääoma 
1.7.-31.12.2024 (EUR)]]&gt;0,"Täytetyt"),"")</f>
        <v/>
      </c>
      <c r="X1153" s="61"/>
      <c r="Y1153" s="5">
        <f>Hakulomake!$B$29</f>
        <v>0</v>
      </c>
    </row>
    <row r="1154" spans="1:25" x14ac:dyDescent="0.3">
      <c r="A1154" s="6" t="s">
        <v>1199</v>
      </c>
      <c r="B1154" s="5">
        <f>Hakulomake!$B$17</f>
        <v>0</v>
      </c>
      <c r="C1154" s="75">
        <v>10</v>
      </c>
      <c r="D1154" s="5" t="s">
        <v>722</v>
      </c>
      <c r="E1154" s="74" t="s">
        <v>1546</v>
      </c>
      <c r="F1154" s="5" t="s">
        <v>723</v>
      </c>
      <c r="G1154" s="5" t="s">
        <v>730</v>
      </c>
      <c r="H1154" s="5" t="s">
        <v>344</v>
      </c>
      <c r="I1154" s="5" t="s">
        <v>39</v>
      </c>
      <c r="J1154" s="75">
        <v>56</v>
      </c>
      <c r="N1154" s="14"/>
      <c r="O1154" s="50">
        <f>MIN(Lääkkeet[[#This Row],[Velvoite 1.1.2024 (pakkauksia)]],Lääkkeet[[#This Row],[Suurimman alitusluvan mukainen velvoite 
1.1.-30.6.2024 (pakkauksia)]],Lääkkeet[[#This Row],[Alin saldo 
1.1.-30.6.2024 (pakkauksia)]])*Lääkkeet[[#This Row],[Kirjanpitoarvo / pakkaus 1.1.2024
(EUR  ALV 0 %)]]</f>
        <v>0</v>
      </c>
      <c r="P1154" s="16"/>
      <c r="Q1154" s="13"/>
      <c r="R1154" s="13"/>
      <c r="S1154" s="13"/>
      <c r="T1154" s="14"/>
      <c r="U1154" s="50">
        <f>MIN(Lääkkeet[[#This Row],[Velvoite 1.7.2024 (pakkauksia)]],Lääkkeet[[#This Row],[Suurimman alitusluvan mukainen velvoite
1.7.-31.12.2024 (pakkauksia)]],Lääkkeet[[#This Row],[Alin saldo 
1.7.-31.12.2024 (pakkauksia)]])*Lääkkeet[[#This Row],[Kirjanpitoarvo / pakkaus 1.7.2024
(EUR  ALV 0 %)]]</f>
        <v>0</v>
      </c>
      <c r="W1154" s="61" t="str" cm="1">
        <f t="array" ref="W1154">IFERROR(_xlfn.IFS(Lääkkeet[[#This Row],[Sitoutunut pääoma 
1.1.-30.6.2024 (EUR)]]&gt;0,"Täytetyt",Lääkkeet[[#This Row],[Sitoutunut pääoma 
1.7.-31.12.2024 (EUR)]]&gt;0,"Täytetyt"),"")</f>
        <v/>
      </c>
      <c r="X1154" s="61"/>
      <c r="Y1154" s="5">
        <f>Hakulomake!$B$29</f>
        <v>0</v>
      </c>
    </row>
    <row r="1155" spans="1:25" x14ac:dyDescent="0.3">
      <c r="A1155" s="6" t="s">
        <v>1199</v>
      </c>
      <c r="B1155" s="5">
        <f>Hakulomake!$B$17</f>
        <v>0</v>
      </c>
      <c r="C1155" s="75">
        <v>10</v>
      </c>
      <c r="D1155" s="5" t="s">
        <v>722</v>
      </c>
      <c r="E1155" s="74" t="s">
        <v>1547</v>
      </c>
      <c r="F1155" s="5" t="s">
        <v>723</v>
      </c>
      <c r="G1155" s="5" t="s">
        <v>730</v>
      </c>
      <c r="H1155" s="5" t="s">
        <v>385</v>
      </c>
      <c r="I1155" s="5" t="s">
        <v>533</v>
      </c>
      <c r="J1155" s="75">
        <v>28</v>
      </c>
      <c r="N1155" s="14"/>
      <c r="O1155" s="50">
        <f>MIN(Lääkkeet[[#This Row],[Velvoite 1.1.2024 (pakkauksia)]],Lääkkeet[[#This Row],[Suurimman alitusluvan mukainen velvoite 
1.1.-30.6.2024 (pakkauksia)]],Lääkkeet[[#This Row],[Alin saldo 
1.1.-30.6.2024 (pakkauksia)]])*Lääkkeet[[#This Row],[Kirjanpitoarvo / pakkaus 1.1.2024
(EUR  ALV 0 %)]]</f>
        <v>0</v>
      </c>
      <c r="P1155" s="16"/>
      <c r="Q1155" s="13"/>
      <c r="R1155" s="13"/>
      <c r="S1155" s="13"/>
      <c r="T1155" s="14"/>
      <c r="U1155" s="50">
        <f>MIN(Lääkkeet[[#This Row],[Velvoite 1.7.2024 (pakkauksia)]],Lääkkeet[[#This Row],[Suurimman alitusluvan mukainen velvoite
1.7.-31.12.2024 (pakkauksia)]],Lääkkeet[[#This Row],[Alin saldo 
1.7.-31.12.2024 (pakkauksia)]])*Lääkkeet[[#This Row],[Kirjanpitoarvo / pakkaus 1.7.2024
(EUR  ALV 0 %)]]</f>
        <v>0</v>
      </c>
      <c r="W1155" s="61" t="str" cm="1">
        <f t="array" ref="W1155">IFERROR(_xlfn.IFS(Lääkkeet[[#This Row],[Sitoutunut pääoma 
1.1.-30.6.2024 (EUR)]]&gt;0,"Täytetyt",Lääkkeet[[#This Row],[Sitoutunut pääoma 
1.7.-31.12.2024 (EUR)]]&gt;0,"Täytetyt"),"")</f>
        <v/>
      </c>
      <c r="X1155" s="61"/>
      <c r="Y1155" s="5">
        <f>Hakulomake!$B$29</f>
        <v>0</v>
      </c>
    </row>
    <row r="1156" spans="1:25" x14ac:dyDescent="0.3">
      <c r="A1156" s="6" t="s">
        <v>1199</v>
      </c>
      <c r="B1156" s="5">
        <f>Hakulomake!$B$17</f>
        <v>0</v>
      </c>
      <c r="C1156" s="75">
        <v>10</v>
      </c>
      <c r="D1156" s="5" t="s">
        <v>722</v>
      </c>
      <c r="E1156" s="74" t="s">
        <v>1548</v>
      </c>
      <c r="F1156" s="5" t="s">
        <v>723</v>
      </c>
      <c r="G1156" s="5" t="s">
        <v>730</v>
      </c>
      <c r="H1156" s="5" t="s">
        <v>344</v>
      </c>
      <c r="I1156" s="5" t="s">
        <v>533</v>
      </c>
      <c r="J1156" s="75">
        <v>28</v>
      </c>
      <c r="N1156" s="14"/>
      <c r="O1156" s="50">
        <f>MIN(Lääkkeet[[#This Row],[Velvoite 1.1.2024 (pakkauksia)]],Lääkkeet[[#This Row],[Suurimman alitusluvan mukainen velvoite 
1.1.-30.6.2024 (pakkauksia)]],Lääkkeet[[#This Row],[Alin saldo 
1.1.-30.6.2024 (pakkauksia)]])*Lääkkeet[[#This Row],[Kirjanpitoarvo / pakkaus 1.1.2024
(EUR  ALV 0 %)]]</f>
        <v>0</v>
      </c>
      <c r="P1156" s="16"/>
      <c r="Q1156" s="13"/>
      <c r="R1156" s="13"/>
      <c r="S1156" s="13"/>
      <c r="T1156" s="14"/>
      <c r="U1156" s="50">
        <f>MIN(Lääkkeet[[#This Row],[Velvoite 1.7.2024 (pakkauksia)]],Lääkkeet[[#This Row],[Suurimman alitusluvan mukainen velvoite
1.7.-31.12.2024 (pakkauksia)]],Lääkkeet[[#This Row],[Alin saldo 
1.7.-31.12.2024 (pakkauksia)]])*Lääkkeet[[#This Row],[Kirjanpitoarvo / pakkaus 1.7.2024
(EUR  ALV 0 %)]]</f>
        <v>0</v>
      </c>
      <c r="W1156" s="61" t="str" cm="1">
        <f t="array" ref="W1156">IFERROR(_xlfn.IFS(Lääkkeet[[#This Row],[Sitoutunut pääoma 
1.1.-30.6.2024 (EUR)]]&gt;0,"Täytetyt",Lääkkeet[[#This Row],[Sitoutunut pääoma 
1.7.-31.12.2024 (EUR)]]&gt;0,"Täytetyt"),"")</f>
        <v/>
      </c>
      <c r="X1156" s="61"/>
      <c r="Y1156" s="5">
        <f>Hakulomake!$B$29</f>
        <v>0</v>
      </c>
    </row>
    <row r="1157" spans="1:25" x14ac:dyDescent="0.3">
      <c r="A1157" s="6" t="s">
        <v>1199</v>
      </c>
      <c r="B1157" s="5">
        <f>Hakulomake!$B$17</f>
        <v>0</v>
      </c>
      <c r="C1157" s="75">
        <v>10</v>
      </c>
      <c r="D1157" s="5" t="s">
        <v>722</v>
      </c>
      <c r="E1157" s="74" t="s">
        <v>1549</v>
      </c>
      <c r="F1157" s="5" t="s">
        <v>723</v>
      </c>
      <c r="G1157" s="5" t="s">
        <v>730</v>
      </c>
      <c r="H1157" s="5" t="s">
        <v>507</v>
      </c>
      <c r="I1157" s="5" t="s">
        <v>533</v>
      </c>
      <c r="J1157" s="75">
        <v>28</v>
      </c>
      <c r="N1157" s="14"/>
      <c r="O1157" s="50">
        <f>MIN(Lääkkeet[[#This Row],[Velvoite 1.1.2024 (pakkauksia)]],Lääkkeet[[#This Row],[Suurimman alitusluvan mukainen velvoite 
1.1.-30.6.2024 (pakkauksia)]],Lääkkeet[[#This Row],[Alin saldo 
1.1.-30.6.2024 (pakkauksia)]])*Lääkkeet[[#This Row],[Kirjanpitoarvo / pakkaus 1.1.2024
(EUR  ALV 0 %)]]</f>
        <v>0</v>
      </c>
      <c r="P1157" s="16"/>
      <c r="Q1157" s="13"/>
      <c r="R1157" s="13"/>
      <c r="S1157" s="13"/>
      <c r="T1157" s="14"/>
      <c r="U1157" s="50">
        <f>MIN(Lääkkeet[[#This Row],[Velvoite 1.7.2024 (pakkauksia)]],Lääkkeet[[#This Row],[Suurimman alitusluvan mukainen velvoite
1.7.-31.12.2024 (pakkauksia)]],Lääkkeet[[#This Row],[Alin saldo 
1.7.-31.12.2024 (pakkauksia)]])*Lääkkeet[[#This Row],[Kirjanpitoarvo / pakkaus 1.7.2024
(EUR  ALV 0 %)]]</f>
        <v>0</v>
      </c>
      <c r="W1157" s="61" t="str" cm="1">
        <f t="array" ref="W1157">IFERROR(_xlfn.IFS(Lääkkeet[[#This Row],[Sitoutunut pääoma 
1.1.-30.6.2024 (EUR)]]&gt;0,"Täytetyt",Lääkkeet[[#This Row],[Sitoutunut pääoma 
1.7.-31.12.2024 (EUR)]]&gt;0,"Täytetyt"),"")</f>
        <v/>
      </c>
      <c r="X1157" s="61"/>
      <c r="Y1157" s="5">
        <f>Hakulomake!$B$29</f>
        <v>0</v>
      </c>
    </row>
    <row r="1158" spans="1:25" x14ac:dyDescent="0.3">
      <c r="A1158" s="6" t="s">
        <v>1199</v>
      </c>
      <c r="B1158" s="5">
        <f>Hakulomake!$B$17</f>
        <v>0</v>
      </c>
      <c r="C1158" s="75">
        <v>10</v>
      </c>
      <c r="D1158" s="5" t="s">
        <v>722</v>
      </c>
      <c r="E1158" s="74" t="s">
        <v>1550</v>
      </c>
      <c r="F1158" s="5" t="s">
        <v>723</v>
      </c>
      <c r="G1158" s="5" t="s">
        <v>730</v>
      </c>
      <c r="H1158" s="5" t="s">
        <v>342</v>
      </c>
      <c r="I1158" s="5" t="s">
        <v>533</v>
      </c>
      <c r="J1158" s="75">
        <v>28</v>
      </c>
      <c r="N1158" s="14"/>
      <c r="O1158" s="50">
        <f>MIN(Lääkkeet[[#This Row],[Velvoite 1.1.2024 (pakkauksia)]],Lääkkeet[[#This Row],[Suurimman alitusluvan mukainen velvoite 
1.1.-30.6.2024 (pakkauksia)]],Lääkkeet[[#This Row],[Alin saldo 
1.1.-30.6.2024 (pakkauksia)]])*Lääkkeet[[#This Row],[Kirjanpitoarvo / pakkaus 1.1.2024
(EUR  ALV 0 %)]]</f>
        <v>0</v>
      </c>
      <c r="P1158" s="16"/>
      <c r="Q1158" s="13"/>
      <c r="R1158" s="13"/>
      <c r="S1158" s="13"/>
      <c r="T1158" s="14"/>
      <c r="U1158" s="50">
        <f>MIN(Lääkkeet[[#This Row],[Velvoite 1.7.2024 (pakkauksia)]],Lääkkeet[[#This Row],[Suurimman alitusluvan mukainen velvoite
1.7.-31.12.2024 (pakkauksia)]],Lääkkeet[[#This Row],[Alin saldo 
1.7.-31.12.2024 (pakkauksia)]])*Lääkkeet[[#This Row],[Kirjanpitoarvo / pakkaus 1.7.2024
(EUR  ALV 0 %)]]</f>
        <v>0</v>
      </c>
      <c r="W1158" s="61" t="str" cm="1">
        <f t="array" ref="W1158">IFERROR(_xlfn.IFS(Lääkkeet[[#This Row],[Sitoutunut pääoma 
1.1.-30.6.2024 (EUR)]]&gt;0,"Täytetyt",Lääkkeet[[#This Row],[Sitoutunut pääoma 
1.7.-31.12.2024 (EUR)]]&gt;0,"Täytetyt"),"")</f>
        <v/>
      </c>
      <c r="X1158" s="61"/>
      <c r="Y1158" s="5">
        <f>Hakulomake!$B$29</f>
        <v>0</v>
      </c>
    </row>
    <row r="1159" spans="1:25" x14ac:dyDescent="0.3">
      <c r="A1159" s="6" t="s">
        <v>1199</v>
      </c>
      <c r="B1159" s="5">
        <f>Hakulomake!$B$17</f>
        <v>0</v>
      </c>
      <c r="C1159" s="75">
        <v>10</v>
      </c>
      <c r="D1159" s="5" t="s">
        <v>722</v>
      </c>
      <c r="E1159" s="74" t="s">
        <v>1551</v>
      </c>
      <c r="F1159" s="5" t="s">
        <v>723</v>
      </c>
      <c r="G1159" s="5" t="s">
        <v>724</v>
      </c>
      <c r="H1159" s="5" t="s">
        <v>344</v>
      </c>
      <c r="I1159" s="5" t="s">
        <v>533</v>
      </c>
      <c r="J1159" s="75">
        <v>28</v>
      </c>
      <c r="N1159" s="14"/>
      <c r="O1159" s="50">
        <f>MIN(Lääkkeet[[#This Row],[Velvoite 1.1.2024 (pakkauksia)]],Lääkkeet[[#This Row],[Suurimman alitusluvan mukainen velvoite 
1.1.-30.6.2024 (pakkauksia)]],Lääkkeet[[#This Row],[Alin saldo 
1.1.-30.6.2024 (pakkauksia)]])*Lääkkeet[[#This Row],[Kirjanpitoarvo / pakkaus 1.1.2024
(EUR  ALV 0 %)]]</f>
        <v>0</v>
      </c>
      <c r="P1159" s="16"/>
      <c r="Q1159" s="13"/>
      <c r="R1159" s="13"/>
      <c r="S1159" s="13"/>
      <c r="T1159" s="14"/>
      <c r="U1159" s="50">
        <f>MIN(Lääkkeet[[#This Row],[Velvoite 1.7.2024 (pakkauksia)]],Lääkkeet[[#This Row],[Suurimman alitusluvan mukainen velvoite
1.7.-31.12.2024 (pakkauksia)]],Lääkkeet[[#This Row],[Alin saldo 
1.7.-31.12.2024 (pakkauksia)]])*Lääkkeet[[#This Row],[Kirjanpitoarvo / pakkaus 1.7.2024
(EUR  ALV 0 %)]]</f>
        <v>0</v>
      </c>
      <c r="W1159" s="61" t="str" cm="1">
        <f t="array" ref="W1159">IFERROR(_xlfn.IFS(Lääkkeet[[#This Row],[Sitoutunut pääoma 
1.1.-30.6.2024 (EUR)]]&gt;0,"Täytetyt",Lääkkeet[[#This Row],[Sitoutunut pääoma 
1.7.-31.12.2024 (EUR)]]&gt;0,"Täytetyt"),"")</f>
        <v/>
      </c>
      <c r="X1159" s="61"/>
      <c r="Y1159" s="5">
        <f>Hakulomake!$B$29</f>
        <v>0</v>
      </c>
    </row>
    <row r="1160" spans="1:25" x14ac:dyDescent="0.3">
      <c r="A1160" s="6" t="s">
        <v>1199</v>
      </c>
      <c r="B1160" s="5">
        <f>Hakulomake!$B$17</f>
        <v>0</v>
      </c>
      <c r="C1160" s="75">
        <v>10</v>
      </c>
      <c r="D1160" s="5" t="s">
        <v>738</v>
      </c>
      <c r="E1160" s="74" t="s">
        <v>1552</v>
      </c>
      <c r="F1160" s="5" t="s">
        <v>739</v>
      </c>
      <c r="G1160" s="5" t="s">
        <v>741</v>
      </c>
      <c r="H1160" s="5" t="s">
        <v>385</v>
      </c>
      <c r="I1160" s="5" t="s">
        <v>39</v>
      </c>
      <c r="J1160" s="75">
        <v>30</v>
      </c>
      <c r="N1160" s="14"/>
      <c r="O1160" s="50">
        <f>MIN(Lääkkeet[[#This Row],[Velvoite 1.1.2024 (pakkauksia)]],Lääkkeet[[#This Row],[Suurimman alitusluvan mukainen velvoite 
1.1.-30.6.2024 (pakkauksia)]],Lääkkeet[[#This Row],[Alin saldo 
1.1.-30.6.2024 (pakkauksia)]])*Lääkkeet[[#This Row],[Kirjanpitoarvo / pakkaus 1.1.2024
(EUR  ALV 0 %)]]</f>
        <v>0</v>
      </c>
      <c r="P1160" s="16"/>
      <c r="Q1160" s="13"/>
      <c r="R1160" s="13"/>
      <c r="S1160" s="13"/>
      <c r="T1160" s="14"/>
      <c r="U1160" s="50">
        <f>MIN(Lääkkeet[[#This Row],[Velvoite 1.7.2024 (pakkauksia)]],Lääkkeet[[#This Row],[Suurimman alitusluvan mukainen velvoite
1.7.-31.12.2024 (pakkauksia)]],Lääkkeet[[#This Row],[Alin saldo 
1.7.-31.12.2024 (pakkauksia)]])*Lääkkeet[[#This Row],[Kirjanpitoarvo / pakkaus 1.7.2024
(EUR  ALV 0 %)]]</f>
        <v>0</v>
      </c>
      <c r="W1160" s="61" t="str" cm="1">
        <f t="array" ref="W1160">IFERROR(_xlfn.IFS(Lääkkeet[[#This Row],[Sitoutunut pääoma 
1.1.-30.6.2024 (EUR)]]&gt;0,"Täytetyt",Lääkkeet[[#This Row],[Sitoutunut pääoma 
1.7.-31.12.2024 (EUR)]]&gt;0,"Täytetyt"),"")</f>
        <v/>
      </c>
      <c r="X1160" s="61"/>
      <c r="Y1160" s="5">
        <f>Hakulomake!$B$29</f>
        <v>0</v>
      </c>
    </row>
    <row r="1161" spans="1:25" x14ac:dyDescent="0.3">
      <c r="A1161" s="6" t="s">
        <v>1199</v>
      </c>
      <c r="B1161" s="5">
        <f>Hakulomake!$B$17</f>
        <v>0</v>
      </c>
      <c r="C1161" s="75">
        <v>10</v>
      </c>
      <c r="D1161" s="5" t="s">
        <v>738</v>
      </c>
      <c r="E1161" s="74" t="s">
        <v>1553</v>
      </c>
      <c r="F1161" s="5" t="s">
        <v>739</v>
      </c>
      <c r="G1161" s="5" t="s">
        <v>741</v>
      </c>
      <c r="H1161" s="5" t="s">
        <v>344</v>
      </c>
      <c r="I1161" s="5" t="s">
        <v>39</v>
      </c>
      <c r="J1161" s="75">
        <v>30</v>
      </c>
      <c r="N1161" s="14"/>
      <c r="O1161" s="50">
        <f>MIN(Lääkkeet[[#This Row],[Velvoite 1.1.2024 (pakkauksia)]],Lääkkeet[[#This Row],[Suurimman alitusluvan mukainen velvoite 
1.1.-30.6.2024 (pakkauksia)]],Lääkkeet[[#This Row],[Alin saldo 
1.1.-30.6.2024 (pakkauksia)]])*Lääkkeet[[#This Row],[Kirjanpitoarvo / pakkaus 1.1.2024
(EUR  ALV 0 %)]]</f>
        <v>0</v>
      </c>
      <c r="P1161" s="16"/>
      <c r="Q1161" s="13"/>
      <c r="R1161" s="13"/>
      <c r="S1161" s="13"/>
      <c r="T1161" s="14"/>
      <c r="U1161" s="50">
        <f>MIN(Lääkkeet[[#This Row],[Velvoite 1.7.2024 (pakkauksia)]],Lääkkeet[[#This Row],[Suurimman alitusluvan mukainen velvoite
1.7.-31.12.2024 (pakkauksia)]],Lääkkeet[[#This Row],[Alin saldo 
1.7.-31.12.2024 (pakkauksia)]])*Lääkkeet[[#This Row],[Kirjanpitoarvo / pakkaus 1.7.2024
(EUR  ALV 0 %)]]</f>
        <v>0</v>
      </c>
      <c r="W1161" s="61" t="str" cm="1">
        <f t="array" ref="W1161">IFERROR(_xlfn.IFS(Lääkkeet[[#This Row],[Sitoutunut pääoma 
1.1.-30.6.2024 (EUR)]]&gt;0,"Täytetyt",Lääkkeet[[#This Row],[Sitoutunut pääoma 
1.7.-31.12.2024 (EUR)]]&gt;0,"Täytetyt"),"")</f>
        <v/>
      </c>
      <c r="X1161" s="61"/>
      <c r="Y1161" s="5">
        <f>Hakulomake!$B$29</f>
        <v>0</v>
      </c>
    </row>
    <row r="1162" spans="1:25" x14ac:dyDescent="0.3">
      <c r="A1162" s="6" t="s">
        <v>1199</v>
      </c>
      <c r="B1162" s="5">
        <f>Hakulomake!$B$17</f>
        <v>0</v>
      </c>
      <c r="C1162" s="75">
        <v>10</v>
      </c>
      <c r="D1162" s="5" t="s">
        <v>749</v>
      </c>
      <c r="E1162" s="74" t="s">
        <v>1554</v>
      </c>
      <c r="F1162" s="5" t="s">
        <v>750</v>
      </c>
      <c r="G1162" s="5" t="s">
        <v>752</v>
      </c>
      <c r="H1162" s="5" t="s">
        <v>344</v>
      </c>
      <c r="I1162" s="5" t="s">
        <v>50</v>
      </c>
      <c r="J1162" s="75">
        <v>100</v>
      </c>
      <c r="N1162" s="14"/>
      <c r="O1162" s="50">
        <f>MIN(Lääkkeet[[#This Row],[Velvoite 1.1.2024 (pakkauksia)]],Lääkkeet[[#This Row],[Suurimman alitusluvan mukainen velvoite 
1.1.-30.6.2024 (pakkauksia)]],Lääkkeet[[#This Row],[Alin saldo 
1.1.-30.6.2024 (pakkauksia)]])*Lääkkeet[[#This Row],[Kirjanpitoarvo / pakkaus 1.1.2024
(EUR  ALV 0 %)]]</f>
        <v>0</v>
      </c>
      <c r="P1162" s="16"/>
      <c r="Q1162" s="13"/>
      <c r="R1162" s="13"/>
      <c r="S1162" s="13"/>
      <c r="T1162" s="14"/>
      <c r="U1162" s="50">
        <f>MIN(Lääkkeet[[#This Row],[Velvoite 1.7.2024 (pakkauksia)]],Lääkkeet[[#This Row],[Suurimman alitusluvan mukainen velvoite
1.7.-31.12.2024 (pakkauksia)]],Lääkkeet[[#This Row],[Alin saldo 
1.7.-31.12.2024 (pakkauksia)]])*Lääkkeet[[#This Row],[Kirjanpitoarvo / pakkaus 1.7.2024
(EUR  ALV 0 %)]]</f>
        <v>0</v>
      </c>
      <c r="W1162" s="61" t="str" cm="1">
        <f t="array" ref="W1162">IFERROR(_xlfn.IFS(Lääkkeet[[#This Row],[Sitoutunut pääoma 
1.1.-30.6.2024 (EUR)]]&gt;0,"Täytetyt",Lääkkeet[[#This Row],[Sitoutunut pääoma 
1.7.-31.12.2024 (EUR)]]&gt;0,"Täytetyt"),"")</f>
        <v/>
      </c>
      <c r="X1162" s="61"/>
      <c r="Y1162" s="5">
        <f>Hakulomake!$B$29</f>
        <v>0</v>
      </c>
    </row>
    <row r="1163" spans="1:25" x14ac:dyDescent="0.3">
      <c r="A1163" s="6" t="s">
        <v>1199</v>
      </c>
      <c r="B1163" s="5">
        <f>Hakulomake!$B$17</f>
        <v>0</v>
      </c>
      <c r="C1163" s="75">
        <v>10</v>
      </c>
      <c r="D1163" s="5" t="s">
        <v>722</v>
      </c>
      <c r="E1163" s="74" t="s">
        <v>1555</v>
      </c>
      <c r="F1163" s="5" t="s">
        <v>723</v>
      </c>
      <c r="G1163" s="5" t="s">
        <v>735</v>
      </c>
      <c r="H1163" s="5" t="s">
        <v>385</v>
      </c>
      <c r="I1163" s="5" t="s">
        <v>736</v>
      </c>
      <c r="J1163" s="75">
        <v>28</v>
      </c>
      <c r="N1163" s="14"/>
      <c r="O1163" s="50">
        <f>MIN(Lääkkeet[[#This Row],[Velvoite 1.1.2024 (pakkauksia)]],Lääkkeet[[#This Row],[Suurimman alitusluvan mukainen velvoite 
1.1.-30.6.2024 (pakkauksia)]],Lääkkeet[[#This Row],[Alin saldo 
1.1.-30.6.2024 (pakkauksia)]])*Lääkkeet[[#This Row],[Kirjanpitoarvo / pakkaus 1.1.2024
(EUR  ALV 0 %)]]</f>
        <v>0</v>
      </c>
      <c r="P1163" s="16"/>
      <c r="Q1163" s="13"/>
      <c r="R1163" s="13"/>
      <c r="S1163" s="13"/>
      <c r="T1163" s="14"/>
      <c r="U1163" s="50">
        <f>MIN(Lääkkeet[[#This Row],[Velvoite 1.7.2024 (pakkauksia)]],Lääkkeet[[#This Row],[Suurimman alitusluvan mukainen velvoite
1.7.-31.12.2024 (pakkauksia)]],Lääkkeet[[#This Row],[Alin saldo 
1.7.-31.12.2024 (pakkauksia)]])*Lääkkeet[[#This Row],[Kirjanpitoarvo / pakkaus 1.7.2024
(EUR  ALV 0 %)]]</f>
        <v>0</v>
      </c>
      <c r="W1163" s="61" t="str" cm="1">
        <f t="array" ref="W1163">IFERROR(_xlfn.IFS(Lääkkeet[[#This Row],[Sitoutunut pääoma 
1.1.-30.6.2024 (EUR)]]&gt;0,"Täytetyt",Lääkkeet[[#This Row],[Sitoutunut pääoma 
1.7.-31.12.2024 (EUR)]]&gt;0,"Täytetyt"),"")</f>
        <v/>
      </c>
      <c r="X1163" s="61"/>
      <c r="Y1163" s="5">
        <f>Hakulomake!$B$29</f>
        <v>0</v>
      </c>
    </row>
    <row r="1164" spans="1:25" x14ac:dyDescent="0.3">
      <c r="A1164" s="6" t="s">
        <v>1199</v>
      </c>
      <c r="B1164" s="5">
        <f>Hakulomake!$B$17</f>
        <v>0</v>
      </c>
      <c r="C1164" s="75">
        <v>10</v>
      </c>
      <c r="D1164" s="5" t="s">
        <v>717</v>
      </c>
      <c r="E1164" s="74" t="s">
        <v>1556</v>
      </c>
      <c r="F1164" s="5" t="s">
        <v>718</v>
      </c>
      <c r="G1164" s="5" t="s">
        <v>719</v>
      </c>
      <c r="H1164" s="5" t="s">
        <v>38</v>
      </c>
      <c r="I1164" s="5" t="s">
        <v>39</v>
      </c>
      <c r="J1164" s="75">
        <v>100</v>
      </c>
      <c r="N1164" s="14"/>
      <c r="O1164" s="50">
        <f>MIN(Lääkkeet[[#This Row],[Velvoite 1.1.2024 (pakkauksia)]],Lääkkeet[[#This Row],[Suurimman alitusluvan mukainen velvoite 
1.1.-30.6.2024 (pakkauksia)]],Lääkkeet[[#This Row],[Alin saldo 
1.1.-30.6.2024 (pakkauksia)]])*Lääkkeet[[#This Row],[Kirjanpitoarvo / pakkaus 1.1.2024
(EUR  ALV 0 %)]]</f>
        <v>0</v>
      </c>
      <c r="P1164" s="16"/>
      <c r="Q1164" s="13"/>
      <c r="R1164" s="13"/>
      <c r="S1164" s="13"/>
      <c r="T1164" s="14"/>
      <c r="U1164" s="50">
        <f>MIN(Lääkkeet[[#This Row],[Velvoite 1.7.2024 (pakkauksia)]],Lääkkeet[[#This Row],[Suurimman alitusluvan mukainen velvoite
1.7.-31.12.2024 (pakkauksia)]],Lääkkeet[[#This Row],[Alin saldo 
1.7.-31.12.2024 (pakkauksia)]])*Lääkkeet[[#This Row],[Kirjanpitoarvo / pakkaus 1.7.2024
(EUR  ALV 0 %)]]</f>
        <v>0</v>
      </c>
      <c r="W1164" s="61" t="str" cm="1">
        <f t="array" ref="W1164">IFERROR(_xlfn.IFS(Lääkkeet[[#This Row],[Sitoutunut pääoma 
1.1.-30.6.2024 (EUR)]]&gt;0,"Täytetyt",Lääkkeet[[#This Row],[Sitoutunut pääoma 
1.7.-31.12.2024 (EUR)]]&gt;0,"Täytetyt"),"")</f>
        <v/>
      </c>
      <c r="X1164" s="61"/>
      <c r="Y1164" s="5">
        <f>Hakulomake!$B$29</f>
        <v>0</v>
      </c>
    </row>
    <row r="1165" spans="1:25" x14ac:dyDescent="0.3">
      <c r="A1165" s="6" t="s">
        <v>1199</v>
      </c>
      <c r="B1165" s="5">
        <f>Hakulomake!$B$17</f>
        <v>0</v>
      </c>
      <c r="C1165" s="75">
        <v>10</v>
      </c>
      <c r="D1165" s="5" t="s">
        <v>722</v>
      </c>
      <c r="E1165" s="74" t="s">
        <v>1557</v>
      </c>
      <c r="F1165" s="5" t="s">
        <v>723</v>
      </c>
      <c r="G1165" s="5" t="s">
        <v>735</v>
      </c>
      <c r="H1165" s="5" t="s">
        <v>725</v>
      </c>
      <c r="I1165" s="5" t="s">
        <v>736</v>
      </c>
      <c r="J1165" s="75">
        <v>56</v>
      </c>
      <c r="N1165" s="14"/>
      <c r="O1165" s="50">
        <f>MIN(Lääkkeet[[#This Row],[Velvoite 1.1.2024 (pakkauksia)]],Lääkkeet[[#This Row],[Suurimman alitusluvan mukainen velvoite 
1.1.-30.6.2024 (pakkauksia)]],Lääkkeet[[#This Row],[Alin saldo 
1.1.-30.6.2024 (pakkauksia)]])*Lääkkeet[[#This Row],[Kirjanpitoarvo / pakkaus 1.1.2024
(EUR  ALV 0 %)]]</f>
        <v>0</v>
      </c>
      <c r="P1165" s="16"/>
      <c r="Q1165" s="13"/>
      <c r="R1165" s="13"/>
      <c r="S1165" s="13"/>
      <c r="T1165" s="14"/>
      <c r="U1165" s="50">
        <f>MIN(Lääkkeet[[#This Row],[Velvoite 1.7.2024 (pakkauksia)]],Lääkkeet[[#This Row],[Suurimman alitusluvan mukainen velvoite
1.7.-31.12.2024 (pakkauksia)]],Lääkkeet[[#This Row],[Alin saldo 
1.7.-31.12.2024 (pakkauksia)]])*Lääkkeet[[#This Row],[Kirjanpitoarvo / pakkaus 1.7.2024
(EUR  ALV 0 %)]]</f>
        <v>0</v>
      </c>
      <c r="W1165" s="61" t="str" cm="1">
        <f t="array" ref="W1165">IFERROR(_xlfn.IFS(Lääkkeet[[#This Row],[Sitoutunut pääoma 
1.1.-30.6.2024 (EUR)]]&gt;0,"Täytetyt",Lääkkeet[[#This Row],[Sitoutunut pääoma 
1.7.-31.12.2024 (EUR)]]&gt;0,"Täytetyt"),"")</f>
        <v/>
      </c>
      <c r="X1165" s="61"/>
      <c r="Y1165" s="5">
        <f>Hakulomake!$B$29</f>
        <v>0</v>
      </c>
    </row>
    <row r="1166" spans="1:25" x14ac:dyDescent="0.3">
      <c r="A1166" s="6" t="s">
        <v>1199</v>
      </c>
      <c r="B1166" s="5">
        <f>Hakulomake!$B$17</f>
        <v>0</v>
      </c>
      <c r="C1166" s="75">
        <v>10</v>
      </c>
      <c r="D1166" s="5" t="s">
        <v>722</v>
      </c>
      <c r="E1166" s="74" t="s">
        <v>1558</v>
      </c>
      <c r="F1166" s="5" t="s">
        <v>723</v>
      </c>
      <c r="G1166" s="5" t="s">
        <v>735</v>
      </c>
      <c r="H1166" s="5" t="s">
        <v>344</v>
      </c>
      <c r="I1166" s="5" t="s">
        <v>736</v>
      </c>
      <c r="J1166" s="75">
        <v>56</v>
      </c>
      <c r="N1166" s="14"/>
      <c r="O1166" s="50">
        <f>MIN(Lääkkeet[[#This Row],[Velvoite 1.1.2024 (pakkauksia)]],Lääkkeet[[#This Row],[Suurimman alitusluvan mukainen velvoite 
1.1.-30.6.2024 (pakkauksia)]],Lääkkeet[[#This Row],[Alin saldo 
1.1.-30.6.2024 (pakkauksia)]])*Lääkkeet[[#This Row],[Kirjanpitoarvo / pakkaus 1.1.2024
(EUR  ALV 0 %)]]</f>
        <v>0</v>
      </c>
      <c r="P1166" s="16"/>
      <c r="Q1166" s="13"/>
      <c r="R1166" s="13"/>
      <c r="S1166" s="13"/>
      <c r="T1166" s="14"/>
      <c r="U1166" s="50">
        <f>MIN(Lääkkeet[[#This Row],[Velvoite 1.7.2024 (pakkauksia)]],Lääkkeet[[#This Row],[Suurimman alitusluvan mukainen velvoite
1.7.-31.12.2024 (pakkauksia)]],Lääkkeet[[#This Row],[Alin saldo 
1.7.-31.12.2024 (pakkauksia)]])*Lääkkeet[[#This Row],[Kirjanpitoarvo / pakkaus 1.7.2024
(EUR  ALV 0 %)]]</f>
        <v>0</v>
      </c>
      <c r="W1166" s="61" t="str" cm="1">
        <f t="array" ref="W1166">IFERROR(_xlfn.IFS(Lääkkeet[[#This Row],[Sitoutunut pääoma 
1.1.-30.6.2024 (EUR)]]&gt;0,"Täytetyt",Lääkkeet[[#This Row],[Sitoutunut pääoma 
1.7.-31.12.2024 (EUR)]]&gt;0,"Täytetyt"),"")</f>
        <v/>
      </c>
      <c r="X1166" s="61"/>
      <c r="Y1166" s="5">
        <f>Hakulomake!$B$29</f>
        <v>0</v>
      </c>
    </row>
    <row r="1167" spans="1:25" x14ac:dyDescent="0.3">
      <c r="A1167" s="6" t="s">
        <v>1199</v>
      </c>
      <c r="B1167" s="5">
        <f>Hakulomake!$B$17</f>
        <v>0</v>
      </c>
      <c r="C1167" s="75">
        <v>10</v>
      </c>
      <c r="D1167" s="5" t="s">
        <v>722</v>
      </c>
      <c r="E1167" s="74" t="s">
        <v>1559</v>
      </c>
      <c r="F1167" s="5" t="s">
        <v>723</v>
      </c>
      <c r="G1167" s="5" t="s">
        <v>727</v>
      </c>
      <c r="H1167" s="5" t="s">
        <v>385</v>
      </c>
      <c r="I1167" s="5" t="s">
        <v>50</v>
      </c>
      <c r="J1167" s="75">
        <v>28</v>
      </c>
      <c r="N1167" s="14"/>
      <c r="O1167" s="50">
        <f>MIN(Lääkkeet[[#This Row],[Velvoite 1.1.2024 (pakkauksia)]],Lääkkeet[[#This Row],[Suurimman alitusluvan mukainen velvoite 
1.1.-30.6.2024 (pakkauksia)]],Lääkkeet[[#This Row],[Alin saldo 
1.1.-30.6.2024 (pakkauksia)]])*Lääkkeet[[#This Row],[Kirjanpitoarvo / pakkaus 1.1.2024
(EUR  ALV 0 %)]]</f>
        <v>0</v>
      </c>
      <c r="P1167" s="16"/>
      <c r="Q1167" s="13"/>
      <c r="R1167" s="13"/>
      <c r="S1167" s="13"/>
      <c r="T1167" s="14"/>
      <c r="U1167" s="50">
        <f>MIN(Lääkkeet[[#This Row],[Velvoite 1.7.2024 (pakkauksia)]],Lääkkeet[[#This Row],[Suurimman alitusluvan mukainen velvoite
1.7.-31.12.2024 (pakkauksia)]],Lääkkeet[[#This Row],[Alin saldo 
1.7.-31.12.2024 (pakkauksia)]])*Lääkkeet[[#This Row],[Kirjanpitoarvo / pakkaus 1.7.2024
(EUR  ALV 0 %)]]</f>
        <v>0</v>
      </c>
      <c r="W1167" s="61" t="str" cm="1">
        <f t="array" ref="W1167">IFERROR(_xlfn.IFS(Lääkkeet[[#This Row],[Sitoutunut pääoma 
1.1.-30.6.2024 (EUR)]]&gt;0,"Täytetyt",Lääkkeet[[#This Row],[Sitoutunut pääoma 
1.7.-31.12.2024 (EUR)]]&gt;0,"Täytetyt"),"")</f>
        <v/>
      </c>
      <c r="X1167" s="61"/>
      <c r="Y1167" s="5">
        <f>Hakulomake!$B$29</f>
        <v>0</v>
      </c>
    </row>
    <row r="1168" spans="1:25" x14ac:dyDescent="0.3">
      <c r="A1168" s="6" t="s">
        <v>1199</v>
      </c>
      <c r="B1168" s="5">
        <f>Hakulomake!$B$17</f>
        <v>0</v>
      </c>
      <c r="C1168" s="75">
        <v>10</v>
      </c>
      <c r="D1168" s="5" t="s">
        <v>717</v>
      </c>
      <c r="E1168" s="74" t="s">
        <v>1560</v>
      </c>
      <c r="F1168" s="5" t="s">
        <v>718</v>
      </c>
      <c r="G1168" s="5" t="s">
        <v>719</v>
      </c>
      <c r="H1168" s="5" t="s">
        <v>38</v>
      </c>
      <c r="I1168" s="5" t="s">
        <v>39</v>
      </c>
      <c r="J1168" s="75">
        <v>30</v>
      </c>
      <c r="N1168" s="14"/>
      <c r="O1168" s="50">
        <f>MIN(Lääkkeet[[#This Row],[Velvoite 1.1.2024 (pakkauksia)]],Lääkkeet[[#This Row],[Suurimman alitusluvan mukainen velvoite 
1.1.-30.6.2024 (pakkauksia)]],Lääkkeet[[#This Row],[Alin saldo 
1.1.-30.6.2024 (pakkauksia)]])*Lääkkeet[[#This Row],[Kirjanpitoarvo / pakkaus 1.1.2024
(EUR  ALV 0 %)]]</f>
        <v>0</v>
      </c>
      <c r="P1168" s="16"/>
      <c r="Q1168" s="13"/>
      <c r="R1168" s="13"/>
      <c r="S1168" s="13"/>
      <c r="T1168" s="14"/>
      <c r="U1168" s="50">
        <f>MIN(Lääkkeet[[#This Row],[Velvoite 1.7.2024 (pakkauksia)]],Lääkkeet[[#This Row],[Suurimman alitusluvan mukainen velvoite
1.7.-31.12.2024 (pakkauksia)]],Lääkkeet[[#This Row],[Alin saldo 
1.7.-31.12.2024 (pakkauksia)]])*Lääkkeet[[#This Row],[Kirjanpitoarvo / pakkaus 1.7.2024
(EUR  ALV 0 %)]]</f>
        <v>0</v>
      </c>
      <c r="W1168" s="61" t="str" cm="1">
        <f t="array" ref="W1168">IFERROR(_xlfn.IFS(Lääkkeet[[#This Row],[Sitoutunut pääoma 
1.1.-30.6.2024 (EUR)]]&gt;0,"Täytetyt",Lääkkeet[[#This Row],[Sitoutunut pääoma 
1.7.-31.12.2024 (EUR)]]&gt;0,"Täytetyt"),"")</f>
        <v/>
      </c>
      <c r="X1168" s="61"/>
      <c r="Y1168" s="5">
        <f>Hakulomake!$B$29</f>
        <v>0</v>
      </c>
    </row>
    <row r="1169" spans="1:25" x14ac:dyDescent="0.3">
      <c r="A1169" s="6" t="s">
        <v>1199</v>
      </c>
      <c r="B1169" s="5">
        <f>Hakulomake!$B$17</f>
        <v>0</v>
      </c>
      <c r="C1169" s="75">
        <v>10</v>
      </c>
      <c r="D1169" s="5" t="s">
        <v>722</v>
      </c>
      <c r="E1169" s="74" t="s">
        <v>1561</v>
      </c>
      <c r="F1169" s="5" t="s">
        <v>723</v>
      </c>
      <c r="G1169" s="5" t="s">
        <v>735</v>
      </c>
      <c r="H1169" s="5" t="s">
        <v>344</v>
      </c>
      <c r="I1169" s="5" t="s">
        <v>736</v>
      </c>
      <c r="J1169" s="75">
        <v>28</v>
      </c>
      <c r="N1169" s="14"/>
      <c r="O1169" s="50">
        <f>MIN(Lääkkeet[[#This Row],[Velvoite 1.1.2024 (pakkauksia)]],Lääkkeet[[#This Row],[Suurimman alitusluvan mukainen velvoite 
1.1.-30.6.2024 (pakkauksia)]],Lääkkeet[[#This Row],[Alin saldo 
1.1.-30.6.2024 (pakkauksia)]])*Lääkkeet[[#This Row],[Kirjanpitoarvo / pakkaus 1.1.2024
(EUR  ALV 0 %)]]</f>
        <v>0</v>
      </c>
      <c r="P1169" s="16"/>
      <c r="Q1169" s="13"/>
      <c r="R1169" s="13"/>
      <c r="S1169" s="13"/>
      <c r="T1169" s="14"/>
      <c r="U1169" s="50">
        <f>MIN(Lääkkeet[[#This Row],[Velvoite 1.7.2024 (pakkauksia)]],Lääkkeet[[#This Row],[Suurimman alitusluvan mukainen velvoite
1.7.-31.12.2024 (pakkauksia)]],Lääkkeet[[#This Row],[Alin saldo 
1.7.-31.12.2024 (pakkauksia)]])*Lääkkeet[[#This Row],[Kirjanpitoarvo / pakkaus 1.7.2024
(EUR  ALV 0 %)]]</f>
        <v>0</v>
      </c>
      <c r="W1169" s="61" t="str" cm="1">
        <f t="array" ref="W1169">IFERROR(_xlfn.IFS(Lääkkeet[[#This Row],[Sitoutunut pääoma 
1.1.-30.6.2024 (EUR)]]&gt;0,"Täytetyt",Lääkkeet[[#This Row],[Sitoutunut pääoma 
1.7.-31.12.2024 (EUR)]]&gt;0,"Täytetyt"),"")</f>
        <v/>
      </c>
      <c r="X1169" s="61"/>
      <c r="Y1169" s="5">
        <f>Hakulomake!$B$29</f>
        <v>0</v>
      </c>
    </row>
    <row r="1170" spans="1:25" x14ac:dyDescent="0.3">
      <c r="A1170" s="6" t="s">
        <v>1199</v>
      </c>
      <c r="B1170" s="5">
        <f>Hakulomake!$B$17</f>
        <v>0</v>
      </c>
      <c r="C1170" s="75">
        <v>10</v>
      </c>
      <c r="D1170" s="5" t="s">
        <v>722</v>
      </c>
      <c r="E1170" s="74" t="s">
        <v>1562</v>
      </c>
      <c r="F1170" s="5" t="s">
        <v>723</v>
      </c>
      <c r="G1170" s="5" t="s">
        <v>726</v>
      </c>
      <c r="H1170" s="5" t="s">
        <v>385</v>
      </c>
      <c r="I1170" s="5" t="s">
        <v>39</v>
      </c>
      <c r="J1170" s="75">
        <v>98</v>
      </c>
      <c r="N1170" s="14"/>
      <c r="O1170" s="50">
        <f>MIN(Lääkkeet[[#This Row],[Velvoite 1.1.2024 (pakkauksia)]],Lääkkeet[[#This Row],[Suurimman alitusluvan mukainen velvoite 
1.1.-30.6.2024 (pakkauksia)]],Lääkkeet[[#This Row],[Alin saldo 
1.1.-30.6.2024 (pakkauksia)]])*Lääkkeet[[#This Row],[Kirjanpitoarvo / pakkaus 1.1.2024
(EUR  ALV 0 %)]]</f>
        <v>0</v>
      </c>
      <c r="P1170" s="16"/>
      <c r="Q1170" s="13"/>
      <c r="R1170" s="13"/>
      <c r="S1170" s="13"/>
      <c r="T1170" s="14"/>
      <c r="U1170" s="50">
        <f>MIN(Lääkkeet[[#This Row],[Velvoite 1.7.2024 (pakkauksia)]],Lääkkeet[[#This Row],[Suurimman alitusluvan mukainen velvoite
1.7.-31.12.2024 (pakkauksia)]],Lääkkeet[[#This Row],[Alin saldo 
1.7.-31.12.2024 (pakkauksia)]])*Lääkkeet[[#This Row],[Kirjanpitoarvo / pakkaus 1.7.2024
(EUR  ALV 0 %)]]</f>
        <v>0</v>
      </c>
      <c r="W1170" s="61" t="str" cm="1">
        <f t="array" ref="W1170">IFERROR(_xlfn.IFS(Lääkkeet[[#This Row],[Sitoutunut pääoma 
1.1.-30.6.2024 (EUR)]]&gt;0,"Täytetyt",Lääkkeet[[#This Row],[Sitoutunut pääoma 
1.7.-31.12.2024 (EUR)]]&gt;0,"Täytetyt"),"")</f>
        <v/>
      </c>
      <c r="X1170" s="61"/>
      <c r="Y1170" s="5">
        <f>Hakulomake!$B$29</f>
        <v>0</v>
      </c>
    </row>
    <row r="1171" spans="1:25" x14ac:dyDescent="0.3">
      <c r="A1171" s="6" t="s">
        <v>1199</v>
      </c>
      <c r="B1171" s="5">
        <f>Hakulomake!$B$17</f>
        <v>0</v>
      </c>
      <c r="C1171" s="75">
        <v>10</v>
      </c>
      <c r="D1171" s="5" t="s">
        <v>722</v>
      </c>
      <c r="E1171" s="74" t="s">
        <v>1563</v>
      </c>
      <c r="F1171" s="5" t="s">
        <v>723</v>
      </c>
      <c r="G1171" s="5" t="s">
        <v>727</v>
      </c>
      <c r="H1171" s="5" t="s">
        <v>344</v>
      </c>
      <c r="I1171" s="5" t="s">
        <v>50</v>
      </c>
      <c r="J1171" s="75">
        <v>250</v>
      </c>
      <c r="N1171" s="14"/>
      <c r="O1171" s="50">
        <f>MIN(Lääkkeet[[#This Row],[Velvoite 1.1.2024 (pakkauksia)]],Lääkkeet[[#This Row],[Suurimman alitusluvan mukainen velvoite 
1.1.-30.6.2024 (pakkauksia)]],Lääkkeet[[#This Row],[Alin saldo 
1.1.-30.6.2024 (pakkauksia)]])*Lääkkeet[[#This Row],[Kirjanpitoarvo / pakkaus 1.1.2024
(EUR  ALV 0 %)]]</f>
        <v>0</v>
      </c>
      <c r="P1171" s="16"/>
      <c r="Q1171" s="13"/>
      <c r="R1171" s="13"/>
      <c r="S1171" s="13"/>
      <c r="T1171" s="14"/>
      <c r="U1171" s="50">
        <f>MIN(Lääkkeet[[#This Row],[Velvoite 1.7.2024 (pakkauksia)]],Lääkkeet[[#This Row],[Suurimman alitusluvan mukainen velvoite
1.7.-31.12.2024 (pakkauksia)]],Lääkkeet[[#This Row],[Alin saldo 
1.7.-31.12.2024 (pakkauksia)]])*Lääkkeet[[#This Row],[Kirjanpitoarvo / pakkaus 1.7.2024
(EUR  ALV 0 %)]]</f>
        <v>0</v>
      </c>
      <c r="W1171" s="61" t="str" cm="1">
        <f t="array" ref="W1171">IFERROR(_xlfn.IFS(Lääkkeet[[#This Row],[Sitoutunut pääoma 
1.1.-30.6.2024 (EUR)]]&gt;0,"Täytetyt",Lääkkeet[[#This Row],[Sitoutunut pääoma 
1.7.-31.12.2024 (EUR)]]&gt;0,"Täytetyt"),"")</f>
        <v/>
      </c>
      <c r="X1171" s="61"/>
      <c r="Y1171" s="5">
        <f>Hakulomake!$B$29</f>
        <v>0</v>
      </c>
    </row>
    <row r="1172" spans="1:25" x14ac:dyDescent="0.3">
      <c r="A1172" s="6" t="s">
        <v>1199</v>
      </c>
      <c r="B1172" s="5">
        <f>Hakulomake!$B$17</f>
        <v>0</v>
      </c>
      <c r="C1172" s="75">
        <v>10</v>
      </c>
      <c r="D1172" s="5" t="s">
        <v>722</v>
      </c>
      <c r="E1172" s="74" t="s">
        <v>1564</v>
      </c>
      <c r="F1172" s="5" t="s">
        <v>723</v>
      </c>
      <c r="G1172" s="5" t="s">
        <v>726</v>
      </c>
      <c r="H1172" s="5" t="s">
        <v>384</v>
      </c>
      <c r="I1172" s="5" t="s">
        <v>39</v>
      </c>
      <c r="J1172" s="75">
        <v>28</v>
      </c>
      <c r="N1172" s="14"/>
      <c r="O1172" s="50">
        <f>MIN(Lääkkeet[[#This Row],[Velvoite 1.1.2024 (pakkauksia)]],Lääkkeet[[#This Row],[Suurimman alitusluvan mukainen velvoite 
1.1.-30.6.2024 (pakkauksia)]],Lääkkeet[[#This Row],[Alin saldo 
1.1.-30.6.2024 (pakkauksia)]])*Lääkkeet[[#This Row],[Kirjanpitoarvo / pakkaus 1.1.2024
(EUR  ALV 0 %)]]</f>
        <v>0</v>
      </c>
      <c r="P1172" s="16"/>
      <c r="Q1172" s="13"/>
      <c r="R1172" s="13"/>
      <c r="S1172" s="13"/>
      <c r="T1172" s="14"/>
      <c r="U1172" s="50">
        <f>MIN(Lääkkeet[[#This Row],[Velvoite 1.7.2024 (pakkauksia)]],Lääkkeet[[#This Row],[Suurimman alitusluvan mukainen velvoite
1.7.-31.12.2024 (pakkauksia)]],Lääkkeet[[#This Row],[Alin saldo 
1.7.-31.12.2024 (pakkauksia)]])*Lääkkeet[[#This Row],[Kirjanpitoarvo / pakkaus 1.7.2024
(EUR  ALV 0 %)]]</f>
        <v>0</v>
      </c>
      <c r="W1172" s="61" t="str" cm="1">
        <f t="array" ref="W1172">IFERROR(_xlfn.IFS(Lääkkeet[[#This Row],[Sitoutunut pääoma 
1.1.-30.6.2024 (EUR)]]&gt;0,"Täytetyt",Lääkkeet[[#This Row],[Sitoutunut pääoma 
1.7.-31.12.2024 (EUR)]]&gt;0,"Täytetyt"),"")</f>
        <v/>
      </c>
      <c r="X1172" s="61"/>
      <c r="Y1172" s="5">
        <f>Hakulomake!$B$29</f>
        <v>0</v>
      </c>
    </row>
    <row r="1173" spans="1:25" x14ac:dyDescent="0.3">
      <c r="A1173" s="6" t="s">
        <v>1199</v>
      </c>
      <c r="B1173" s="5">
        <f>Hakulomake!$B$17</f>
        <v>0</v>
      </c>
      <c r="C1173" s="75">
        <v>10</v>
      </c>
      <c r="D1173" s="5" t="s">
        <v>722</v>
      </c>
      <c r="E1173" s="74" t="s">
        <v>1565</v>
      </c>
      <c r="F1173" s="5" t="s">
        <v>723</v>
      </c>
      <c r="G1173" s="5" t="s">
        <v>726</v>
      </c>
      <c r="H1173" s="5" t="s">
        <v>342</v>
      </c>
      <c r="I1173" s="5" t="s">
        <v>533</v>
      </c>
      <c r="J1173" s="75">
        <v>28</v>
      </c>
      <c r="N1173" s="14"/>
      <c r="O1173" s="50">
        <f>MIN(Lääkkeet[[#This Row],[Velvoite 1.1.2024 (pakkauksia)]],Lääkkeet[[#This Row],[Suurimman alitusluvan mukainen velvoite 
1.1.-30.6.2024 (pakkauksia)]],Lääkkeet[[#This Row],[Alin saldo 
1.1.-30.6.2024 (pakkauksia)]])*Lääkkeet[[#This Row],[Kirjanpitoarvo / pakkaus 1.1.2024
(EUR  ALV 0 %)]]</f>
        <v>0</v>
      </c>
      <c r="P1173" s="16"/>
      <c r="Q1173" s="13"/>
      <c r="R1173" s="13"/>
      <c r="S1173" s="13"/>
      <c r="T1173" s="14"/>
      <c r="U1173" s="50">
        <f>MIN(Lääkkeet[[#This Row],[Velvoite 1.7.2024 (pakkauksia)]],Lääkkeet[[#This Row],[Suurimman alitusluvan mukainen velvoite
1.7.-31.12.2024 (pakkauksia)]],Lääkkeet[[#This Row],[Alin saldo 
1.7.-31.12.2024 (pakkauksia)]])*Lääkkeet[[#This Row],[Kirjanpitoarvo / pakkaus 1.7.2024
(EUR  ALV 0 %)]]</f>
        <v>0</v>
      </c>
      <c r="W1173" s="61" t="str" cm="1">
        <f t="array" ref="W1173">IFERROR(_xlfn.IFS(Lääkkeet[[#This Row],[Sitoutunut pääoma 
1.1.-30.6.2024 (EUR)]]&gt;0,"Täytetyt",Lääkkeet[[#This Row],[Sitoutunut pääoma 
1.7.-31.12.2024 (EUR)]]&gt;0,"Täytetyt"),"")</f>
        <v/>
      </c>
      <c r="X1173" s="61"/>
      <c r="Y1173" s="5">
        <f>Hakulomake!$B$29</f>
        <v>0</v>
      </c>
    </row>
    <row r="1174" spans="1:25" x14ac:dyDescent="0.3">
      <c r="A1174" s="6" t="s">
        <v>1199</v>
      </c>
      <c r="B1174" s="5">
        <f>Hakulomake!$B$17</f>
        <v>0</v>
      </c>
      <c r="C1174" s="75">
        <v>10</v>
      </c>
      <c r="D1174" s="5" t="s">
        <v>717</v>
      </c>
      <c r="E1174" s="74" t="s">
        <v>1566</v>
      </c>
      <c r="F1174" s="5" t="s">
        <v>718</v>
      </c>
      <c r="G1174" s="5" t="s">
        <v>720</v>
      </c>
      <c r="H1174" s="5" t="s">
        <v>340</v>
      </c>
      <c r="I1174" s="5" t="s">
        <v>39</v>
      </c>
      <c r="J1174" s="75">
        <v>250</v>
      </c>
      <c r="N1174" s="14"/>
      <c r="O1174" s="50">
        <f>MIN(Lääkkeet[[#This Row],[Velvoite 1.1.2024 (pakkauksia)]],Lääkkeet[[#This Row],[Suurimman alitusluvan mukainen velvoite 
1.1.-30.6.2024 (pakkauksia)]],Lääkkeet[[#This Row],[Alin saldo 
1.1.-30.6.2024 (pakkauksia)]])*Lääkkeet[[#This Row],[Kirjanpitoarvo / pakkaus 1.1.2024
(EUR  ALV 0 %)]]</f>
        <v>0</v>
      </c>
      <c r="P1174" s="16"/>
      <c r="Q1174" s="13"/>
      <c r="R1174" s="13"/>
      <c r="S1174" s="13"/>
      <c r="T1174" s="14"/>
      <c r="U1174" s="50">
        <f>MIN(Lääkkeet[[#This Row],[Velvoite 1.7.2024 (pakkauksia)]],Lääkkeet[[#This Row],[Suurimman alitusluvan mukainen velvoite
1.7.-31.12.2024 (pakkauksia)]],Lääkkeet[[#This Row],[Alin saldo 
1.7.-31.12.2024 (pakkauksia)]])*Lääkkeet[[#This Row],[Kirjanpitoarvo / pakkaus 1.7.2024
(EUR  ALV 0 %)]]</f>
        <v>0</v>
      </c>
      <c r="W1174" s="61" t="str" cm="1">
        <f t="array" ref="W1174">IFERROR(_xlfn.IFS(Lääkkeet[[#This Row],[Sitoutunut pääoma 
1.1.-30.6.2024 (EUR)]]&gt;0,"Täytetyt",Lääkkeet[[#This Row],[Sitoutunut pääoma 
1.7.-31.12.2024 (EUR)]]&gt;0,"Täytetyt"),"")</f>
        <v/>
      </c>
      <c r="X1174" s="61"/>
      <c r="Y1174" s="5">
        <f>Hakulomake!$B$29</f>
        <v>0</v>
      </c>
    </row>
    <row r="1175" spans="1:25" x14ac:dyDescent="0.3">
      <c r="A1175" s="6" t="s">
        <v>1199</v>
      </c>
      <c r="B1175" s="5">
        <f>Hakulomake!$B$17</f>
        <v>0</v>
      </c>
      <c r="C1175" s="75">
        <v>10</v>
      </c>
      <c r="D1175" s="5" t="s">
        <v>722</v>
      </c>
      <c r="E1175" s="74" t="s">
        <v>1567</v>
      </c>
      <c r="F1175" s="5" t="s">
        <v>723</v>
      </c>
      <c r="G1175" s="5" t="s">
        <v>724</v>
      </c>
      <c r="H1175" s="5" t="s">
        <v>342</v>
      </c>
      <c r="I1175" s="5" t="s">
        <v>533</v>
      </c>
      <c r="J1175" s="75">
        <v>28</v>
      </c>
      <c r="N1175" s="14"/>
      <c r="O1175" s="50">
        <f>MIN(Lääkkeet[[#This Row],[Velvoite 1.1.2024 (pakkauksia)]],Lääkkeet[[#This Row],[Suurimman alitusluvan mukainen velvoite 
1.1.-30.6.2024 (pakkauksia)]],Lääkkeet[[#This Row],[Alin saldo 
1.1.-30.6.2024 (pakkauksia)]])*Lääkkeet[[#This Row],[Kirjanpitoarvo / pakkaus 1.1.2024
(EUR  ALV 0 %)]]</f>
        <v>0</v>
      </c>
      <c r="P1175" s="16"/>
      <c r="Q1175" s="13"/>
      <c r="R1175" s="13"/>
      <c r="S1175" s="13"/>
      <c r="T1175" s="14"/>
      <c r="U1175" s="50">
        <f>MIN(Lääkkeet[[#This Row],[Velvoite 1.7.2024 (pakkauksia)]],Lääkkeet[[#This Row],[Suurimman alitusluvan mukainen velvoite
1.7.-31.12.2024 (pakkauksia)]],Lääkkeet[[#This Row],[Alin saldo 
1.7.-31.12.2024 (pakkauksia)]])*Lääkkeet[[#This Row],[Kirjanpitoarvo / pakkaus 1.7.2024
(EUR  ALV 0 %)]]</f>
        <v>0</v>
      </c>
      <c r="W1175" s="61" t="str" cm="1">
        <f t="array" ref="W1175">IFERROR(_xlfn.IFS(Lääkkeet[[#This Row],[Sitoutunut pääoma 
1.1.-30.6.2024 (EUR)]]&gt;0,"Täytetyt",Lääkkeet[[#This Row],[Sitoutunut pääoma 
1.7.-31.12.2024 (EUR)]]&gt;0,"Täytetyt"),"")</f>
        <v/>
      </c>
      <c r="X1175" s="61"/>
      <c r="Y1175" s="5">
        <f>Hakulomake!$B$29</f>
        <v>0</v>
      </c>
    </row>
    <row r="1176" spans="1:25" x14ac:dyDescent="0.3">
      <c r="A1176" s="6" t="s">
        <v>1199</v>
      </c>
      <c r="B1176" s="5">
        <f>Hakulomake!$B$17</f>
        <v>0</v>
      </c>
      <c r="C1176" s="75">
        <v>10</v>
      </c>
      <c r="D1176" s="5" t="s">
        <v>722</v>
      </c>
      <c r="E1176" s="74" t="s">
        <v>1568</v>
      </c>
      <c r="F1176" s="5" t="s">
        <v>723</v>
      </c>
      <c r="G1176" s="5" t="s">
        <v>727</v>
      </c>
      <c r="H1176" s="5" t="s">
        <v>385</v>
      </c>
      <c r="I1176" s="5" t="s">
        <v>50</v>
      </c>
      <c r="J1176" s="75">
        <v>250</v>
      </c>
      <c r="N1176" s="14"/>
      <c r="O1176" s="50">
        <f>MIN(Lääkkeet[[#This Row],[Velvoite 1.1.2024 (pakkauksia)]],Lääkkeet[[#This Row],[Suurimman alitusluvan mukainen velvoite 
1.1.-30.6.2024 (pakkauksia)]],Lääkkeet[[#This Row],[Alin saldo 
1.1.-30.6.2024 (pakkauksia)]])*Lääkkeet[[#This Row],[Kirjanpitoarvo / pakkaus 1.1.2024
(EUR  ALV 0 %)]]</f>
        <v>0</v>
      </c>
      <c r="P1176" s="16"/>
      <c r="Q1176" s="13"/>
      <c r="R1176" s="13"/>
      <c r="S1176" s="13"/>
      <c r="T1176" s="14"/>
      <c r="U1176" s="50">
        <f>MIN(Lääkkeet[[#This Row],[Velvoite 1.7.2024 (pakkauksia)]],Lääkkeet[[#This Row],[Suurimman alitusluvan mukainen velvoite
1.7.-31.12.2024 (pakkauksia)]],Lääkkeet[[#This Row],[Alin saldo 
1.7.-31.12.2024 (pakkauksia)]])*Lääkkeet[[#This Row],[Kirjanpitoarvo / pakkaus 1.7.2024
(EUR  ALV 0 %)]]</f>
        <v>0</v>
      </c>
      <c r="W1176" s="61" t="str" cm="1">
        <f t="array" ref="W1176">IFERROR(_xlfn.IFS(Lääkkeet[[#This Row],[Sitoutunut pääoma 
1.1.-30.6.2024 (EUR)]]&gt;0,"Täytetyt",Lääkkeet[[#This Row],[Sitoutunut pääoma 
1.7.-31.12.2024 (EUR)]]&gt;0,"Täytetyt"),"")</f>
        <v/>
      </c>
      <c r="X1176" s="61"/>
      <c r="Y1176" s="5">
        <f>Hakulomake!$B$29</f>
        <v>0</v>
      </c>
    </row>
    <row r="1177" spans="1:25" x14ac:dyDescent="0.3">
      <c r="A1177" s="6" t="s">
        <v>1199</v>
      </c>
      <c r="B1177" s="5">
        <f>Hakulomake!$B$17</f>
        <v>0</v>
      </c>
      <c r="C1177" s="75">
        <v>10</v>
      </c>
      <c r="D1177" s="5" t="s">
        <v>722</v>
      </c>
      <c r="E1177" s="74" t="s">
        <v>1569</v>
      </c>
      <c r="F1177" s="5" t="s">
        <v>723</v>
      </c>
      <c r="G1177" s="5" t="s">
        <v>724</v>
      </c>
      <c r="H1177" s="5" t="s">
        <v>344</v>
      </c>
      <c r="I1177" s="5" t="s">
        <v>39</v>
      </c>
      <c r="J1177" s="75">
        <v>28</v>
      </c>
      <c r="N1177" s="14"/>
      <c r="O1177" s="50">
        <f>MIN(Lääkkeet[[#This Row],[Velvoite 1.1.2024 (pakkauksia)]],Lääkkeet[[#This Row],[Suurimman alitusluvan mukainen velvoite 
1.1.-30.6.2024 (pakkauksia)]],Lääkkeet[[#This Row],[Alin saldo 
1.1.-30.6.2024 (pakkauksia)]])*Lääkkeet[[#This Row],[Kirjanpitoarvo / pakkaus 1.1.2024
(EUR  ALV 0 %)]]</f>
        <v>0</v>
      </c>
      <c r="P1177" s="16"/>
      <c r="Q1177" s="13"/>
      <c r="R1177" s="13"/>
      <c r="S1177" s="13"/>
      <c r="T1177" s="14"/>
      <c r="U1177" s="50">
        <f>MIN(Lääkkeet[[#This Row],[Velvoite 1.7.2024 (pakkauksia)]],Lääkkeet[[#This Row],[Suurimman alitusluvan mukainen velvoite
1.7.-31.12.2024 (pakkauksia)]],Lääkkeet[[#This Row],[Alin saldo 
1.7.-31.12.2024 (pakkauksia)]])*Lääkkeet[[#This Row],[Kirjanpitoarvo / pakkaus 1.7.2024
(EUR  ALV 0 %)]]</f>
        <v>0</v>
      </c>
      <c r="W1177" s="61" t="str" cm="1">
        <f t="array" ref="W1177">IFERROR(_xlfn.IFS(Lääkkeet[[#This Row],[Sitoutunut pääoma 
1.1.-30.6.2024 (EUR)]]&gt;0,"Täytetyt",Lääkkeet[[#This Row],[Sitoutunut pääoma 
1.7.-31.12.2024 (EUR)]]&gt;0,"Täytetyt"),"")</f>
        <v/>
      </c>
      <c r="X1177" s="61"/>
      <c r="Y1177" s="5">
        <f>Hakulomake!$B$29</f>
        <v>0</v>
      </c>
    </row>
    <row r="1178" spans="1:25" x14ac:dyDescent="0.3">
      <c r="A1178" s="6" t="s">
        <v>1199</v>
      </c>
      <c r="B1178" s="5">
        <f>Hakulomake!$B$17</f>
        <v>0</v>
      </c>
      <c r="C1178" s="75">
        <v>10</v>
      </c>
      <c r="D1178" s="5" t="s">
        <v>749</v>
      </c>
      <c r="E1178" s="74" t="s">
        <v>1570</v>
      </c>
      <c r="F1178" s="5" t="s">
        <v>750</v>
      </c>
      <c r="G1178" s="5" t="s">
        <v>752</v>
      </c>
      <c r="H1178" s="5" t="s">
        <v>177</v>
      </c>
      <c r="I1178" s="5" t="s">
        <v>50</v>
      </c>
      <c r="J1178" s="75">
        <v>100</v>
      </c>
      <c r="N1178" s="14"/>
      <c r="O1178" s="50">
        <f>MIN(Lääkkeet[[#This Row],[Velvoite 1.1.2024 (pakkauksia)]],Lääkkeet[[#This Row],[Suurimman alitusluvan mukainen velvoite 
1.1.-30.6.2024 (pakkauksia)]],Lääkkeet[[#This Row],[Alin saldo 
1.1.-30.6.2024 (pakkauksia)]])*Lääkkeet[[#This Row],[Kirjanpitoarvo / pakkaus 1.1.2024
(EUR  ALV 0 %)]]</f>
        <v>0</v>
      </c>
      <c r="P1178" s="16"/>
      <c r="Q1178" s="13"/>
      <c r="R1178" s="13"/>
      <c r="S1178" s="13"/>
      <c r="T1178" s="14"/>
      <c r="U1178" s="50">
        <f>MIN(Lääkkeet[[#This Row],[Velvoite 1.7.2024 (pakkauksia)]],Lääkkeet[[#This Row],[Suurimman alitusluvan mukainen velvoite
1.7.-31.12.2024 (pakkauksia)]],Lääkkeet[[#This Row],[Alin saldo 
1.7.-31.12.2024 (pakkauksia)]])*Lääkkeet[[#This Row],[Kirjanpitoarvo / pakkaus 1.7.2024
(EUR  ALV 0 %)]]</f>
        <v>0</v>
      </c>
      <c r="W1178" s="61" t="str" cm="1">
        <f t="array" ref="W1178">IFERROR(_xlfn.IFS(Lääkkeet[[#This Row],[Sitoutunut pääoma 
1.1.-30.6.2024 (EUR)]]&gt;0,"Täytetyt",Lääkkeet[[#This Row],[Sitoutunut pääoma 
1.7.-31.12.2024 (EUR)]]&gt;0,"Täytetyt"),"")</f>
        <v/>
      </c>
      <c r="X1178" s="61"/>
      <c r="Y1178" s="5">
        <f>Hakulomake!$B$29</f>
        <v>0</v>
      </c>
    </row>
    <row r="1179" spans="1:25" x14ac:dyDescent="0.3">
      <c r="A1179" s="6" t="s">
        <v>1199</v>
      </c>
      <c r="B1179" s="5">
        <f>Hakulomake!$B$17</f>
        <v>0</v>
      </c>
      <c r="C1179" s="75">
        <v>10</v>
      </c>
      <c r="D1179" s="5" t="s">
        <v>713</v>
      </c>
      <c r="E1179" s="74" t="s">
        <v>1571</v>
      </c>
      <c r="F1179" s="5" t="s">
        <v>714</v>
      </c>
      <c r="G1179" s="5" t="s">
        <v>715</v>
      </c>
      <c r="H1179" s="5" t="s">
        <v>441</v>
      </c>
      <c r="I1179" s="5" t="s">
        <v>39</v>
      </c>
      <c r="J1179" s="75">
        <v>100</v>
      </c>
      <c r="N1179" s="14"/>
      <c r="O1179" s="50">
        <f>MIN(Lääkkeet[[#This Row],[Velvoite 1.1.2024 (pakkauksia)]],Lääkkeet[[#This Row],[Suurimman alitusluvan mukainen velvoite 
1.1.-30.6.2024 (pakkauksia)]],Lääkkeet[[#This Row],[Alin saldo 
1.1.-30.6.2024 (pakkauksia)]])*Lääkkeet[[#This Row],[Kirjanpitoarvo / pakkaus 1.1.2024
(EUR  ALV 0 %)]]</f>
        <v>0</v>
      </c>
      <c r="P1179" s="16"/>
      <c r="Q1179" s="13"/>
      <c r="R1179" s="13"/>
      <c r="S1179" s="13"/>
      <c r="T1179" s="14"/>
      <c r="U1179" s="50">
        <f>MIN(Lääkkeet[[#This Row],[Velvoite 1.7.2024 (pakkauksia)]],Lääkkeet[[#This Row],[Suurimman alitusluvan mukainen velvoite
1.7.-31.12.2024 (pakkauksia)]],Lääkkeet[[#This Row],[Alin saldo 
1.7.-31.12.2024 (pakkauksia)]])*Lääkkeet[[#This Row],[Kirjanpitoarvo / pakkaus 1.7.2024
(EUR  ALV 0 %)]]</f>
        <v>0</v>
      </c>
      <c r="W1179" s="61" t="str" cm="1">
        <f t="array" ref="W1179">IFERROR(_xlfn.IFS(Lääkkeet[[#This Row],[Sitoutunut pääoma 
1.1.-30.6.2024 (EUR)]]&gt;0,"Täytetyt",Lääkkeet[[#This Row],[Sitoutunut pääoma 
1.7.-31.12.2024 (EUR)]]&gt;0,"Täytetyt"),"")</f>
        <v/>
      </c>
      <c r="X1179" s="61"/>
      <c r="Y1179" s="5">
        <f>Hakulomake!$B$29</f>
        <v>0</v>
      </c>
    </row>
    <row r="1180" spans="1:25" x14ac:dyDescent="0.3">
      <c r="A1180" s="6" t="s">
        <v>1199</v>
      </c>
      <c r="B1180" s="5">
        <f>Hakulomake!$B$17</f>
        <v>0</v>
      </c>
      <c r="C1180" s="75">
        <v>10</v>
      </c>
      <c r="D1180" s="5" t="s">
        <v>717</v>
      </c>
      <c r="E1180" s="74" t="s">
        <v>1572</v>
      </c>
      <c r="F1180" s="5" t="s">
        <v>718</v>
      </c>
      <c r="G1180" s="5" t="s">
        <v>721</v>
      </c>
      <c r="H1180" s="5" t="s">
        <v>340</v>
      </c>
      <c r="I1180" s="5" t="s">
        <v>39</v>
      </c>
      <c r="J1180" s="75">
        <v>30</v>
      </c>
      <c r="N1180" s="14"/>
      <c r="O1180" s="50">
        <f>MIN(Lääkkeet[[#This Row],[Velvoite 1.1.2024 (pakkauksia)]],Lääkkeet[[#This Row],[Suurimman alitusluvan mukainen velvoite 
1.1.-30.6.2024 (pakkauksia)]],Lääkkeet[[#This Row],[Alin saldo 
1.1.-30.6.2024 (pakkauksia)]])*Lääkkeet[[#This Row],[Kirjanpitoarvo / pakkaus 1.1.2024
(EUR  ALV 0 %)]]</f>
        <v>0</v>
      </c>
      <c r="P1180" s="16"/>
      <c r="Q1180" s="13"/>
      <c r="R1180" s="13"/>
      <c r="S1180" s="13"/>
      <c r="T1180" s="14"/>
      <c r="U1180" s="50">
        <f>MIN(Lääkkeet[[#This Row],[Velvoite 1.7.2024 (pakkauksia)]],Lääkkeet[[#This Row],[Suurimman alitusluvan mukainen velvoite
1.7.-31.12.2024 (pakkauksia)]],Lääkkeet[[#This Row],[Alin saldo 
1.7.-31.12.2024 (pakkauksia)]])*Lääkkeet[[#This Row],[Kirjanpitoarvo / pakkaus 1.7.2024
(EUR  ALV 0 %)]]</f>
        <v>0</v>
      </c>
      <c r="W1180" s="61" t="str" cm="1">
        <f t="array" ref="W1180">IFERROR(_xlfn.IFS(Lääkkeet[[#This Row],[Sitoutunut pääoma 
1.1.-30.6.2024 (EUR)]]&gt;0,"Täytetyt",Lääkkeet[[#This Row],[Sitoutunut pääoma 
1.7.-31.12.2024 (EUR)]]&gt;0,"Täytetyt"),"")</f>
        <v/>
      </c>
      <c r="X1180" s="61"/>
      <c r="Y1180" s="5">
        <f>Hakulomake!$B$29</f>
        <v>0</v>
      </c>
    </row>
    <row r="1181" spans="1:25" x14ac:dyDescent="0.3">
      <c r="A1181" s="6" t="s">
        <v>1199</v>
      </c>
      <c r="B1181" s="5">
        <f>Hakulomake!$B$17</f>
        <v>0</v>
      </c>
      <c r="C1181" s="75">
        <v>10</v>
      </c>
      <c r="D1181" s="5" t="s">
        <v>722</v>
      </c>
      <c r="E1181" s="74" t="s">
        <v>1573</v>
      </c>
      <c r="F1181" s="5" t="s">
        <v>723</v>
      </c>
      <c r="G1181" s="5" t="s">
        <v>727</v>
      </c>
      <c r="H1181" s="5" t="s">
        <v>385</v>
      </c>
      <c r="I1181" s="5" t="s">
        <v>50</v>
      </c>
      <c r="J1181" s="75">
        <v>100</v>
      </c>
      <c r="N1181" s="14"/>
      <c r="O1181" s="50">
        <f>MIN(Lääkkeet[[#This Row],[Velvoite 1.1.2024 (pakkauksia)]],Lääkkeet[[#This Row],[Suurimman alitusluvan mukainen velvoite 
1.1.-30.6.2024 (pakkauksia)]],Lääkkeet[[#This Row],[Alin saldo 
1.1.-30.6.2024 (pakkauksia)]])*Lääkkeet[[#This Row],[Kirjanpitoarvo / pakkaus 1.1.2024
(EUR  ALV 0 %)]]</f>
        <v>0</v>
      </c>
      <c r="P1181" s="16"/>
      <c r="Q1181" s="13"/>
      <c r="R1181" s="13"/>
      <c r="S1181" s="13"/>
      <c r="T1181" s="14"/>
      <c r="U1181" s="50">
        <f>MIN(Lääkkeet[[#This Row],[Velvoite 1.7.2024 (pakkauksia)]],Lääkkeet[[#This Row],[Suurimman alitusluvan mukainen velvoite
1.7.-31.12.2024 (pakkauksia)]],Lääkkeet[[#This Row],[Alin saldo 
1.7.-31.12.2024 (pakkauksia)]])*Lääkkeet[[#This Row],[Kirjanpitoarvo / pakkaus 1.7.2024
(EUR  ALV 0 %)]]</f>
        <v>0</v>
      </c>
      <c r="W1181" s="61" t="str" cm="1">
        <f t="array" ref="W1181">IFERROR(_xlfn.IFS(Lääkkeet[[#This Row],[Sitoutunut pääoma 
1.1.-30.6.2024 (EUR)]]&gt;0,"Täytetyt",Lääkkeet[[#This Row],[Sitoutunut pääoma 
1.7.-31.12.2024 (EUR)]]&gt;0,"Täytetyt"),"")</f>
        <v/>
      </c>
      <c r="X1181" s="61"/>
      <c r="Y1181" s="5">
        <f>Hakulomake!$B$29</f>
        <v>0</v>
      </c>
    </row>
    <row r="1182" spans="1:25" x14ac:dyDescent="0.3">
      <c r="A1182" s="6" t="s">
        <v>1199</v>
      </c>
      <c r="B1182" s="5">
        <f>Hakulomake!$B$17</f>
        <v>0</v>
      </c>
      <c r="C1182" s="75">
        <v>10</v>
      </c>
      <c r="D1182" s="5" t="s">
        <v>722</v>
      </c>
      <c r="E1182" s="74" t="s">
        <v>1574</v>
      </c>
      <c r="F1182" s="5" t="s">
        <v>723</v>
      </c>
      <c r="G1182" s="5" t="s">
        <v>727</v>
      </c>
      <c r="H1182" s="5" t="s">
        <v>344</v>
      </c>
      <c r="I1182" s="5" t="s">
        <v>50</v>
      </c>
      <c r="J1182" s="75">
        <v>56</v>
      </c>
      <c r="N1182" s="14"/>
      <c r="O1182" s="50">
        <f>MIN(Lääkkeet[[#This Row],[Velvoite 1.1.2024 (pakkauksia)]],Lääkkeet[[#This Row],[Suurimman alitusluvan mukainen velvoite 
1.1.-30.6.2024 (pakkauksia)]],Lääkkeet[[#This Row],[Alin saldo 
1.1.-30.6.2024 (pakkauksia)]])*Lääkkeet[[#This Row],[Kirjanpitoarvo / pakkaus 1.1.2024
(EUR  ALV 0 %)]]</f>
        <v>0</v>
      </c>
      <c r="P1182" s="16"/>
      <c r="Q1182" s="13"/>
      <c r="R1182" s="13"/>
      <c r="S1182" s="13"/>
      <c r="T1182" s="14"/>
      <c r="U1182" s="50">
        <f>MIN(Lääkkeet[[#This Row],[Velvoite 1.7.2024 (pakkauksia)]],Lääkkeet[[#This Row],[Suurimman alitusluvan mukainen velvoite
1.7.-31.12.2024 (pakkauksia)]],Lääkkeet[[#This Row],[Alin saldo 
1.7.-31.12.2024 (pakkauksia)]])*Lääkkeet[[#This Row],[Kirjanpitoarvo / pakkaus 1.7.2024
(EUR  ALV 0 %)]]</f>
        <v>0</v>
      </c>
      <c r="W1182" s="61" t="str" cm="1">
        <f t="array" ref="W1182">IFERROR(_xlfn.IFS(Lääkkeet[[#This Row],[Sitoutunut pääoma 
1.1.-30.6.2024 (EUR)]]&gt;0,"Täytetyt",Lääkkeet[[#This Row],[Sitoutunut pääoma 
1.7.-31.12.2024 (EUR)]]&gt;0,"Täytetyt"),"")</f>
        <v/>
      </c>
      <c r="X1182" s="61"/>
      <c r="Y1182" s="5">
        <f>Hakulomake!$B$29</f>
        <v>0</v>
      </c>
    </row>
    <row r="1183" spans="1:25" x14ac:dyDescent="0.3">
      <c r="A1183" s="6" t="s">
        <v>1199</v>
      </c>
      <c r="B1183" s="5">
        <f>Hakulomake!$B$17</f>
        <v>0</v>
      </c>
      <c r="C1183" s="75">
        <v>10</v>
      </c>
      <c r="D1183" s="5" t="s">
        <v>749</v>
      </c>
      <c r="E1183" s="74" t="s">
        <v>1575</v>
      </c>
      <c r="F1183" s="5" t="s">
        <v>750</v>
      </c>
      <c r="G1183" s="5" t="s">
        <v>752</v>
      </c>
      <c r="H1183" s="5" t="s">
        <v>344</v>
      </c>
      <c r="I1183" s="5" t="s">
        <v>50</v>
      </c>
      <c r="J1183" s="75">
        <v>30</v>
      </c>
      <c r="N1183" s="14"/>
      <c r="O1183" s="50">
        <f>MIN(Lääkkeet[[#This Row],[Velvoite 1.1.2024 (pakkauksia)]],Lääkkeet[[#This Row],[Suurimman alitusluvan mukainen velvoite 
1.1.-30.6.2024 (pakkauksia)]],Lääkkeet[[#This Row],[Alin saldo 
1.1.-30.6.2024 (pakkauksia)]])*Lääkkeet[[#This Row],[Kirjanpitoarvo / pakkaus 1.1.2024
(EUR  ALV 0 %)]]</f>
        <v>0</v>
      </c>
      <c r="P1183" s="16"/>
      <c r="Q1183" s="13"/>
      <c r="R1183" s="13"/>
      <c r="S1183" s="13"/>
      <c r="T1183" s="14"/>
      <c r="U1183" s="50">
        <f>MIN(Lääkkeet[[#This Row],[Velvoite 1.7.2024 (pakkauksia)]],Lääkkeet[[#This Row],[Suurimman alitusluvan mukainen velvoite
1.7.-31.12.2024 (pakkauksia)]],Lääkkeet[[#This Row],[Alin saldo 
1.7.-31.12.2024 (pakkauksia)]])*Lääkkeet[[#This Row],[Kirjanpitoarvo / pakkaus 1.7.2024
(EUR  ALV 0 %)]]</f>
        <v>0</v>
      </c>
      <c r="W1183" s="61" t="str" cm="1">
        <f t="array" ref="W1183">IFERROR(_xlfn.IFS(Lääkkeet[[#This Row],[Sitoutunut pääoma 
1.1.-30.6.2024 (EUR)]]&gt;0,"Täytetyt",Lääkkeet[[#This Row],[Sitoutunut pääoma 
1.7.-31.12.2024 (EUR)]]&gt;0,"Täytetyt"),"")</f>
        <v/>
      </c>
      <c r="X1183" s="61"/>
      <c r="Y1183" s="5">
        <f>Hakulomake!$B$29</f>
        <v>0</v>
      </c>
    </row>
    <row r="1184" spans="1:25" x14ac:dyDescent="0.3">
      <c r="A1184" s="6" t="s">
        <v>1199</v>
      </c>
      <c r="B1184" s="5">
        <f>Hakulomake!$B$17</f>
        <v>0</v>
      </c>
      <c r="C1184" s="75">
        <v>10</v>
      </c>
      <c r="D1184" s="5" t="s">
        <v>717</v>
      </c>
      <c r="E1184" s="74" t="s">
        <v>1576</v>
      </c>
      <c r="F1184" s="5" t="s">
        <v>718</v>
      </c>
      <c r="G1184" s="5" t="s">
        <v>720</v>
      </c>
      <c r="H1184" s="5" t="s">
        <v>38</v>
      </c>
      <c r="I1184" s="5" t="s">
        <v>39</v>
      </c>
      <c r="J1184" s="75">
        <v>30</v>
      </c>
      <c r="N1184" s="14"/>
      <c r="O1184" s="50">
        <f>MIN(Lääkkeet[[#This Row],[Velvoite 1.1.2024 (pakkauksia)]],Lääkkeet[[#This Row],[Suurimman alitusluvan mukainen velvoite 
1.1.-30.6.2024 (pakkauksia)]],Lääkkeet[[#This Row],[Alin saldo 
1.1.-30.6.2024 (pakkauksia)]])*Lääkkeet[[#This Row],[Kirjanpitoarvo / pakkaus 1.1.2024
(EUR  ALV 0 %)]]</f>
        <v>0</v>
      </c>
      <c r="P1184" s="16"/>
      <c r="Q1184" s="13"/>
      <c r="R1184" s="13"/>
      <c r="S1184" s="13"/>
      <c r="T1184" s="14"/>
      <c r="U1184" s="50">
        <f>MIN(Lääkkeet[[#This Row],[Velvoite 1.7.2024 (pakkauksia)]],Lääkkeet[[#This Row],[Suurimman alitusluvan mukainen velvoite
1.7.-31.12.2024 (pakkauksia)]],Lääkkeet[[#This Row],[Alin saldo 
1.7.-31.12.2024 (pakkauksia)]])*Lääkkeet[[#This Row],[Kirjanpitoarvo / pakkaus 1.7.2024
(EUR  ALV 0 %)]]</f>
        <v>0</v>
      </c>
      <c r="W1184" s="61" t="str" cm="1">
        <f t="array" ref="W1184">IFERROR(_xlfn.IFS(Lääkkeet[[#This Row],[Sitoutunut pääoma 
1.1.-30.6.2024 (EUR)]]&gt;0,"Täytetyt",Lääkkeet[[#This Row],[Sitoutunut pääoma 
1.7.-31.12.2024 (EUR)]]&gt;0,"Täytetyt"),"")</f>
        <v/>
      </c>
      <c r="X1184" s="61"/>
      <c r="Y1184" s="5">
        <f>Hakulomake!$B$29</f>
        <v>0</v>
      </c>
    </row>
    <row r="1185" spans="1:25" x14ac:dyDescent="0.3">
      <c r="A1185" s="6" t="s">
        <v>1199</v>
      </c>
      <c r="B1185" s="5">
        <f>Hakulomake!$B$17</f>
        <v>0</v>
      </c>
      <c r="C1185" s="75">
        <v>10</v>
      </c>
      <c r="D1185" s="5" t="s">
        <v>722</v>
      </c>
      <c r="E1185" s="74" t="s">
        <v>1577</v>
      </c>
      <c r="F1185" s="5" t="s">
        <v>723</v>
      </c>
      <c r="G1185" s="5" t="s">
        <v>724</v>
      </c>
      <c r="H1185" s="5" t="s">
        <v>725</v>
      </c>
      <c r="I1185" s="5" t="s">
        <v>39</v>
      </c>
      <c r="J1185" s="75">
        <v>98</v>
      </c>
      <c r="N1185" s="14"/>
      <c r="O1185" s="50">
        <f>MIN(Lääkkeet[[#This Row],[Velvoite 1.1.2024 (pakkauksia)]],Lääkkeet[[#This Row],[Suurimman alitusluvan mukainen velvoite 
1.1.-30.6.2024 (pakkauksia)]],Lääkkeet[[#This Row],[Alin saldo 
1.1.-30.6.2024 (pakkauksia)]])*Lääkkeet[[#This Row],[Kirjanpitoarvo / pakkaus 1.1.2024
(EUR  ALV 0 %)]]</f>
        <v>0</v>
      </c>
      <c r="P1185" s="16"/>
      <c r="Q1185" s="13"/>
      <c r="R1185" s="13"/>
      <c r="S1185" s="13"/>
      <c r="T1185" s="14"/>
      <c r="U1185" s="50">
        <f>MIN(Lääkkeet[[#This Row],[Velvoite 1.7.2024 (pakkauksia)]],Lääkkeet[[#This Row],[Suurimman alitusluvan mukainen velvoite
1.7.-31.12.2024 (pakkauksia)]],Lääkkeet[[#This Row],[Alin saldo 
1.7.-31.12.2024 (pakkauksia)]])*Lääkkeet[[#This Row],[Kirjanpitoarvo / pakkaus 1.7.2024
(EUR  ALV 0 %)]]</f>
        <v>0</v>
      </c>
      <c r="W1185" s="61" t="str" cm="1">
        <f t="array" ref="W1185">IFERROR(_xlfn.IFS(Lääkkeet[[#This Row],[Sitoutunut pääoma 
1.1.-30.6.2024 (EUR)]]&gt;0,"Täytetyt",Lääkkeet[[#This Row],[Sitoutunut pääoma 
1.7.-31.12.2024 (EUR)]]&gt;0,"Täytetyt"),"")</f>
        <v/>
      </c>
      <c r="X1185" s="61"/>
      <c r="Y1185" s="5">
        <f>Hakulomake!$B$29</f>
        <v>0</v>
      </c>
    </row>
    <row r="1186" spans="1:25" x14ac:dyDescent="0.3">
      <c r="A1186" s="6" t="s">
        <v>1199</v>
      </c>
      <c r="B1186" s="5">
        <f>Hakulomake!$B$17</f>
        <v>0</v>
      </c>
      <c r="C1186" s="75">
        <v>10</v>
      </c>
      <c r="D1186" s="5" t="s">
        <v>722</v>
      </c>
      <c r="E1186" s="74" t="s">
        <v>1578</v>
      </c>
      <c r="F1186" s="5" t="s">
        <v>723</v>
      </c>
      <c r="G1186" s="5" t="s">
        <v>728</v>
      </c>
      <c r="H1186" s="5" t="s">
        <v>385</v>
      </c>
      <c r="I1186" s="5" t="s">
        <v>50</v>
      </c>
      <c r="J1186" s="75">
        <v>28</v>
      </c>
      <c r="N1186" s="14"/>
      <c r="O1186" s="50">
        <f>MIN(Lääkkeet[[#This Row],[Velvoite 1.1.2024 (pakkauksia)]],Lääkkeet[[#This Row],[Suurimman alitusluvan mukainen velvoite 
1.1.-30.6.2024 (pakkauksia)]],Lääkkeet[[#This Row],[Alin saldo 
1.1.-30.6.2024 (pakkauksia)]])*Lääkkeet[[#This Row],[Kirjanpitoarvo / pakkaus 1.1.2024
(EUR  ALV 0 %)]]</f>
        <v>0</v>
      </c>
      <c r="P1186" s="16"/>
      <c r="Q1186" s="13"/>
      <c r="R1186" s="13"/>
      <c r="S1186" s="13"/>
      <c r="T1186" s="14"/>
      <c r="U1186" s="50">
        <f>MIN(Lääkkeet[[#This Row],[Velvoite 1.7.2024 (pakkauksia)]],Lääkkeet[[#This Row],[Suurimman alitusluvan mukainen velvoite
1.7.-31.12.2024 (pakkauksia)]],Lääkkeet[[#This Row],[Alin saldo 
1.7.-31.12.2024 (pakkauksia)]])*Lääkkeet[[#This Row],[Kirjanpitoarvo / pakkaus 1.7.2024
(EUR  ALV 0 %)]]</f>
        <v>0</v>
      </c>
      <c r="W1186" s="61" t="str" cm="1">
        <f t="array" ref="W1186">IFERROR(_xlfn.IFS(Lääkkeet[[#This Row],[Sitoutunut pääoma 
1.1.-30.6.2024 (EUR)]]&gt;0,"Täytetyt",Lääkkeet[[#This Row],[Sitoutunut pääoma 
1.7.-31.12.2024 (EUR)]]&gt;0,"Täytetyt"),"")</f>
        <v/>
      </c>
      <c r="X1186" s="61"/>
      <c r="Y1186" s="5">
        <f>Hakulomake!$B$29</f>
        <v>0</v>
      </c>
    </row>
    <row r="1187" spans="1:25" x14ac:dyDescent="0.3">
      <c r="A1187" s="6" t="s">
        <v>1199</v>
      </c>
      <c r="B1187" s="5">
        <f>Hakulomake!$B$17</f>
        <v>0</v>
      </c>
      <c r="C1187" s="75">
        <v>10</v>
      </c>
      <c r="D1187" s="5" t="s">
        <v>753</v>
      </c>
      <c r="E1187" s="74" t="s">
        <v>1579</v>
      </c>
      <c r="F1187" s="5" t="s">
        <v>754</v>
      </c>
      <c r="G1187" s="5" t="s">
        <v>755</v>
      </c>
      <c r="H1187" s="5" t="s">
        <v>342</v>
      </c>
      <c r="I1187" s="5" t="s">
        <v>50</v>
      </c>
      <c r="J1187" s="75">
        <v>100</v>
      </c>
      <c r="N1187" s="14"/>
      <c r="O1187" s="50">
        <f>MIN(Lääkkeet[[#This Row],[Velvoite 1.1.2024 (pakkauksia)]],Lääkkeet[[#This Row],[Suurimman alitusluvan mukainen velvoite 
1.1.-30.6.2024 (pakkauksia)]],Lääkkeet[[#This Row],[Alin saldo 
1.1.-30.6.2024 (pakkauksia)]])*Lääkkeet[[#This Row],[Kirjanpitoarvo / pakkaus 1.1.2024
(EUR  ALV 0 %)]]</f>
        <v>0</v>
      </c>
      <c r="P1187" s="16"/>
      <c r="Q1187" s="13"/>
      <c r="R1187" s="13"/>
      <c r="S1187" s="13"/>
      <c r="T1187" s="14"/>
      <c r="U1187" s="50">
        <f>MIN(Lääkkeet[[#This Row],[Velvoite 1.7.2024 (pakkauksia)]],Lääkkeet[[#This Row],[Suurimman alitusluvan mukainen velvoite
1.7.-31.12.2024 (pakkauksia)]],Lääkkeet[[#This Row],[Alin saldo 
1.7.-31.12.2024 (pakkauksia)]])*Lääkkeet[[#This Row],[Kirjanpitoarvo / pakkaus 1.7.2024
(EUR  ALV 0 %)]]</f>
        <v>0</v>
      </c>
      <c r="W1187" s="61" t="str" cm="1">
        <f t="array" ref="W1187">IFERROR(_xlfn.IFS(Lääkkeet[[#This Row],[Sitoutunut pääoma 
1.1.-30.6.2024 (EUR)]]&gt;0,"Täytetyt",Lääkkeet[[#This Row],[Sitoutunut pääoma 
1.7.-31.12.2024 (EUR)]]&gt;0,"Täytetyt"),"")</f>
        <v/>
      </c>
      <c r="X1187" s="61"/>
      <c r="Y1187" s="5">
        <f>Hakulomake!$B$29</f>
        <v>0</v>
      </c>
    </row>
    <row r="1188" spans="1:25" x14ac:dyDescent="0.3">
      <c r="A1188" s="6" t="s">
        <v>1199</v>
      </c>
      <c r="B1188" s="5">
        <f>Hakulomake!$B$17</f>
        <v>0</v>
      </c>
      <c r="C1188" s="75">
        <v>10</v>
      </c>
      <c r="D1188" s="5" t="s">
        <v>722</v>
      </c>
      <c r="E1188" s="74" t="s">
        <v>1580</v>
      </c>
      <c r="F1188" s="5" t="s">
        <v>723</v>
      </c>
      <c r="G1188" s="5" t="s">
        <v>727</v>
      </c>
      <c r="H1188" s="5" t="s">
        <v>507</v>
      </c>
      <c r="I1188" s="5" t="s">
        <v>50</v>
      </c>
      <c r="J1188" s="75">
        <v>28</v>
      </c>
      <c r="N1188" s="14"/>
      <c r="O1188" s="50">
        <f>MIN(Lääkkeet[[#This Row],[Velvoite 1.1.2024 (pakkauksia)]],Lääkkeet[[#This Row],[Suurimman alitusluvan mukainen velvoite 
1.1.-30.6.2024 (pakkauksia)]],Lääkkeet[[#This Row],[Alin saldo 
1.1.-30.6.2024 (pakkauksia)]])*Lääkkeet[[#This Row],[Kirjanpitoarvo / pakkaus 1.1.2024
(EUR  ALV 0 %)]]</f>
        <v>0</v>
      </c>
      <c r="P1188" s="16"/>
      <c r="Q1188" s="13"/>
      <c r="R1188" s="13"/>
      <c r="S1188" s="13"/>
      <c r="T1188" s="14"/>
      <c r="U1188" s="50">
        <f>MIN(Lääkkeet[[#This Row],[Velvoite 1.7.2024 (pakkauksia)]],Lääkkeet[[#This Row],[Suurimman alitusluvan mukainen velvoite
1.7.-31.12.2024 (pakkauksia)]],Lääkkeet[[#This Row],[Alin saldo 
1.7.-31.12.2024 (pakkauksia)]])*Lääkkeet[[#This Row],[Kirjanpitoarvo / pakkaus 1.7.2024
(EUR  ALV 0 %)]]</f>
        <v>0</v>
      </c>
      <c r="W1188" s="61" t="str" cm="1">
        <f t="array" ref="W1188">IFERROR(_xlfn.IFS(Lääkkeet[[#This Row],[Sitoutunut pääoma 
1.1.-30.6.2024 (EUR)]]&gt;0,"Täytetyt",Lääkkeet[[#This Row],[Sitoutunut pääoma 
1.7.-31.12.2024 (EUR)]]&gt;0,"Täytetyt"),"")</f>
        <v/>
      </c>
      <c r="X1188" s="61"/>
      <c r="Y1188" s="5">
        <f>Hakulomake!$B$29</f>
        <v>0</v>
      </c>
    </row>
    <row r="1189" spans="1:25" x14ac:dyDescent="0.3">
      <c r="A1189" s="6" t="s">
        <v>1199</v>
      </c>
      <c r="B1189" s="5">
        <f>Hakulomake!$B$17</f>
        <v>0</v>
      </c>
      <c r="C1189" s="75">
        <v>10</v>
      </c>
      <c r="D1189" s="5" t="s">
        <v>749</v>
      </c>
      <c r="E1189" s="74" t="s">
        <v>1581</v>
      </c>
      <c r="F1189" s="5" t="s">
        <v>750</v>
      </c>
      <c r="G1189" s="5" t="s">
        <v>751</v>
      </c>
      <c r="H1189" s="5" t="s">
        <v>340</v>
      </c>
      <c r="I1189" s="5" t="s">
        <v>50</v>
      </c>
      <c r="J1189" s="75">
        <v>100</v>
      </c>
      <c r="N1189" s="14"/>
      <c r="O1189" s="50">
        <f>MIN(Lääkkeet[[#This Row],[Velvoite 1.1.2024 (pakkauksia)]],Lääkkeet[[#This Row],[Suurimman alitusluvan mukainen velvoite 
1.1.-30.6.2024 (pakkauksia)]],Lääkkeet[[#This Row],[Alin saldo 
1.1.-30.6.2024 (pakkauksia)]])*Lääkkeet[[#This Row],[Kirjanpitoarvo / pakkaus 1.1.2024
(EUR  ALV 0 %)]]</f>
        <v>0</v>
      </c>
      <c r="P1189" s="16"/>
      <c r="Q1189" s="13"/>
      <c r="R1189" s="13"/>
      <c r="S1189" s="13"/>
      <c r="T1189" s="14"/>
      <c r="U1189" s="50">
        <f>MIN(Lääkkeet[[#This Row],[Velvoite 1.7.2024 (pakkauksia)]],Lääkkeet[[#This Row],[Suurimman alitusluvan mukainen velvoite
1.7.-31.12.2024 (pakkauksia)]],Lääkkeet[[#This Row],[Alin saldo 
1.7.-31.12.2024 (pakkauksia)]])*Lääkkeet[[#This Row],[Kirjanpitoarvo / pakkaus 1.7.2024
(EUR  ALV 0 %)]]</f>
        <v>0</v>
      </c>
      <c r="W1189" s="61" t="str" cm="1">
        <f t="array" ref="W1189">IFERROR(_xlfn.IFS(Lääkkeet[[#This Row],[Sitoutunut pääoma 
1.1.-30.6.2024 (EUR)]]&gt;0,"Täytetyt",Lääkkeet[[#This Row],[Sitoutunut pääoma 
1.7.-31.12.2024 (EUR)]]&gt;0,"Täytetyt"),"")</f>
        <v/>
      </c>
      <c r="X1189" s="61"/>
      <c r="Y1189" s="5">
        <f>Hakulomake!$B$29</f>
        <v>0</v>
      </c>
    </row>
    <row r="1190" spans="1:25" x14ac:dyDescent="0.3">
      <c r="A1190" s="6" t="s">
        <v>1199</v>
      </c>
      <c r="B1190" s="5">
        <f>Hakulomake!$B$17</f>
        <v>0</v>
      </c>
      <c r="C1190" s="75">
        <v>10</v>
      </c>
      <c r="D1190" s="5" t="s">
        <v>717</v>
      </c>
      <c r="E1190" s="74" t="s">
        <v>1582</v>
      </c>
      <c r="F1190" s="5" t="s">
        <v>718</v>
      </c>
      <c r="G1190" s="5" t="s">
        <v>720</v>
      </c>
      <c r="H1190" s="5" t="s">
        <v>38</v>
      </c>
      <c r="I1190" s="5" t="s">
        <v>39</v>
      </c>
      <c r="J1190" s="75">
        <v>30</v>
      </c>
      <c r="N1190" s="14"/>
      <c r="O1190" s="50">
        <f>MIN(Lääkkeet[[#This Row],[Velvoite 1.1.2024 (pakkauksia)]],Lääkkeet[[#This Row],[Suurimman alitusluvan mukainen velvoite 
1.1.-30.6.2024 (pakkauksia)]],Lääkkeet[[#This Row],[Alin saldo 
1.1.-30.6.2024 (pakkauksia)]])*Lääkkeet[[#This Row],[Kirjanpitoarvo / pakkaus 1.1.2024
(EUR  ALV 0 %)]]</f>
        <v>0</v>
      </c>
      <c r="P1190" s="16"/>
      <c r="Q1190" s="13"/>
      <c r="R1190" s="13"/>
      <c r="S1190" s="13"/>
      <c r="T1190" s="14"/>
      <c r="U1190" s="50">
        <f>MIN(Lääkkeet[[#This Row],[Velvoite 1.7.2024 (pakkauksia)]],Lääkkeet[[#This Row],[Suurimman alitusluvan mukainen velvoite
1.7.-31.12.2024 (pakkauksia)]],Lääkkeet[[#This Row],[Alin saldo 
1.7.-31.12.2024 (pakkauksia)]])*Lääkkeet[[#This Row],[Kirjanpitoarvo / pakkaus 1.7.2024
(EUR  ALV 0 %)]]</f>
        <v>0</v>
      </c>
      <c r="W1190" s="61" t="str" cm="1">
        <f t="array" ref="W1190">IFERROR(_xlfn.IFS(Lääkkeet[[#This Row],[Sitoutunut pääoma 
1.1.-30.6.2024 (EUR)]]&gt;0,"Täytetyt",Lääkkeet[[#This Row],[Sitoutunut pääoma 
1.7.-31.12.2024 (EUR)]]&gt;0,"Täytetyt"),"")</f>
        <v/>
      </c>
      <c r="X1190" s="61"/>
      <c r="Y1190" s="5">
        <f>Hakulomake!$B$29</f>
        <v>0</v>
      </c>
    </row>
    <row r="1191" spans="1:25" x14ac:dyDescent="0.3">
      <c r="A1191" s="6" t="s">
        <v>1199</v>
      </c>
      <c r="B1191" s="5">
        <f>Hakulomake!$B$17</f>
        <v>0</v>
      </c>
      <c r="C1191" s="75">
        <v>10</v>
      </c>
      <c r="D1191" s="5" t="s">
        <v>722</v>
      </c>
      <c r="E1191" s="74" t="s">
        <v>1583</v>
      </c>
      <c r="F1191" s="5" t="s">
        <v>723</v>
      </c>
      <c r="G1191" s="5" t="s">
        <v>735</v>
      </c>
      <c r="H1191" s="5" t="s">
        <v>344</v>
      </c>
      <c r="I1191" s="5" t="s">
        <v>93</v>
      </c>
      <c r="J1191" s="75" t="s">
        <v>344</v>
      </c>
      <c r="N1191" s="14"/>
      <c r="O1191" s="50">
        <f>MIN(Lääkkeet[[#This Row],[Velvoite 1.1.2024 (pakkauksia)]],Lääkkeet[[#This Row],[Suurimman alitusluvan mukainen velvoite 
1.1.-30.6.2024 (pakkauksia)]],Lääkkeet[[#This Row],[Alin saldo 
1.1.-30.6.2024 (pakkauksia)]])*Lääkkeet[[#This Row],[Kirjanpitoarvo / pakkaus 1.1.2024
(EUR  ALV 0 %)]]</f>
        <v>0</v>
      </c>
      <c r="P1191" s="16"/>
      <c r="Q1191" s="13"/>
      <c r="R1191" s="13"/>
      <c r="S1191" s="13"/>
      <c r="T1191" s="14"/>
      <c r="U1191" s="50">
        <f>MIN(Lääkkeet[[#This Row],[Velvoite 1.7.2024 (pakkauksia)]],Lääkkeet[[#This Row],[Suurimman alitusluvan mukainen velvoite
1.7.-31.12.2024 (pakkauksia)]],Lääkkeet[[#This Row],[Alin saldo 
1.7.-31.12.2024 (pakkauksia)]])*Lääkkeet[[#This Row],[Kirjanpitoarvo / pakkaus 1.7.2024
(EUR  ALV 0 %)]]</f>
        <v>0</v>
      </c>
      <c r="W1191" s="61" t="str" cm="1">
        <f t="array" ref="W1191">IFERROR(_xlfn.IFS(Lääkkeet[[#This Row],[Sitoutunut pääoma 
1.1.-30.6.2024 (EUR)]]&gt;0,"Täytetyt",Lääkkeet[[#This Row],[Sitoutunut pääoma 
1.7.-31.12.2024 (EUR)]]&gt;0,"Täytetyt"),"")</f>
        <v/>
      </c>
      <c r="X1191" s="61"/>
      <c r="Y1191" s="5">
        <f>Hakulomake!$B$29</f>
        <v>0</v>
      </c>
    </row>
    <row r="1192" spans="1:25" x14ac:dyDescent="0.3">
      <c r="A1192" s="6" t="s">
        <v>1199</v>
      </c>
      <c r="B1192" s="5">
        <f>Hakulomake!$B$17</f>
        <v>0</v>
      </c>
      <c r="C1192" s="75">
        <v>10</v>
      </c>
      <c r="D1192" s="5" t="s">
        <v>717</v>
      </c>
      <c r="E1192" s="74" t="s">
        <v>1584</v>
      </c>
      <c r="F1192" s="5" t="s">
        <v>718</v>
      </c>
      <c r="G1192" s="5" t="s">
        <v>720</v>
      </c>
      <c r="H1192" s="5" t="s">
        <v>340</v>
      </c>
      <c r="I1192" s="5" t="s">
        <v>39</v>
      </c>
      <c r="J1192" s="75">
        <v>100</v>
      </c>
      <c r="N1192" s="14"/>
      <c r="O1192" s="50">
        <f>MIN(Lääkkeet[[#This Row],[Velvoite 1.1.2024 (pakkauksia)]],Lääkkeet[[#This Row],[Suurimman alitusluvan mukainen velvoite 
1.1.-30.6.2024 (pakkauksia)]],Lääkkeet[[#This Row],[Alin saldo 
1.1.-30.6.2024 (pakkauksia)]])*Lääkkeet[[#This Row],[Kirjanpitoarvo / pakkaus 1.1.2024
(EUR  ALV 0 %)]]</f>
        <v>0</v>
      </c>
      <c r="P1192" s="16"/>
      <c r="Q1192" s="13"/>
      <c r="R1192" s="13"/>
      <c r="S1192" s="13"/>
      <c r="T1192" s="14"/>
      <c r="U1192" s="50">
        <f>MIN(Lääkkeet[[#This Row],[Velvoite 1.7.2024 (pakkauksia)]],Lääkkeet[[#This Row],[Suurimman alitusluvan mukainen velvoite
1.7.-31.12.2024 (pakkauksia)]],Lääkkeet[[#This Row],[Alin saldo 
1.7.-31.12.2024 (pakkauksia)]])*Lääkkeet[[#This Row],[Kirjanpitoarvo / pakkaus 1.7.2024
(EUR  ALV 0 %)]]</f>
        <v>0</v>
      </c>
      <c r="W1192" s="61" t="str" cm="1">
        <f t="array" ref="W1192">IFERROR(_xlfn.IFS(Lääkkeet[[#This Row],[Sitoutunut pääoma 
1.1.-30.6.2024 (EUR)]]&gt;0,"Täytetyt",Lääkkeet[[#This Row],[Sitoutunut pääoma 
1.7.-31.12.2024 (EUR)]]&gt;0,"Täytetyt"),"")</f>
        <v/>
      </c>
      <c r="X1192" s="61"/>
      <c r="Y1192" s="5">
        <f>Hakulomake!$B$29</f>
        <v>0</v>
      </c>
    </row>
    <row r="1193" spans="1:25" x14ac:dyDescent="0.3">
      <c r="A1193" s="6" t="s">
        <v>1199</v>
      </c>
      <c r="B1193" s="5">
        <f>Hakulomake!$B$17</f>
        <v>0</v>
      </c>
      <c r="C1193" s="75">
        <v>10</v>
      </c>
      <c r="D1193" s="5" t="s">
        <v>753</v>
      </c>
      <c r="E1193" s="74" t="s">
        <v>1585</v>
      </c>
      <c r="F1193" s="5" t="s">
        <v>754</v>
      </c>
      <c r="G1193" s="5" t="s">
        <v>757</v>
      </c>
      <c r="H1193" s="5" t="s">
        <v>344</v>
      </c>
      <c r="I1193" s="5" t="s">
        <v>50</v>
      </c>
      <c r="J1193" s="75">
        <v>250</v>
      </c>
      <c r="N1193" s="14"/>
      <c r="O1193" s="50">
        <f>MIN(Lääkkeet[[#This Row],[Velvoite 1.1.2024 (pakkauksia)]],Lääkkeet[[#This Row],[Suurimman alitusluvan mukainen velvoite 
1.1.-30.6.2024 (pakkauksia)]],Lääkkeet[[#This Row],[Alin saldo 
1.1.-30.6.2024 (pakkauksia)]])*Lääkkeet[[#This Row],[Kirjanpitoarvo / pakkaus 1.1.2024
(EUR  ALV 0 %)]]</f>
        <v>0</v>
      </c>
      <c r="P1193" s="16"/>
      <c r="Q1193" s="13"/>
      <c r="R1193" s="13"/>
      <c r="S1193" s="13"/>
      <c r="T1193" s="14"/>
      <c r="U1193" s="50">
        <f>MIN(Lääkkeet[[#This Row],[Velvoite 1.7.2024 (pakkauksia)]],Lääkkeet[[#This Row],[Suurimman alitusluvan mukainen velvoite
1.7.-31.12.2024 (pakkauksia)]],Lääkkeet[[#This Row],[Alin saldo 
1.7.-31.12.2024 (pakkauksia)]])*Lääkkeet[[#This Row],[Kirjanpitoarvo / pakkaus 1.7.2024
(EUR  ALV 0 %)]]</f>
        <v>0</v>
      </c>
      <c r="W1193" s="61" t="str" cm="1">
        <f t="array" ref="W1193">IFERROR(_xlfn.IFS(Lääkkeet[[#This Row],[Sitoutunut pääoma 
1.1.-30.6.2024 (EUR)]]&gt;0,"Täytetyt",Lääkkeet[[#This Row],[Sitoutunut pääoma 
1.7.-31.12.2024 (EUR)]]&gt;0,"Täytetyt"),"")</f>
        <v/>
      </c>
      <c r="X1193" s="61"/>
      <c r="Y1193" s="5">
        <f>Hakulomake!$B$29</f>
        <v>0</v>
      </c>
    </row>
    <row r="1194" spans="1:25" x14ac:dyDescent="0.3">
      <c r="A1194" s="6" t="s">
        <v>1199</v>
      </c>
      <c r="B1194" s="5">
        <f>Hakulomake!$B$17</f>
        <v>0</v>
      </c>
      <c r="C1194" s="75">
        <v>10</v>
      </c>
      <c r="D1194" s="5" t="s">
        <v>722</v>
      </c>
      <c r="E1194" s="74" t="s">
        <v>1586</v>
      </c>
      <c r="F1194" s="5" t="s">
        <v>723</v>
      </c>
      <c r="G1194" s="5" t="s">
        <v>724</v>
      </c>
      <c r="H1194" s="5" t="s">
        <v>344</v>
      </c>
      <c r="I1194" s="5" t="s">
        <v>39</v>
      </c>
      <c r="J1194" s="75">
        <v>56</v>
      </c>
      <c r="N1194" s="14"/>
      <c r="O1194" s="50">
        <f>MIN(Lääkkeet[[#This Row],[Velvoite 1.1.2024 (pakkauksia)]],Lääkkeet[[#This Row],[Suurimman alitusluvan mukainen velvoite 
1.1.-30.6.2024 (pakkauksia)]],Lääkkeet[[#This Row],[Alin saldo 
1.1.-30.6.2024 (pakkauksia)]])*Lääkkeet[[#This Row],[Kirjanpitoarvo / pakkaus 1.1.2024
(EUR  ALV 0 %)]]</f>
        <v>0</v>
      </c>
      <c r="P1194" s="16"/>
      <c r="Q1194" s="13"/>
      <c r="R1194" s="13"/>
      <c r="S1194" s="13"/>
      <c r="T1194" s="14"/>
      <c r="U1194" s="50">
        <f>MIN(Lääkkeet[[#This Row],[Velvoite 1.7.2024 (pakkauksia)]],Lääkkeet[[#This Row],[Suurimman alitusluvan mukainen velvoite
1.7.-31.12.2024 (pakkauksia)]],Lääkkeet[[#This Row],[Alin saldo 
1.7.-31.12.2024 (pakkauksia)]])*Lääkkeet[[#This Row],[Kirjanpitoarvo / pakkaus 1.7.2024
(EUR  ALV 0 %)]]</f>
        <v>0</v>
      </c>
      <c r="W1194" s="61" t="str" cm="1">
        <f t="array" ref="W1194">IFERROR(_xlfn.IFS(Lääkkeet[[#This Row],[Sitoutunut pääoma 
1.1.-30.6.2024 (EUR)]]&gt;0,"Täytetyt",Lääkkeet[[#This Row],[Sitoutunut pääoma 
1.7.-31.12.2024 (EUR)]]&gt;0,"Täytetyt"),"")</f>
        <v/>
      </c>
      <c r="X1194" s="61"/>
      <c r="Y1194" s="5">
        <f>Hakulomake!$B$29</f>
        <v>0</v>
      </c>
    </row>
    <row r="1195" spans="1:25" x14ac:dyDescent="0.3">
      <c r="A1195" s="6" t="s">
        <v>1199</v>
      </c>
      <c r="B1195" s="5">
        <f>Hakulomake!$B$17</f>
        <v>0</v>
      </c>
      <c r="C1195" s="75">
        <v>10</v>
      </c>
      <c r="D1195" s="5" t="s">
        <v>717</v>
      </c>
      <c r="E1195" s="74" t="s">
        <v>1587</v>
      </c>
      <c r="F1195" s="5" t="s">
        <v>718</v>
      </c>
      <c r="G1195" s="5" t="s">
        <v>721</v>
      </c>
      <c r="H1195" s="5" t="s">
        <v>38</v>
      </c>
      <c r="I1195" s="5" t="s">
        <v>39</v>
      </c>
      <c r="J1195" s="75">
        <v>50</v>
      </c>
      <c r="N1195" s="14"/>
      <c r="O1195" s="50">
        <f>MIN(Lääkkeet[[#This Row],[Velvoite 1.1.2024 (pakkauksia)]],Lääkkeet[[#This Row],[Suurimman alitusluvan mukainen velvoite 
1.1.-30.6.2024 (pakkauksia)]],Lääkkeet[[#This Row],[Alin saldo 
1.1.-30.6.2024 (pakkauksia)]])*Lääkkeet[[#This Row],[Kirjanpitoarvo / pakkaus 1.1.2024
(EUR  ALV 0 %)]]</f>
        <v>0</v>
      </c>
      <c r="P1195" s="16"/>
      <c r="Q1195" s="13"/>
      <c r="R1195" s="13"/>
      <c r="S1195" s="13"/>
      <c r="T1195" s="14"/>
      <c r="U1195" s="50">
        <f>MIN(Lääkkeet[[#This Row],[Velvoite 1.7.2024 (pakkauksia)]],Lääkkeet[[#This Row],[Suurimman alitusluvan mukainen velvoite
1.7.-31.12.2024 (pakkauksia)]],Lääkkeet[[#This Row],[Alin saldo 
1.7.-31.12.2024 (pakkauksia)]])*Lääkkeet[[#This Row],[Kirjanpitoarvo / pakkaus 1.7.2024
(EUR  ALV 0 %)]]</f>
        <v>0</v>
      </c>
      <c r="W1195" s="61" t="str" cm="1">
        <f t="array" ref="W1195">IFERROR(_xlfn.IFS(Lääkkeet[[#This Row],[Sitoutunut pääoma 
1.1.-30.6.2024 (EUR)]]&gt;0,"Täytetyt",Lääkkeet[[#This Row],[Sitoutunut pääoma 
1.7.-31.12.2024 (EUR)]]&gt;0,"Täytetyt"),"")</f>
        <v/>
      </c>
      <c r="X1195" s="61"/>
      <c r="Y1195" s="5">
        <f>Hakulomake!$B$29</f>
        <v>0</v>
      </c>
    </row>
    <row r="1196" spans="1:25" x14ac:dyDescent="0.3">
      <c r="A1196" s="6" t="s">
        <v>1199</v>
      </c>
      <c r="B1196" s="5">
        <f>Hakulomake!$B$17</f>
        <v>0</v>
      </c>
      <c r="C1196" s="75">
        <v>10</v>
      </c>
      <c r="D1196" s="5" t="s">
        <v>722</v>
      </c>
      <c r="E1196" s="74" t="s">
        <v>1588</v>
      </c>
      <c r="F1196" s="5" t="s">
        <v>723</v>
      </c>
      <c r="G1196" s="5" t="s">
        <v>727</v>
      </c>
      <c r="H1196" s="5" t="s">
        <v>725</v>
      </c>
      <c r="I1196" s="5" t="s">
        <v>50</v>
      </c>
      <c r="J1196" s="75">
        <v>100</v>
      </c>
      <c r="N1196" s="14"/>
      <c r="O1196" s="50">
        <f>MIN(Lääkkeet[[#This Row],[Velvoite 1.1.2024 (pakkauksia)]],Lääkkeet[[#This Row],[Suurimman alitusluvan mukainen velvoite 
1.1.-30.6.2024 (pakkauksia)]],Lääkkeet[[#This Row],[Alin saldo 
1.1.-30.6.2024 (pakkauksia)]])*Lääkkeet[[#This Row],[Kirjanpitoarvo / pakkaus 1.1.2024
(EUR  ALV 0 %)]]</f>
        <v>0</v>
      </c>
      <c r="P1196" s="16"/>
      <c r="Q1196" s="13"/>
      <c r="R1196" s="13"/>
      <c r="S1196" s="13"/>
      <c r="T1196" s="14"/>
      <c r="U1196" s="50">
        <f>MIN(Lääkkeet[[#This Row],[Velvoite 1.7.2024 (pakkauksia)]],Lääkkeet[[#This Row],[Suurimman alitusluvan mukainen velvoite
1.7.-31.12.2024 (pakkauksia)]],Lääkkeet[[#This Row],[Alin saldo 
1.7.-31.12.2024 (pakkauksia)]])*Lääkkeet[[#This Row],[Kirjanpitoarvo / pakkaus 1.7.2024
(EUR  ALV 0 %)]]</f>
        <v>0</v>
      </c>
      <c r="W1196" s="61" t="str" cm="1">
        <f t="array" ref="W1196">IFERROR(_xlfn.IFS(Lääkkeet[[#This Row],[Sitoutunut pääoma 
1.1.-30.6.2024 (EUR)]]&gt;0,"Täytetyt",Lääkkeet[[#This Row],[Sitoutunut pääoma 
1.7.-31.12.2024 (EUR)]]&gt;0,"Täytetyt"),"")</f>
        <v/>
      </c>
      <c r="X1196" s="61"/>
      <c r="Y1196" s="5">
        <f>Hakulomake!$B$29</f>
        <v>0</v>
      </c>
    </row>
    <row r="1197" spans="1:25" x14ac:dyDescent="0.3">
      <c r="A1197" s="6" t="s">
        <v>1199</v>
      </c>
      <c r="B1197" s="5">
        <f>Hakulomake!$B$17</f>
        <v>0</v>
      </c>
      <c r="C1197" s="75">
        <v>10</v>
      </c>
      <c r="D1197" s="5" t="s">
        <v>722</v>
      </c>
      <c r="E1197" s="74" t="s">
        <v>1589</v>
      </c>
      <c r="F1197" s="5" t="s">
        <v>723</v>
      </c>
      <c r="G1197" s="5" t="s">
        <v>726</v>
      </c>
      <c r="H1197" s="5" t="s">
        <v>725</v>
      </c>
      <c r="I1197" s="5" t="s">
        <v>39</v>
      </c>
      <c r="J1197" s="75">
        <v>98</v>
      </c>
      <c r="N1197" s="14"/>
      <c r="O1197" s="50">
        <f>MIN(Lääkkeet[[#This Row],[Velvoite 1.1.2024 (pakkauksia)]],Lääkkeet[[#This Row],[Suurimman alitusluvan mukainen velvoite 
1.1.-30.6.2024 (pakkauksia)]],Lääkkeet[[#This Row],[Alin saldo 
1.1.-30.6.2024 (pakkauksia)]])*Lääkkeet[[#This Row],[Kirjanpitoarvo / pakkaus 1.1.2024
(EUR  ALV 0 %)]]</f>
        <v>0</v>
      </c>
      <c r="P1197" s="16"/>
      <c r="Q1197" s="13"/>
      <c r="R1197" s="13"/>
      <c r="S1197" s="13"/>
      <c r="T1197" s="14"/>
      <c r="U1197" s="50">
        <f>MIN(Lääkkeet[[#This Row],[Velvoite 1.7.2024 (pakkauksia)]],Lääkkeet[[#This Row],[Suurimman alitusluvan mukainen velvoite
1.7.-31.12.2024 (pakkauksia)]],Lääkkeet[[#This Row],[Alin saldo 
1.7.-31.12.2024 (pakkauksia)]])*Lääkkeet[[#This Row],[Kirjanpitoarvo / pakkaus 1.7.2024
(EUR  ALV 0 %)]]</f>
        <v>0</v>
      </c>
      <c r="W1197" s="61" t="str" cm="1">
        <f t="array" ref="W1197">IFERROR(_xlfn.IFS(Lääkkeet[[#This Row],[Sitoutunut pääoma 
1.1.-30.6.2024 (EUR)]]&gt;0,"Täytetyt",Lääkkeet[[#This Row],[Sitoutunut pääoma 
1.7.-31.12.2024 (EUR)]]&gt;0,"Täytetyt"),"")</f>
        <v/>
      </c>
      <c r="X1197" s="61"/>
      <c r="Y1197" s="5">
        <f>Hakulomake!$B$29</f>
        <v>0</v>
      </c>
    </row>
    <row r="1198" spans="1:25" x14ac:dyDescent="0.3">
      <c r="A1198" s="6" t="s">
        <v>1199</v>
      </c>
      <c r="B1198" s="5">
        <f>Hakulomake!$B$17</f>
        <v>0</v>
      </c>
      <c r="C1198" s="75">
        <v>10</v>
      </c>
      <c r="D1198" s="5" t="s">
        <v>738</v>
      </c>
      <c r="E1198" s="74" t="s">
        <v>1590</v>
      </c>
      <c r="F1198" s="5" t="s">
        <v>739</v>
      </c>
      <c r="G1198" s="5" t="s">
        <v>740</v>
      </c>
      <c r="H1198" s="5" t="s">
        <v>442</v>
      </c>
      <c r="I1198" s="5" t="s">
        <v>39</v>
      </c>
      <c r="J1198" s="75">
        <v>30</v>
      </c>
      <c r="N1198" s="14"/>
      <c r="O1198" s="50">
        <f>MIN(Lääkkeet[[#This Row],[Velvoite 1.1.2024 (pakkauksia)]],Lääkkeet[[#This Row],[Suurimman alitusluvan mukainen velvoite 
1.1.-30.6.2024 (pakkauksia)]],Lääkkeet[[#This Row],[Alin saldo 
1.1.-30.6.2024 (pakkauksia)]])*Lääkkeet[[#This Row],[Kirjanpitoarvo / pakkaus 1.1.2024
(EUR  ALV 0 %)]]</f>
        <v>0</v>
      </c>
      <c r="P1198" s="16"/>
      <c r="Q1198" s="13"/>
      <c r="R1198" s="13"/>
      <c r="S1198" s="13"/>
      <c r="T1198" s="14"/>
      <c r="U1198" s="50">
        <f>MIN(Lääkkeet[[#This Row],[Velvoite 1.7.2024 (pakkauksia)]],Lääkkeet[[#This Row],[Suurimman alitusluvan mukainen velvoite
1.7.-31.12.2024 (pakkauksia)]],Lääkkeet[[#This Row],[Alin saldo 
1.7.-31.12.2024 (pakkauksia)]])*Lääkkeet[[#This Row],[Kirjanpitoarvo / pakkaus 1.7.2024
(EUR  ALV 0 %)]]</f>
        <v>0</v>
      </c>
      <c r="W1198" s="61" t="str" cm="1">
        <f t="array" ref="W1198">IFERROR(_xlfn.IFS(Lääkkeet[[#This Row],[Sitoutunut pääoma 
1.1.-30.6.2024 (EUR)]]&gt;0,"Täytetyt",Lääkkeet[[#This Row],[Sitoutunut pääoma 
1.7.-31.12.2024 (EUR)]]&gt;0,"Täytetyt"),"")</f>
        <v/>
      </c>
      <c r="X1198" s="61"/>
      <c r="Y1198" s="5">
        <f>Hakulomake!$B$29</f>
        <v>0</v>
      </c>
    </row>
    <row r="1199" spans="1:25" x14ac:dyDescent="0.3">
      <c r="A1199" s="6" t="s">
        <v>1199</v>
      </c>
      <c r="B1199" s="5">
        <f>Hakulomake!$B$17</f>
        <v>0</v>
      </c>
      <c r="C1199" s="75">
        <v>10</v>
      </c>
      <c r="D1199" s="5" t="s">
        <v>738</v>
      </c>
      <c r="E1199" s="74" t="s">
        <v>1591</v>
      </c>
      <c r="F1199" s="5" t="s">
        <v>739</v>
      </c>
      <c r="G1199" s="5" t="s">
        <v>740</v>
      </c>
      <c r="H1199" s="5" t="s">
        <v>385</v>
      </c>
      <c r="I1199" s="5" t="s">
        <v>39</v>
      </c>
      <c r="J1199" s="75">
        <v>30</v>
      </c>
      <c r="N1199" s="14"/>
      <c r="O1199" s="50">
        <f>MIN(Lääkkeet[[#This Row],[Velvoite 1.1.2024 (pakkauksia)]],Lääkkeet[[#This Row],[Suurimman alitusluvan mukainen velvoite 
1.1.-30.6.2024 (pakkauksia)]],Lääkkeet[[#This Row],[Alin saldo 
1.1.-30.6.2024 (pakkauksia)]])*Lääkkeet[[#This Row],[Kirjanpitoarvo / pakkaus 1.1.2024
(EUR  ALV 0 %)]]</f>
        <v>0</v>
      </c>
      <c r="P1199" s="16"/>
      <c r="Q1199" s="13"/>
      <c r="R1199" s="13"/>
      <c r="S1199" s="13"/>
      <c r="T1199" s="14"/>
      <c r="U1199" s="50">
        <f>MIN(Lääkkeet[[#This Row],[Velvoite 1.7.2024 (pakkauksia)]],Lääkkeet[[#This Row],[Suurimman alitusluvan mukainen velvoite
1.7.-31.12.2024 (pakkauksia)]],Lääkkeet[[#This Row],[Alin saldo 
1.7.-31.12.2024 (pakkauksia)]])*Lääkkeet[[#This Row],[Kirjanpitoarvo / pakkaus 1.7.2024
(EUR  ALV 0 %)]]</f>
        <v>0</v>
      </c>
      <c r="W1199" s="61" t="str" cm="1">
        <f t="array" ref="W1199">IFERROR(_xlfn.IFS(Lääkkeet[[#This Row],[Sitoutunut pääoma 
1.1.-30.6.2024 (EUR)]]&gt;0,"Täytetyt",Lääkkeet[[#This Row],[Sitoutunut pääoma 
1.7.-31.12.2024 (EUR)]]&gt;0,"Täytetyt"),"")</f>
        <v/>
      </c>
      <c r="X1199" s="61"/>
      <c r="Y1199" s="5">
        <f>Hakulomake!$B$29</f>
        <v>0</v>
      </c>
    </row>
    <row r="1200" spans="1:25" x14ac:dyDescent="0.3">
      <c r="A1200" s="6" t="s">
        <v>1199</v>
      </c>
      <c r="B1200" s="5">
        <f>Hakulomake!$B$17</f>
        <v>0</v>
      </c>
      <c r="C1200" s="75">
        <v>10</v>
      </c>
      <c r="D1200" s="5" t="s">
        <v>738</v>
      </c>
      <c r="E1200" s="74" t="s">
        <v>1592</v>
      </c>
      <c r="F1200" s="5" t="s">
        <v>739</v>
      </c>
      <c r="G1200" s="5" t="s">
        <v>740</v>
      </c>
      <c r="H1200" s="5" t="s">
        <v>344</v>
      </c>
      <c r="I1200" s="5" t="s">
        <v>39</v>
      </c>
      <c r="J1200" s="75">
        <v>30</v>
      </c>
      <c r="N1200" s="14"/>
      <c r="O1200" s="50">
        <f>MIN(Lääkkeet[[#This Row],[Velvoite 1.1.2024 (pakkauksia)]],Lääkkeet[[#This Row],[Suurimman alitusluvan mukainen velvoite 
1.1.-30.6.2024 (pakkauksia)]],Lääkkeet[[#This Row],[Alin saldo 
1.1.-30.6.2024 (pakkauksia)]])*Lääkkeet[[#This Row],[Kirjanpitoarvo / pakkaus 1.1.2024
(EUR  ALV 0 %)]]</f>
        <v>0</v>
      </c>
      <c r="P1200" s="16"/>
      <c r="Q1200" s="13"/>
      <c r="R1200" s="13"/>
      <c r="S1200" s="13"/>
      <c r="T1200" s="14"/>
      <c r="U1200" s="50">
        <f>MIN(Lääkkeet[[#This Row],[Velvoite 1.7.2024 (pakkauksia)]],Lääkkeet[[#This Row],[Suurimman alitusluvan mukainen velvoite
1.7.-31.12.2024 (pakkauksia)]],Lääkkeet[[#This Row],[Alin saldo 
1.7.-31.12.2024 (pakkauksia)]])*Lääkkeet[[#This Row],[Kirjanpitoarvo / pakkaus 1.7.2024
(EUR  ALV 0 %)]]</f>
        <v>0</v>
      </c>
      <c r="W1200" s="61" t="str" cm="1">
        <f t="array" ref="W1200">IFERROR(_xlfn.IFS(Lääkkeet[[#This Row],[Sitoutunut pääoma 
1.1.-30.6.2024 (EUR)]]&gt;0,"Täytetyt",Lääkkeet[[#This Row],[Sitoutunut pääoma 
1.7.-31.12.2024 (EUR)]]&gt;0,"Täytetyt"),"")</f>
        <v/>
      </c>
      <c r="X1200" s="61"/>
      <c r="Y1200" s="5">
        <f>Hakulomake!$B$29</f>
        <v>0</v>
      </c>
    </row>
    <row r="1201" spans="1:25" x14ac:dyDescent="0.3">
      <c r="A1201" s="6" t="s">
        <v>1199</v>
      </c>
      <c r="B1201" s="5">
        <f>Hakulomake!$B$17</f>
        <v>0</v>
      </c>
      <c r="C1201" s="75">
        <v>10</v>
      </c>
      <c r="D1201" s="5" t="s">
        <v>722</v>
      </c>
      <c r="E1201" s="74" t="s">
        <v>1593</v>
      </c>
      <c r="F1201" s="5" t="s">
        <v>723</v>
      </c>
      <c r="G1201" s="5" t="s">
        <v>724</v>
      </c>
      <c r="H1201" s="5" t="s">
        <v>385</v>
      </c>
      <c r="I1201" s="5" t="s">
        <v>39</v>
      </c>
      <c r="J1201" s="75">
        <v>98</v>
      </c>
      <c r="N1201" s="14"/>
      <c r="O1201" s="50">
        <f>MIN(Lääkkeet[[#This Row],[Velvoite 1.1.2024 (pakkauksia)]],Lääkkeet[[#This Row],[Suurimman alitusluvan mukainen velvoite 
1.1.-30.6.2024 (pakkauksia)]],Lääkkeet[[#This Row],[Alin saldo 
1.1.-30.6.2024 (pakkauksia)]])*Lääkkeet[[#This Row],[Kirjanpitoarvo / pakkaus 1.1.2024
(EUR  ALV 0 %)]]</f>
        <v>0</v>
      </c>
      <c r="P1201" s="16"/>
      <c r="Q1201" s="13"/>
      <c r="R1201" s="13"/>
      <c r="S1201" s="13"/>
      <c r="T1201" s="14"/>
      <c r="U1201" s="50">
        <f>MIN(Lääkkeet[[#This Row],[Velvoite 1.7.2024 (pakkauksia)]],Lääkkeet[[#This Row],[Suurimman alitusluvan mukainen velvoite
1.7.-31.12.2024 (pakkauksia)]],Lääkkeet[[#This Row],[Alin saldo 
1.7.-31.12.2024 (pakkauksia)]])*Lääkkeet[[#This Row],[Kirjanpitoarvo / pakkaus 1.7.2024
(EUR  ALV 0 %)]]</f>
        <v>0</v>
      </c>
      <c r="W1201" s="61" t="str" cm="1">
        <f t="array" ref="W1201">IFERROR(_xlfn.IFS(Lääkkeet[[#This Row],[Sitoutunut pääoma 
1.1.-30.6.2024 (EUR)]]&gt;0,"Täytetyt",Lääkkeet[[#This Row],[Sitoutunut pääoma 
1.7.-31.12.2024 (EUR)]]&gt;0,"Täytetyt"),"")</f>
        <v/>
      </c>
      <c r="X1201" s="61"/>
      <c r="Y1201" s="5">
        <f>Hakulomake!$B$29</f>
        <v>0</v>
      </c>
    </row>
    <row r="1202" spans="1:25" x14ac:dyDescent="0.3">
      <c r="A1202" s="6" t="s">
        <v>1199</v>
      </c>
      <c r="B1202" s="5">
        <f>Hakulomake!$B$17</f>
        <v>0</v>
      </c>
      <c r="C1202" s="75">
        <v>10</v>
      </c>
      <c r="D1202" s="5" t="s">
        <v>738</v>
      </c>
      <c r="E1202" s="74" t="s">
        <v>1594</v>
      </c>
      <c r="F1202" s="5" t="s">
        <v>739</v>
      </c>
      <c r="G1202" s="5" t="s">
        <v>740</v>
      </c>
      <c r="H1202" s="5" t="s">
        <v>154</v>
      </c>
      <c r="I1202" s="5" t="s">
        <v>118</v>
      </c>
      <c r="J1202" s="75" t="s">
        <v>1083</v>
      </c>
      <c r="N1202" s="14"/>
      <c r="O1202" s="50">
        <f>MIN(Lääkkeet[[#This Row],[Velvoite 1.1.2024 (pakkauksia)]],Lääkkeet[[#This Row],[Suurimman alitusluvan mukainen velvoite 
1.1.-30.6.2024 (pakkauksia)]],Lääkkeet[[#This Row],[Alin saldo 
1.1.-30.6.2024 (pakkauksia)]])*Lääkkeet[[#This Row],[Kirjanpitoarvo / pakkaus 1.1.2024
(EUR  ALV 0 %)]]</f>
        <v>0</v>
      </c>
      <c r="P1202" s="16"/>
      <c r="Q1202" s="13"/>
      <c r="R1202" s="13"/>
      <c r="S1202" s="13"/>
      <c r="T1202" s="14"/>
      <c r="U1202" s="50">
        <f>MIN(Lääkkeet[[#This Row],[Velvoite 1.7.2024 (pakkauksia)]],Lääkkeet[[#This Row],[Suurimman alitusluvan mukainen velvoite
1.7.-31.12.2024 (pakkauksia)]],Lääkkeet[[#This Row],[Alin saldo 
1.7.-31.12.2024 (pakkauksia)]])*Lääkkeet[[#This Row],[Kirjanpitoarvo / pakkaus 1.7.2024
(EUR  ALV 0 %)]]</f>
        <v>0</v>
      </c>
      <c r="W1202" s="61" t="str" cm="1">
        <f t="array" ref="W1202">IFERROR(_xlfn.IFS(Lääkkeet[[#This Row],[Sitoutunut pääoma 
1.1.-30.6.2024 (EUR)]]&gt;0,"Täytetyt",Lääkkeet[[#This Row],[Sitoutunut pääoma 
1.7.-31.12.2024 (EUR)]]&gt;0,"Täytetyt"),"")</f>
        <v/>
      </c>
      <c r="X1202" s="61"/>
      <c r="Y1202" s="5">
        <f>Hakulomake!$B$29</f>
        <v>0</v>
      </c>
    </row>
    <row r="1203" spans="1:25" x14ac:dyDescent="0.3">
      <c r="A1203" s="6" t="s">
        <v>1199</v>
      </c>
      <c r="B1203" s="5">
        <f>Hakulomake!$B$17</f>
        <v>0</v>
      </c>
      <c r="C1203" s="75">
        <v>10</v>
      </c>
      <c r="D1203" s="5" t="s">
        <v>738</v>
      </c>
      <c r="E1203" s="74" t="s">
        <v>1595</v>
      </c>
      <c r="F1203" s="5" t="s">
        <v>739</v>
      </c>
      <c r="G1203" s="5" t="s">
        <v>740</v>
      </c>
      <c r="H1203" s="5" t="s">
        <v>442</v>
      </c>
      <c r="I1203" s="5" t="s">
        <v>39</v>
      </c>
      <c r="J1203" s="75">
        <v>100</v>
      </c>
      <c r="N1203" s="14"/>
      <c r="O1203" s="50">
        <f>MIN(Lääkkeet[[#This Row],[Velvoite 1.1.2024 (pakkauksia)]],Lääkkeet[[#This Row],[Suurimman alitusluvan mukainen velvoite 
1.1.-30.6.2024 (pakkauksia)]],Lääkkeet[[#This Row],[Alin saldo 
1.1.-30.6.2024 (pakkauksia)]])*Lääkkeet[[#This Row],[Kirjanpitoarvo / pakkaus 1.1.2024
(EUR  ALV 0 %)]]</f>
        <v>0</v>
      </c>
      <c r="P1203" s="16"/>
      <c r="Q1203" s="13"/>
      <c r="R1203" s="13"/>
      <c r="S1203" s="13"/>
      <c r="T1203" s="14"/>
      <c r="U1203" s="50">
        <f>MIN(Lääkkeet[[#This Row],[Velvoite 1.7.2024 (pakkauksia)]],Lääkkeet[[#This Row],[Suurimman alitusluvan mukainen velvoite
1.7.-31.12.2024 (pakkauksia)]],Lääkkeet[[#This Row],[Alin saldo 
1.7.-31.12.2024 (pakkauksia)]])*Lääkkeet[[#This Row],[Kirjanpitoarvo / pakkaus 1.7.2024
(EUR  ALV 0 %)]]</f>
        <v>0</v>
      </c>
      <c r="W1203" s="61" t="str" cm="1">
        <f t="array" ref="W1203">IFERROR(_xlfn.IFS(Lääkkeet[[#This Row],[Sitoutunut pääoma 
1.1.-30.6.2024 (EUR)]]&gt;0,"Täytetyt",Lääkkeet[[#This Row],[Sitoutunut pääoma 
1.7.-31.12.2024 (EUR)]]&gt;0,"Täytetyt"),"")</f>
        <v/>
      </c>
      <c r="X1203" s="61"/>
      <c r="Y1203" s="5">
        <f>Hakulomake!$B$29</f>
        <v>0</v>
      </c>
    </row>
    <row r="1204" spans="1:25" x14ac:dyDescent="0.3">
      <c r="A1204" s="6" t="s">
        <v>1199</v>
      </c>
      <c r="B1204" s="5">
        <f>Hakulomake!$B$17</f>
        <v>0</v>
      </c>
      <c r="C1204" s="75">
        <v>10</v>
      </c>
      <c r="D1204" s="5" t="s">
        <v>738</v>
      </c>
      <c r="E1204" s="74" t="s">
        <v>1596</v>
      </c>
      <c r="F1204" s="5" t="s">
        <v>739</v>
      </c>
      <c r="G1204" s="5" t="s">
        <v>740</v>
      </c>
      <c r="H1204" s="5" t="s">
        <v>385</v>
      </c>
      <c r="I1204" s="5" t="s">
        <v>39</v>
      </c>
      <c r="J1204" s="75">
        <v>100</v>
      </c>
      <c r="N1204" s="14"/>
      <c r="O1204" s="50">
        <f>MIN(Lääkkeet[[#This Row],[Velvoite 1.1.2024 (pakkauksia)]],Lääkkeet[[#This Row],[Suurimman alitusluvan mukainen velvoite 
1.1.-30.6.2024 (pakkauksia)]],Lääkkeet[[#This Row],[Alin saldo 
1.1.-30.6.2024 (pakkauksia)]])*Lääkkeet[[#This Row],[Kirjanpitoarvo / pakkaus 1.1.2024
(EUR  ALV 0 %)]]</f>
        <v>0</v>
      </c>
      <c r="P1204" s="16"/>
      <c r="Q1204" s="13"/>
      <c r="R1204" s="13"/>
      <c r="S1204" s="13"/>
      <c r="T1204" s="14"/>
      <c r="U1204" s="50">
        <f>MIN(Lääkkeet[[#This Row],[Velvoite 1.7.2024 (pakkauksia)]],Lääkkeet[[#This Row],[Suurimman alitusluvan mukainen velvoite
1.7.-31.12.2024 (pakkauksia)]],Lääkkeet[[#This Row],[Alin saldo 
1.7.-31.12.2024 (pakkauksia)]])*Lääkkeet[[#This Row],[Kirjanpitoarvo / pakkaus 1.7.2024
(EUR  ALV 0 %)]]</f>
        <v>0</v>
      </c>
      <c r="W1204" s="61" t="str" cm="1">
        <f t="array" ref="W1204">IFERROR(_xlfn.IFS(Lääkkeet[[#This Row],[Sitoutunut pääoma 
1.1.-30.6.2024 (EUR)]]&gt;0,"Täytetyt",Lääkkeet[[#This Row],[Sitoutunut pääoma 
1.7.-31.12.2024 (EUR)]]&gt;0,"Täytetyt"),"")</f>
        <v/>
      </c>
      <c r="X1204" s="61"/>
      <c r="Y1204" s="5">
        <f>Hakulomake!$B$29</f>
        <v>0</v>
      </c>
    </row>
    <row r="1205" spans="1:25" x14ac:dyDescent="0.3">
      <c r="A1205" s="6" t="s">
        <v>1199</v>
      </c>
      <c r="B1205" s="5">
        <f>Hakulomake!$B$17</f>
        <v>0</v>
      </c>
      <c r="C1205" s="75">
        <v>10</v>
      </c>
      <c r="D1205" s="5" t="s">
        <v>738</v>
      </c>
      <c r="E1205" s="74" t="s">
        <v>1597</v>
      </c>
      <c r="F1205" s="5" t="s">
        <v>739</v>
      </c>
      <c r="G1205" s="5" t="s">
        <v>740</v>
      </c>
      <c r="H1205" s="5" t="s">
        <v>344</v>
      </c>
      <c r="I1205" s="5" t="s">
        <v>39</v>
      </c>
      <c r="J1205" s="75">
        <v>100</v>
      </c>
      <c r="N1205" s="14"/>
      <c r="O1205" s="50">
        <f>MIN(Lääkkeet[[#This Row],[Velvoite 1.1.2024 (pakkauksia)]],Lääkkeet[[#This Row],[Suurimman alitusluvan mukainen velvoite 
1.1.-30.6.2024 (pakkauksia)]],Lääkkeet[[#This Row],[Alin saldo 
1.1.-30.6.2024 (pakkauksia)]])*Lääkkeet[[#This Row],[Kirjanpitoarvo / pakkaus 1.1.2024
(EUR  ALV 0 %)]]</f>
        <v>0</v>
      </c>
      <c r="P1205" s="16"/>
      <c r="Q1205" s="13"/>
      <c r="R1205" s="13"/>
      <c r="S1205" s="13"/>
      <c r="T1205" s="14"/>
      <c r="U1205" s="50">
        <f>MIN(Lääkkeet[[#This Row],[Velvoite 1.7.2024 (pakkauksia)]],Lääkkeet[[#This Row],[Suurimman alitusluvan mukainen velvoite
1.7.-31.12.2024 (pakkauksia)]],Lääkkeet[[#This Row],[Alin saldo 
1.7.-31.12.2024 (pakkauksia)]])*Lääkkeet[[#This Row],[Kirjanpitoarvo / pakkaus 1.7.2024
(EUR  ALV 0 %)]]</f>
        <v>0</v>
      </c>
      <c r="W1205" s="61" t="str" cm="1">
        <f t="array" ref="W1205">IFERROR(_xlfn.IFS(Lääkkeet[[#This Row],[Sitoutunut pääoma 
1.1.-30.6.2024 (EUR)]]&gt;0,"Täytetyt",Lääkkeet[[#This Row],[Sitoutunut pääoma 
1.7.-31.12.2024 (EUR)]]&gt;0,"Täytetyt"),"")</f>
        <v/>
      </c>
      <c r="X1205" s="61"/>
      <c r="Y1205" s="5">
        <f>Hakulomake!$B$29</f>
        <v>0</v>
      </c>
    </row>
    <row r="1206" spans="1:25" x14ac:dyDescent="0.3">
      <c r="A1206" s="6" t="s">
        <v>1199</v>
      </c>
      <c r="B1206" s="5">
        <f>Hakulomake!$B$17</f>
        <v>0</v>
      </c>
      <c r="C1206" s="75">
        <v>10</v>
      </c>
      <c r="D1206" s="5" t="s">
        <v>722</v>
      </c>
      <c r="E1206" s="74" t="s">
        <v>1598</v>
      </c>
      <c r="F1206" s="5" t="s">
        <v>723</v>
      </c>
      <c r="G1206" s="5" t="s">
        <v>724</v>
      </c>
      <c r="H1206" s="5" t="s">
        <v>507</v>
      </c>
      <c r="I1206" s="5" t="s">
        <v>533</v>
      </c>
      <c r="J1206" s="75">
        <v>28</v>
      </c>
      <c r="N1206" s="14"/>
      <c r="O1206" s="50">
        <f>MIN(Lääkkeet[[#This Row],[Velvoite 1.1.2024 (pakkauksia)]],Lääkkeet[[#This Row],[Suurimman alitusluvan mukainen velvoite 
1.1.-30.6.2024 (pakkauksia)]],Lääkkeet[[#This Row],[Alin saldo 
1.1.-30.6.2024 (pakkauksia)]])*Lääkkeet[[#This Row],[Kirjanpitoarvo / pakkaus 1.1.2024
(EUR  ALV 0 %)]]</f>
        <v>0</v>
      </c>
      <c r="P1206" s="16"/>
      <c r="Q1206" s="13"/>
      <c r="R1206" s="13"/>
      <c r="S1206" s="13"/>
      <c r="T1206" s="14"/>
      <c r="U1206" s="50">
        <f>MIN(Lääkkeet[[#This Row],[Velvoite 1.7.2024 (pakkauksia)]],Lääkkeet[[#This Row],[Suurimman alitusluvan mukainen velvoite
1.7.-31.12.2024 (pakkauksia)]],Lääkkeet[[#This Row],[Alin saldo 
1.7.-31.12.2024 (pakkauksia)]])*Lääkkeet[[#This Row],[Kirjanpitoarvo / pakkaus 1.7.2024
(EUR  ALV 0 %)]]</f>
        <v>0</v>
      </c>
      <c r="W1206" s="61" t="str" cm="1">
        <f t="array" ref="W1206">IFERROR(_xlfn.IFS(Lääkkeet[[#This Row],[Sitoutunut pääoma 
1.1.-30.6.2024 (EUR)]]&gt;0,"Täytetyt",Lääkkeet[[#This Row],[Sitoutunut pääoma 
1.7.-31.12.2024 (EUR)]]&gt;0,"Täytetyt"),"")</f>
        <v/>
      </c>
      <c r="X1206" s="61"/>
      <c r="Y1206" s="5">
        <f>Hakulomake!$B$29</f>
        <v>0</v>
      </c>
    </row>
    <row r="1207" spans="1:25" x14ac:dyDescent="0.3">
      <c r="A1207" s="6" t="s">
        <v>1199</v>
      </c>
      <c r="B1207" s="5">
        <f>Hakulomake!$B$17</f>
        <v>0</v>
      </c>
      <c r="C1207" s="75">
        <v>10</v>
      </c>
      <c r="D1207" s="5" t="s">
        <v>722</v>
      </c>
      <c r="E1207" s="74" t="s">
        <v>1599</v>
      </c>
      <c r="F1207" s="5" t="s">
        <v>723</v>
      </c>
      <c r="G1207" s="5" t="s">
        <v>726</v>
      </c>
      <c r="H1207" s="5" t="s">
        <v>384</v>
      </c>
      <c r="I1207" s="5" t="s">
        <v>39</v>
      </c>
      <c r="J1207" s="75">
        <v>98</v>
      </c>
      <c r="N1207" s="14"/>
      <c r="O1207" s="50">
        <f>MIN(Lääkkeet[[#This Row],[Velvoite 1.1.2024 (pakkauksia)]],Lääkkeet[[#This Row],[Suurimman alitusluvan mukainen velvoite 
1.1.-30.6.2024 (pakkauksia)]],Lääkkeet[[#This Row],[Alin saldo 
1.1.-30.6.2024 (pakkauksia)]])*Lääkkeet[[#This Row],[Kirjanpitoarvo / pakkaus 1.1.2024
(EUR  ALV 0 %)]]</f>
        <v>0</v>
      </c>
      <c r="P1207" s="16"/>
      <c r="Q1207" s="13"/>
      <c r="R1207" s="13"/>
      <c r="S1207" s="13"/>
      <c r="T1207" s="14"/>
      <c r="U1207" s="50">
        <f>MIN(Lääkkeet[[#This Row],[Velvoite 1.7.2024 (pakkauksia)]],Lääkkeet[[#This Row],[Suurimman alitusluvan mukainen velvoite
1.7.-31.12.2024 (pakkauksia)]],Lääkkeet[[#This Row],[Alin saldo 
1.7.-31.12.2024 (pakkauksia)]])*Lääkkeet[[#This Row],[Kirjanpitoarvo / pakkaus 1.7.2024
(EUR  ALV 0 %)]]</f>
        <v>0</v>
      </c>
      <c r="W1207" s="61" t="str" cm="1">
        <f t="array" ref="W1207">IFERROR(_xlfn.IFS(Lääkkeet[[#This Row],[Sitoutunut pääoma 
1.1.-30.6.2024 (EUR)]]&gt;0,"Täytetyt",Lääkkeet[[#This Row],[Sitoutunut pääoma 
1.7.-31.12.2024 (EUR)]]&gt;0,"Täytetyt"),"")</f>
        <v/>
      </c>
      <c r="X1207" s="61"/>
      <c r="Y1207" s="5">
        <f>Hakulomake!$B$29</f>
        <v>0</v>
      </c>
    </row>
    <row r="1208" spans="1:25" x14ac:dyDescent="0.3">
      <c r="A1208" s="6" t="s">
        <v>1199</v>
      </c>
      <c r="B1208" s="5">
        <f>Hakulomake!$B$17</f>
        <v>0</v>
      </c>
      <c r="C1208" s="75">
        <v>10</v>
      </c>
      <c r="D1208" s="5" t="s">
        <v>738</v>
      </c>
      <c r="E1208" s="74" t="s">
        <v>1600</v>
      </c>
      <c r="F1208" s="5" t="s">
        <v>739</v>
      </c>
      <c r="G1208" s="5" t="s">
        <v>740</v>
      </c>
      <c r="H1208" s="5" t="s">
        <v>385</v>
      </c>
      <c r="I1208" s="5" t="s">
        <v>39</v>
      </c>
      <c r="J1208" s="75">
        <v>10</v>
      </c>
      <c r="N1208" s="14"/>
      <c r="O1208" s="50">
        <f>MIN(Lääkkeet[[#This Row],[Velvoite 1.1.2024 (pakkauksia)]],Lääkkeet[[#This Row],[Suurimman alitusluvan mukainen velvoite 
1.1.-30.6.2024 (pakkauksia)]],Lääkkeet[[#This Row],[Alin saldo 
1.1.-30.6.2024 (pakkauksia)]])*Lääkkeet[[#This Row],[Kirjanpitoarvo / pakkaus 1.1.2024
(EUR  ALV 0 %)]]</f>
        <v>0</v>
      </c>
      <c r="P1208" s="16"/>
      <c r="Q1208" s="13"/>
      <c r="R1208" s="13"/>
      <c r="S1208" s="13"/>
      <c r="T1208" s="14"/>
      <c r="U1208" s="50">
        <f>MIN(Lääkkeet[[#This Row],[Velvoite 1.7.2024 (pakkauksia)]],Lääkkeet[[#This Row],[Suurimman alitusluvan mukainen velvoite
1.7.-31.12.2024 (pakkauksia)]],Lääkkeet[[#This Row],[Alin saldo 
1.7.-31.12.2024 (pakkauksia)]])*Lääkkeet[[#This Row],[Kirjanpitoarvo / pakkaus 1.7.2024
(EUR  ALV 0 %)]]</f>
        <v>0</v>
      </c>
      <c r="W1208" s="61" t="str" cm="1">
        <f t="array" ref="W1208">IFERROR(_xlfn.IFS(Lääkkeet[[#This Row],[Sitoutunut pääoma 
1.1.-30.6.2024 (EUR)]]&gt;0,"Täytetyt",Lääkkeet[[#This Row],[Sitoutunut pääoma 
1.7.-31.12.2024 (EUR)]]&gt;0,"Täytetyt"),"")</f>
        <v/>
      </c>
      <c r="X1208" s="61"/>
      <c r="Y1208" s="5">
        <f>Hakulomake!$B$29</f>
        <v>0</v>
      </c>
    </row>
    <row r="1209" spans="1:25" x14ac:dyDescent="0.3">
      <c r="A1209" s="6" t="s">
        <v>1199</v>
      </c>
      <c r="B1209" s="5">
        <f>Hakulomake!$B$17</f>
        <v>0</v>
      </c>
      <c r="C1209" s="75">
        <v>10</v>
      </c>
      <c r="D1209" s="5" t="s">
        <v>722</v>
      </c>
      <c r="E1209" s="74" t="s">
        <v>1601</v>
      </c>
      <c r="F1209" s="5" t="s">
        <v>723</v>
      </c>
      <c r="G1209" s="5" t="s">
        <v>729</v>
      </c>
      <c r="H1209" s="5" t="s">
        <v>384</v>
      </c>
      <c r="I1209" s="5" t="s">
        <v>50</v>
      </c>
      <c r="J1209" s="75">
        <v>28</v>
      </c>
      <c r="N1209" s="14"/>
      <c r="O1209" s="50">
        <f>MIN(Lääkkeet[[#This Row],[Velvoite 1.1.2024 (pakkauksia)]],Lääkkeet[[#This Row],[Suurimman alitusluvan mukainen velvoite 
1.1.-30.6.2024 (pakkauksia)]],Lääkkeet[[#This Row],[Alin saldo 
1.1.-30.6.2024 (pakkauksia)]])*Lääkkeet[[#This Row],[Kirjanpitoarvo / pakkaus 1.1.2024
(EUR  ALV 0 %)]]</f>
        <v>0</v>
      </c>
      <c r="P1209" s="16"/>
      <c r="Q1209" s="13"/>
      <c r="R1209" s="13"/>
      <c r="S1209" s="13"/>
      <c r="T1209" s="14"/>
      <c r="U1209" s="50">
        <f>MIN(Lääkkeet[[#This Row],[Velvoite 1.7.2024 (pakkauksia)]],Lääkkeet[[#This Row],[Suurimman alitusluvan mukainen velvoite
1.7.-31.12.2024 (pakkauksia)]],Lääkkeet[[#This Row],[Alin saldo 
1.7.-31.12.2024 (pakkauksia)]])*Lääkkeet[[#This Row],[Kirjanpitoarvo / pakkaus 1.7.2024
(EUR  ALV 0 %)]]</f>
        <v>0</v>
      </c>
      <c r="W1209" s="61" t="str" cm="1">
        <f t="array" ref="W1209">IFERROR(_xlfn.IFS(Lääkkeet[[#This Row],[Sitoutunut pääoma 
1.1.-30.6.2024 (EUR)]]&gt;0,"Täytetyt",Lääkkeet[[#This Row],[Sitoutunut pääoma 
1.7.-31.12.2024 (EUR)]]&gt;0,"Täytetyt"),"")</f>
        <v/>
      </c>
      <c r="X1209" s="61"/>
      <c r="Y1209" s="5">
        <f>Hakulomake!$B$29</f>
        <v>0</v>
      </c>
    </row>
    <row r="1210" spans="1:25" x14ac:dyDescent="0.3">
      <c r="A1210" s="6" t="s">
        <v>1199</v>
      </c>
      <c r="B1210" s="5">
        <f>Hakulomake!$B$17</f>
        <v>0</v>
      </c>
      <c r="C1210" s="75">
        <v>10</v>
      </c>
      <c r="D1210" s="5" t="s">
        <v>713</v>
      </c>
      <c r="E1210" s="74" t="s">
        <v>1602</v>
      </c>
      <c r="F1210" s="5" t="s">
        <v>714</v>
      </c>
      <c r="G1210" s="5" t="s">
        <v>715</v>
      </c>
      <c r="H1210" s="5" t="s">
        <v>154</v>
      </c>
      <c r="I1210" s="5" t="s">
        <v>496</v>
      </c>
      <c r="J1210" s="75" t="s">
        <v>968</v>
      </c>
      <c r="N1210" s="14"/>
      <c r="O1210" s="50">
        <f>MIN(Lääkkeet[[#This Row],[Velvoite 1.1.2024 (pakkauksia)]],Lääkkeet[[#This Row],[Suurimman alitusluvan mukainen velvoite 
1.1.-30.6.2024 (pakkauksia)]],Lääkkeet[[#This Row],[Alin saldo 
1.1.-30.6.2024 (pakkauksia)]])*Lääkkeet[[#This Row],[Kirjanpitoarvo / pakkaus 1.1.2024
(EUR  ALV 0 %)]]</f>
        <v>0</v>
      </c>
      <c r="P1210" s="16"/>
      <c r="Q1210" s="13"/>
      <c r="R1210" s="13"/>
      <c r="S1210" s="13"/>
      <c r="T1210" s="14"/>
      <c r="U1210" s="50">
        <f>MIN(Lääkkeet[[#This Row],[Velvoite 1.7.2024 (pakkauksia)]],Lääkkeet[[#This Row],[Suurimman alitusluvan mukainen velvoite
1.7.-31.12.2024 (pakkauksia)]],Lääkkeet[[#This Row],[Alin saldo 
1.7.-31.12.2024 (pakkauksia)]])*Lääkkeet[[#This Row],[Kirjanpitoarvo / pakkaus 1.7.2024
(EUR  ALV 0 %)]]</f>
        <v>0</v>
      </c>
      <c r="W1210" s="61" t="str" cm="1">
        <f t="array" ref="W1210">IFERROR(_xlfn.IFS(Lääkkeet[[#This Row],[Sitoutunut pääoma 
1.1.-30.6.2024 (EUR)]]&gt;0,"Täytetyt",Lääkkeet[[#This Row],[Sitoutunut pääoma 
1.7.-31.12.2024 (EUR)]]&gt;0,"Täytetyt"),"")</f>
        <v/>
      </c>
      <c r="X1210" s="61"/>
      <c r="Y1210" s="5">
        <f>Hakulomake!$B$29</f>
        <v>0</v>
      </c>
    </row>
    <row r="1211" spans="1:25" x14ac:dyDescent="0.3">
      <c r="A1211" s="6" t="s">
        <v>1199</v>
      </c>
      <c r="B1211" s="5">
        <f>Hakulomake!$B$17</f>
        <v>0</v>
      </c>
      <c r="C1211" s="75">
        <v>10</v>
      </c>
      <c r="D1211" s="5" t="s">
        <v>713</v>
      </c>
      <c r="E1211" s="74" t="s">
        <v>1603</v>
      </c>
      <c r="F1211" s="5" t="s">
        <v>714</v>
      </c>
      <c r="G1211" s="5" t="s">
        <v>715</v>
      </c>
      <c r="H1211" s="5" t="s">
        <v>344</v>
      </c>
      <c r="I1211" s="5" t="s">
        <v>39</v>
      </c>
      <c r="J1211" s="75">
        <v>100</v>
      </c>
      <c r="N1211" s="14"/>
      <c r="O1211" s="50">
        <f>MIN(Lääkkeet[[#This Row],[Velvoite 1.1.2024 (pakkauksia)]],Lääkkeet[[#This Row],[Suurimman alitusluvan mukainen velvoite 
1.1.-30.6.2024 (pakkauksia)]],Lääkkeet[[#This Row],[Alin saldo 
1.1.-30.6.2024 (pakkauksia)]])*Lääkkeet[[#This Row],[Kirjanpitoarvo / pakkaus 1.1.2024
(EUR  ALV 0 %)]]</f>
        <v>0</v>
      </c>
      <c r="P1211" s="16"/>
      <c r="Q1211" s="13"/>
      <c r="R1211" s="13"/>
      <c r="S1211" s="13"/>
      <c r="T1211" s="14"/>
      <c r="U1211" s="50">
        <f>MIN(Lääkkeet[[#This Row],[Velvoite 1.7.2024 (pakkauksia)]],Lääkkeet[[#This Row],[Suurimman alitusluvan mukainen velvoite
1.7.-31.12.2024 (pakkauksia)]],Lääkkeet[[#This Row],[Alin saldo 
1.7.-31.12.2024 (pakkauksia)]])*Lääkkeet[[#This Row],[Kirjanpitoarvo / pakkaus 1.7.2024
(EUR  ALV 0 %)]]</f>
        <v>0</v>
      </c>
      <c r="W1211" s="61" t="str" cm="1">
        <f t="array" ref="W1211">IFERROR(_xlfn.IFS(Lääkkeet[[#This Row],[Sitoutunut pääoma 
1.1.-30.6.2024 (EUR)]]&gt;0,"Täytetyt",Lääkkeet[[#This Row],[Sitoutunut pääoma 
1.7.-31.12.2024 (EUR)]]&gt;0,"Täytetyt"),"")</f>
        <v/>
      </c>
      <c r="X1211" s="61"/>
      <c r="Y1211" s="5">
        <f>Hakulomake!$B$29</f>
        <v>0</v>
      </c>
    </row>
    <row r="1212" spans="1:25" x14ac:dyDescent="0.3">
      <c r="A1212" s="6" t="s">
        <v>1199</v>
      </c>
      <c r="B1212" s="5">
        <f>Hakulomake!$B$17</f>
        <v>0</v>
      </c>
      <c r="C1212" s="75">
        <v>10</v>
      </c>
      <c r="D1212" s="5" t="s">
        <v>722</v>
      </c>
      <c r="E1212" s="74" t="s">
        <v>1604</v>
      </c>
      <c r="F1212" s="5" t="s">
        <v>723</v>
      </c>
      <c r="G1212" s="5" t="s">
        <v>727</v>
      </c>
      <c r="H1212" s="5" t="s">
        <v>344</v>
      </c>
      <c r="I1212" s="5" t="s">
        <v>50</v>
      </c>
      <c r="J1212" s="75">
        <v>100</v>
      </c>
      <c r="N1212" s="14"/>
      <c r="O1212" s="50">
        <f>MIN(Lääkkeet[[#This Row],[Velvoite 1.1.2024 (pakkauksia)]],Lääkkeet[[#This Row],[Suurimman alitusluvan mukainen velvoite 
1.1.-30.6.2024 (pakkauksia)]],Lääkkeet[[#This Row],[Alin saldo 
1.1.-30.6.2024 (pakkauksia)]])*Lääkkeet[[#This Row],[Kirjanpitoarvo / pakkaus 1.1.2024
(EUR  ALV 0 %)]]</f>
        <v>0</v>
      </c>
      <c r="P1212" s="16"/>
      <c r="Q1212" s="13"/>
      <c r="R1212" s="13"/>
      <c r="S1212" s="13"/>
      <c r="T1212" s="14"/>
      <c r="U1212" s="50">
        <f>MIN(Lääkkeet[[#This Row],[Velvoite 1.7.2024 (pakkauksia)]],Lääkkeet[[#This Row],[Suurimman alitusluvan mukainen velvoite
1.7.-31.12.2024 (pakkauksia)]],Lääkkeet[[#This Row],[Alin saldo 
1.7.-31.12.2024 (pakkauksia)]])*Lääkkeet[[#This Row],[Kirjanpitoarvo / pakkaus 1.7.2024
(EUR  ALV 0 %)]]</f>
        <v>0</v>
      </c>
      <c r="W1212" s="61" t="str" cm="1">
        <f t="array" ref="W1212">IFERROR(_xlfn.IFS(Lääkkeet[[#This Row],[Sitoutunut pääoma 
1.1.-30.6.2024 (EUR)]]&gt;0,"Täytetyt",Lääkkeet[[#This Row],[Sitoutunut pääoma 
1.7.-31.12.2024 (EUR)]]&gt;0,"Täytetyt"),"")</f>
        <v/>
      </c>
      <c r="X1212" s="61"/>
      <c r="Y1212" s="5">
        <f>Hakulomake!$B$29</f>
        <v>0</v>
      </c>
    </row>
    <row r="1213" spans="1:25" x14ac:dyDescent="0.3">
      <c r="A1213" s="6" t="s">
        <v>1199</v>
      </c>
      <c r="B1213" s="5">
        <f>Hakulomake!$B$17</f>
        <v>0</v>
      </c>
      <c r="C1213" s="75">
        <v>10</v>
      </c>
      <c r="D1213" s="5" t="s">
        <v>722</v>
      </c>
      <c r="E1213" s="74" t="s">
        <v>1605</v>
      </c>
      <c r="F1213" s="5" t="s">
        <v>723</v>
      </c>
      <c r="G1213" s="5" t="s">
        <v>726</v>
      </c>
      <c r="H1213" s="5" t="s">
        <v>385</v>
      </c>
      <c r="I1213" s="5" t="s">
        <v>533</v>
      </c>
      <c r="J1213" s="75">
        <v>28</v>
      </c>
      <c r="N1213" s="14"/>
      <c r="O1213" s="50">
        <f>MIN(Lääkkeet[[#This Row],[Velvoite 1.1.2024 (pakkauksia)]],Lääkkeet[[#This Row],[Suurimman alitusluvan mukainen velvoite 
1.1.-30.6.2024 (pakkauksia)]],Lääkkeet[[#This Row],[Alin saldo 
1.1.-30.6.2024 (pakkauksia)]])*Lääkkeet[[#This Row],[Kirjanpitoarvo / pakkaus 1.1.2024
(EUR  ALV 0 %)]]</f>
        <v>0</v>
      </c>
      <c r="P1213" s="16"/>
      <c r="Q1213" s="13"/>
      <c r="R1213" s="13"/>
      <c r="S1213" s="13"/>
      <c r="T1213" s="14"/>
      <c r="U1213" s="50">
        <f>MIN(Lääkkeet[[#This Row],[Velvoite 1.7.2024 (pakkauksia)]],Lääkkeet[[#This Row],[Suurimman alitusluvan mukainen velvoite
1.7.-31.12.2024 (pakkauksia)]],Lääkkeet[[#This Row],[Alin saldo 
1.7.-31.12.2024 (pakkauksia)]])*Lääkkeet[[#This Row],[Kirjanpitoarvo / pakkaus 1.7.2024
(EUR  ALV 0 %)]]</f>
        <v>0</v>
      </c>
      <c r="W1213" s="61" t="str" cm="1">
        <f t="array" ref="W1213">IFERROR(_xlfn.IFS(Lääkkeet[[#This Row],[Sitoutunut pääoma 
1.1.-30.6.2024 (EUR)]]&gt;0,"Täytetyt",Lääkkeet[[#This Row],[Sitoutunut pääoma 
1.7.-31.12.2024 (EUR)]]&gt;0,"Täytetyt"),"")</f>
        <v/>
      </c>
      <c r="X1213" s="61"/>
      <c r="Y1213" s="5">
        <f>Hakulomake!$B$29</f>
        <v>0</v>
      </c>
    </row>
    <row r="1214" spans="1:25" x14ac:dyDescent="0.3">
      <c r="A1214" s="6" t="s">
        <v>1199</v>
      </c>
      <c r="B1214" s="5">
        <f>Hakulomake!$B$17</f>
        <v>0</v>
      </c>
      <c r="C1214" s="75">
        <v>10</v>
      </c>
      <c r="D1214" s="5" t="s">
        <v>722</v>
      </c>
      <c r="E1214" s="74" t="s">
        <v>1606</v>
      </c>
      <c r="F1214" s="5" t="s">
        <v>723</v>
      </c>
      <c r="G1214" s="5" t="s">
        <v>728</v>
      </c>
      <c r="H1214" s="5" t="s">
        <v>507</v>
      </c>
      <c r="I1214" s="5" t="s">
        <v>50</v>
      </c>
      <c r="J1214" s="75">
        <v>28</v>
      </c>
      <c r="N1214" s="14"/>
      <c r="O1214" s="50">
        <f>MIN(Lääkkeet[[#This Row],[Velvoite 1.1.2024 (pakkauksia)]],Lääkkeet[[#This Row],[Suurimman alitusluvan mukainen velvoite 
1.1.-30.6.2024 (pakkauksia)]],Lääkkeet[[#This Row],[Alin saldo 
1.1.-30.6.2024 (pakkauksia)]])*Lääkkeet[[#This Row],[Kirjanpitoarvo / pakkaus 1.1.2024
(EUR  ALV 0 %)]]</f>
        <v>0</v>
      </c>
      <c r="P1214" s="16"/>
      <c r="Q1214" s="13"/>
      <c r="R1214" s="13"/>
      <c r="S1214" s="13"/>
      <c r="T1214" s="14"/>
      <c r="U1214" s="50">
        <f>MIN(Lääkkeet[[#This Row],[Velvoite 1.7.2024 (pakkauksia)]],Lääkkeet[[#This Row],[Suurimman alitusluvan mukainen velvoite
1.7.-31.12.2024 (pakkauksia)]],Lääkkeet[[#This Row],[Alin saldo 
1.7.-31.12.2024 (pakkauksia)]])*Lääkkeet[[#This Row],[Kirjanpitoarvo / pakkaus 1.7.2024
(EUR  ALV 0 %)]]</f>
        <v>0</v>
      </c>
      <c r="W1214" s="61" t="str" cm="1">
        <f t="array" ref="W1214">IFERROR(_xlfn.IFS(Lääkkeet[[#This Row],[Sitoutunut pääoma 
1.1.-30.6.2024 (EUR)]]&gt;0,"Täytetyt",Lääkkeet[[#This Row],[Sitoutunut pääoma 
1.7.-31.12.2024 (EUR)]]&gt;0,"Täytetyt"),"")</f>
        <v/>
      </c>
      <c r="X1214" s="61"/>
      <c r="Y1214" s="5">
        <f>Hakulomake!$B$29</f>
        <v>0</v>
      </c>
    </row>
    <row r="1215" spans="1:25" x14ac:dyDescent="0.3">
      <c r="A1215" s="6" t="s">
        <v>1199</v>
      </c>
      <c r="B1215" s="5">
        <f>Hakulomake!$B$17</f>
        <v>0</v>
      </c>
      <c r="C1215" s="75">
        <v>10</v>
      </c>
      <c r="D1215" s="5" t="s">
        <v>722</v>
      </c>
      <c r="E1215" s="74" t="s">
        <v>1607</v>
      </c>
      <c r="F1215" s="5" t="s">
        <v>723</v>
      </c>
      <c r="G1215" s="5" t="s">
        <v>724</v>
      </c>
      <c r="H1215" s="5" t="s">
        <v>384</v>
      </c>
      <c r="I1215" s="5" t="s">
        <v>39</v>
      </c>
      <c r="J1215" s="75">
        <v>98</v>
      </c>
      <c r="N1215" s="14"/>
      <c r="O1215" s="50">
        <f>MIN(Lääkkeet[[#This Row],[Velvoite 1.1.2024 (pakkauksia)]],Lääkkeet[[#This Row],[Suurimman alitusluvan mukainen velvoite 
1.1.-30.6.2024 (pakkauksia)]],Lääkkeet[[#This Row],[Alin saldo 
1.1.-30.6.2024 (pakkauksia)]])*Lääkkeet[[#This Row],[Kirjanpitoarvo / pakkaus 1.1.2024
(EUR  ALV 0 %)]]</f>
        <v>0</v>
      </c>
      <c r="P1215" s="16"/>
      <c r="Q1215" s="13"/>
      <c r="R1215" s="13"/>
      <c r="S1215" s="13"/>
      <c r="T1215" s="14"/>
      <c r="U1215" s="50">
        <f>MIN(Lääkkeet[[#This Row],[Velvoite 1.7.2024 (pakkauksia)]],Lääkkeet[[#This Row],[Suurimman alitusluvan mukainen velvoite
1.7.-31.12.2024 (pakkauksia)]],Lääkkeet[[#This Row],[Alin saldo 
1.7.-31.12.2024 (pakkauksia)]])*Lääkkeet[[#This Row],[Kirjanpitoarvo / pakkaus 1.7.2024
(EUR  ALV 0 %)]]</f>
        <v>0</v>
      </c>
      <c r="W1215" s="61" t="str" cm="1">
        <f t="array" ref="W1215">IFERROR(_xlfn.IFS(Lääkkeet[[#This Row],[Sitoutunut pääoma 
1.1.-30.6.2024 (EUR)]]&gt;0,"Täytetyt",Lääkkeet[[#This Row],[Sitoutunut pääoma 
1.7.-31.12.2024 (EUR)]]&gt;0,"Täytetyt"),"")</f>
        <v/>
      </c>
      <c r="X1215" s="61"/>
      <c r="Y1215" s="5">
        <f>Hakulomake!$B$29</f>
        <v>0</v>
      </c>
    </row>
    <row r="1216" spans="1:25" x14ac:dyDescent="0.3">
      <c r="A1216" s="6" t="s">
        <v>1199</v>
      </c>
      <c r="B1216" s="5">
        <f>Hakulomake!$B$17</f>
        <v>0</v>
      </c>
      <c r="C1216" s="75">
        <v>10</v>
      </c>
      <c r="D1216" s="5" t="s">
        <v>753</v>
      </c>
      <c r="E1216" s="74" t="s">
        <v>1608</v>
      </c>
      <c r="F1216" s="5" t="s">
        <v>754</v>
      </c>
      <c r="G1216" s="5" t="s">
        <v>756</v>
      </c>
      <c r="H1216" s="5" t="s">
        <v>342</v>
      </c>
      <c r="I1216" s="5" t="s">
        <v>50</v>
      </c>
      <c r="J1216" s="75">
        <v>100</v>
      </c>
      <c r="N1216" s="14"/>
      <c r="O1216" s="50">
        <f>MIN(Lääkkeet[[#This Row],[Velvoite 1.1.2024 (pakkauksia)]],Lääkkeet[[#This Row],[Suurimman alitusluvan mukainen velvoite 
1.1.-30.6.2024 (pakkauksia)]],Lääkkeet[[#This Row],[Alin saldo 
1.1.-30.6.2024 (pakkauksia)]])*Lääkkeet[[#This Row],[Kirjanpitoarvo / pakkaus 1.1.2024
(EUR  ALV 0 %)]]</f>
        <v>0</v>
      </c>
      <c r="P1216" s="16"/>
      <c r="Q1216" s="13"/>
      <c r="R1216" s="13"/>
      <c r="S1216" s="13"/>
      <c r="T1216" s="14"/>
      <c r="U1216" s="50">
        <f>MIN(Lääkkeet[[#This Row],[Velvoite 1.7.2024 (pakkauksia)]],Lääkkeet[[#This Row],[Suurimman alitusluvan mukainen velvoite
1.7.-31.12.2024 (pakkauksia)]],Lääkkeet[[#This Row],[Alin saldo 
1.7.-31.12.2024 (pakkauksia)]])*Lääkkeet[[#This Row],[Kirjanpitoarvo / pakkaus 1.7.2024
(EUR  ALV 0 %)]]</f>
        <v>0</v>
      </c>
      <c r="W1216" s="61" t="str" cm="1">
        <f t="array" ref="W1216">IFERROR(_xlfn.IFS(Lääkkeet[[#This Row],[Sitoutunut pääoma 
1.1.-30.6.2024 (EUR)]]&gt;0,"Täytetyt",Lääkkeet[[#This Row],[Sitoutunut pääoma 
1.7.-31.12.2024 (EUR)]]&gt;0,"Täytetyt"),"")</f>
        <v/>
      </c>
      <c r="X1216" s="61"/>
      <c r="Y1216" s="5">
        <f>Hakulomake!$B$29</f>
        <v>0</v>
      </c>
    </row>
    <row r="1217" spans="1:25" x14ac:dyDescent="0.3">
      <c r="A1217" s="6" t="s">
        <v>1199</v>
      </c>
      <c r="B1217" s="5">
        <f>Hakulomake!$B$17</f>
        <v>0</v>
      </c>
      <c r="C1217" s="75">
        <v>10</v>
      </c>
      <c r="D1217" s="5" t="s">
        <v>722</v>
      </c>
      <c r="E1217" s="74" t="s">
        <v>1609</v>
      </c>
      <c r="F1217" s="5" t="s">
        <v>723</v>
      </c>
      <c r="G1217" s="5" t="s">
        <v>726</v>
      </c>
      <c r="H1217" s="5" t="s">
        <v>507</v>
      </c>
      <c r="I1217" s="5" t="s">
        <v>533</v>
      </c>
      <c r="J1217" s="75">
        <v>28</v>
      </c>
      <c r="N1217" s="14"/>
      <c r="O1217" s="50">
        <f>MIN(Lääkkeet[[#This Row],[Velvoite 1.1.2024 (pakkauksia)]],Lääkkeet[[#This Row],[Suurimman alitusluvan mukainen velvoite 
1.1.-30.6.2024 (pakkauksia)]],Lääkkeet[[#This Row],[Alin saldo 
1.1.-30.6.2024 (pakkauksia)]])*Lääkkeet[[#This Row],[Kirjanpitoarvo / pakkaus 1.1.2024
(EUR  ALV 0 %)]]</f>
        <v>0</v>
      </c>
      <c r="P1217" s="16"/>
      <c r="Q1217" s="13"/>
      <c r="R1217" s="13"/>
      <c r="S1217" s="13"/>
      <c r="T1217" s="14"/>
      <c r="U1217" s="50">
        <f>MIN(Lääkkeet[[#This Row],[Velvoite 1.7.2024 (pakkauksia)]],Lääkkeet[[#This Row],[Suurimman alitusluvan mukainen velvoite
1.7.-31.12.2024 (pakkauksia)]],Lääkkeet[[#This Row],[Alin saldo 
1.7.-31.12.2024 (pakkauksia)]])*Lääkkeet[[#This Row],[Kirjanpitoarvo / pakkaus 1.7.2024
(EUR  ALV 0 %)]]</f>
        <v>0</v>
      </c>
      <c r="W1217" s="61" t="str" cm="1">
        <f t="array" ref="W1217">IFERROR(_xlfn.IFS(Lääkkeet[[#This Row],[Sitoutunut pääoma 
1.1.-30.6.2024 (EUR)]]&gt;0,"Täytetyt",Lääkkeet[[#This Row],[Sitoutunut pääoma 
1.7.-31.12.2024 (EUR)]]&gt;0,"Täytetyt"),"")</f>
        <v/>
      </c>
      <c r="X1217" s="61"/>
      <c r="Y1217" s="5">
        <f>Hakulomake!$B$29</f>
        <v>0</v>
      </c>
    </row>
    <row r="1218" spans="1:25" x14ac:dyDescent="0.3">
      <c r="A1218" s="6" t="s">
        <v>1199</v>
      </c>
      <c r="B1218" s="5">
        <f>Hakulomake!$B$17</f>
        <v>0</v>
      </c>
      <c r="C1218" s="75">
        <v>10</v>
      </c>
      <c r="D1218" s="5" t="s">
        <v>722</v>
      </c>
      <c r="E1218" s="74" t="s">
        <v>1610</v>
      </c>
      <c r="F1218" s="5" t="s">
        <v>723</v>
      </c>
      <c r="G1218" s="5" t="s">
        <v>728</v>
      </c>
      <c r="H1218" s="5" t="s">
        <v>725</v>
      </c>
      <c r="I1218" s="5" t="s">
        <v>50</v>
      </c>
      <c r="J1218" s="75">
        <v>56</v>
      </c>
      <c r="N1218" s="14"/>
      <c r="O1218" s="50">
        <f>MIN(Lääkkeet[[#This Row],[Velvoite 1.1.2024 (pakkauksia)]],Lääkkeet[[#This Row],[Suurimman alitusluvan mukainen velvoite 
1.1.-30.6.2024 (pakkauksia)]],Lääkkeet[[#This Row],[Alin saldo 
1.1.-30.6.2024 (pakkauksia)]])*Lääkkeet[[#This Row],[Kirjanpitoarvo / pakkaus 1.1.2024
(EUR  ALV 0 %)]]</f>
        <v>0</v>
      </c>
      <c r="P1218" s="16"/>
      <c r="Q1218" s="13"/>
      <c r="R1218" s="13"/>
      <c r="S1218" s="13"/>
      <c r="T1218" s="14"/>
      <c r="U1218" s="50">
        <f>MIN(Lääkkeet[[#This Row],[Velvoite 1.7.2024 (pakkauksia)]],Lääkkeet[[#This Row],[Suurimman alitusluvan mukainen velvoite
1.7.-31.12.2024 (pakkauksia)]],Lääkkeet[[#This Row],[Alin saldo 
1.7.-31.12.2024 (pakkauksia)]])*Lääkkeet[[#This Row],[Kirjanpitoarvo / pakkaus 1.7.2024
(EUR  ALV 0 %)]]</f>
        <v>0</v>
      </c>
      <c r="W1218" s="61" t="str" cm="1">
        <f t="array" ref="W1218">IFERROR(_xlfn.IFS(Lääkkeet[[#This Row],[Sitoutunut pääoma 
1.1.-30.6.2024 (EUR)]]&gt;0,"Täytetyt",Lääkkeet[[#This Row],[Sitoutunut pääoma 
1.7.-31.12.2024 (EUR)]]&gt;0,"Täytetyt"),"")</f>
        <v/>
      </c>
      <c r="X1218" s="61"/>
      <c r="Y1218" s="5">
        <f>Hakulomake!$B$29</f>
        <v>0</v>
      </c>
    </row>
    <row r="1219" spans="1:25" x14ac:dyDescent="0.3">
      <c r="A1219" s="6" t="s">
        <v>1199</v>
      </c>
      <c r="B1219" s="5">
        <f>Hakulomake!$B$17</f>
        <v>0</v>
      </c>
      <c r="C1219" s="75">
        <v>10</v>
      </c>
      <c r="D1219" s="5" t="s">
        <v>713</v>
      </c>
      <c r="E1219" s="74" t="s">
        <v>1611</v>
      </c>
      <c r="F1219" s="5" t="s">
        <v>714</v>
      </c>
      <c r="G1219" s="5" t="s">
        <v>715</v>
      </c>
      <c r="H1219" s="5" t="s">
        <v>163</v>
      </c>
      <c r="I1219" s="5" t="s">
        <v>135</v>
      </c>
      <c r="J1219" s="75" t="s">
        <v>1080</v>
      </c>
      <c r="N1219" s="14"/>
      <c r="O1219" s="50">
        <f>MIN(Lääkkeet[[#This Row],[Velvoite 1.1.2024 (pakkauksia)]],Lääkkeet[[#This Row],[Suurimman alitusluvan mukainen velvoite 
1.1.-30.6.2024 (pakkauksia)]],Lääkkeet[[#This Row],[Alin saldo 
1.1.-30.6.2024 (pakkauksia)]])*Lääkkeet[[#This Row],[Kirjanpitoarvo / pakkaus 1.1.2024
(EUR  ALV 0 %)]]</f>
        <v>0</v>
      </c>
      <c r="P1219" s="16"/>
      <c r="Q1219" s="13"/>
      <c r="R1219" s="13"/>
      <c r="S1219" s="13"/>
      <c r="T1219" s="14"/>
      <c r="U1219" s="50">
        <f>MIN(Lääkkeet[[#This Row],[Velvoite 1.7.2024 (pakkauksia)]],Lääkkeet[[#This Row],[Suurimman alitusluvan mukainen velvoite
1.7.-31.12.2024 (pakkauksia)]],Lääkkeet[[#This Row],[Alin saldo 
1.7.-31.12.2024 (pakkauksia)]])*Lääkkeet[[#This Row],[Kirjanpitoarvo / pakkaus 1.7.2024
(EUR  ALV 0 %)]]</f>
        <v>0</v>
      </c>
      <c r="W1219" s="61" t="str" cm="1">
        <f t="array" ref="W1219">IFERROR(_xlfn.IFS(Lääkkeet[[#This Row],[Sitoutunut pääoma 
1.1.-30.6.2024 (EUR)]]&gt;0,"Täytetyt",Lääkkeet[[#This Row],[Sitoutunut pääoma 
1.7.-31.12.2024 (EUR)]]&gt;0,"Täytetyt"),"")</f>
        <v/>
      </c>
      <c r="X1219" s="61"/>
      <c r="Y1219" s="5">
        <f>Hakulomake!$B$29</f>
        <v>0</v>
      </c>
    </row>
    <row r="1220" spans="1:25" x14ac:dyDescent="0.3">
      <c r="A1220" s="6" t="s">
        <v>1199</v>
      </c>
      <c r="B1220" s="5">
        <f>Hakulomake!$B$17</f>
        <v>0</v>
      </c>
      <c r="C1220" s="75">
        <v>10</v>
      </c>
      <c r="D1220" s="5" t="s">
        <v>722</v>
      </c>
      <c r="E1220" s="74" t="s">
        <v>1612</v>
      </c>
      <c r="F1220" s="5" t="s">
        <v>723</v>
      </c>
      <c r="G1220" s="5" t="s">
        <v>729</v>
      </c>
      <c r="H1220" s="5" t="s">
        <v>342</v>
      </c>
      <c r="I1220" s="5" t="s">
        <v>50</v>
      </c>
      <c r="J1220" s="75">
        <v>28</v>
      </c>
      <c r="N1220" s="14"/>
      <c r="O1220" s="50">
        <f>MIN(Lääkkeet[[#This Row],[Velvoite 1.1.2024 (pakkauksia)]],Lääkkeet[[#This Row],[Suurimman alitusluvan mukainen velvoite 
1.1.-30.6.2024 (pakkauksia)]],Lääkkeet[[#This Row],[Alin saldo 
1.1.-30.6.2024 (pakkauksia)]])*Lääkkeet[[#This Row],[Kirjanpitoarvo / pakkaus 1.1.2024
(EUR  ALV 0 %)]]</f>
        <v>0</v>
      </c>
      <c r="P1220" s="16"/>
      <c r="Q1220" s="13"/>
      <c r="R1220" s="13"/>
      <c r="S1220" s="13"/>
      <c r="T1220" s="14"/>
      <c r="U1220" s="50">
        <f>MIN(Lääkkeet[[#This Row],[Velvoite 1.7.2024 (pakkauksia)]],Lääkkeet[[#This Row],[Suurimman alitusluvan mukainen velvoite
1.7.-31.12.2024 (pakkauksia)]],Lääkkeet[[#This Row],[Alin saldo 
1.7.-31.12.2024 (pakkauksia)]])*Lääkkeet[[#This Row],[Kirjanpitoarvo / pakkaus 1.7.2024
(EUR  ALV 0 %)]]</f>
        <v>0</v>
      </c>
      <c r="W1220" s="61" t="str" cm="1">
        <f t="array" ref="W1220">IFERROR(_xlfn.IFS(Lääkkeet[[#This Row],[Sitoutunut pääoma 
1.1.-30.6.2024 (EUR)]]&gt;0,"Täytetyt",Lääkkeet[[#This Row],[Sitoutunut pääoma 
1.7.-31.12.2024 (EUR)]]&gt;0,"Täytetyt"),"")</f>
        <v/>
      </c>
      <c r="X1220" s="61"/>
      <c r="Y1220" s="5">
        <f>Hakulomake!$B$29</f>
        <v>0</v>
      </c>
    </row>
    <row r="1221" spans="1:25" x14ac:dyDescent="0.3">
      <c r="A1221" s="6" t="s">
        <v>1199</v>
      </c>
      <c r="B1221" s="5">
        <f>Hakulomake!$B$17</f>
        <v>0</v>
      </c>
      <c r="C1221" s="75">
        <v>10</v>
      </c>
      <c r="D1221" s="5" t="s">
        <v>749</v>
      </c>
      <c r="E1221" s="74" t="s">
        <v>1613</v>
      </c>
      <c r="F1221" s="5" t="s">
        <v>750</v>
      </c>
      <c r="G1221" s="5" t="s">
        <v>751</v>
      </c>
      <c r="H1221" s="5" t="s">
        <v>177</v>
      </c>
      <c r="I1221" s="5" t="s">
        <v>50</v>
      </c>
      <c r="J1221" s="75">
        <v>100</v>
      </c>
      <c r="N1221" s="14"/>
      <c r="O1221" s="50">
        <f>MIN(Lääkkeet[[#This Row],[Velvoite 1.1.2024 (pakkauksia)]],Lääkkeet[[#This Row],[Suurimman alitusluvan mukainen velvoite 
1.1.-30.6.2024 (pakkauksia)]],Lääkkeet[[#This Row],[Alin saldo 
1.1.-30.6.2024 (pakkauksia)]])*Lääkkeet[[#This Row],[Kirjanpitoarvo / pakkaus 1.1.2024
(EUR  ALV 0 %)]]</f>
        <v>0</v>
      </c>
      <c r="P1221" s="16"/>
      <c r="Q1221" s="13"/>
      <c r="R1221" s="13"/>
      <c r="S1221" s="13"/>
      <c r="T1221" s="14"/>
      <c r="U1221" s="50">
        <f>MIN(Lääkkeet[[#This Row],[Velvoite 1.7.2024 (pakkauksia)]],Lääkkeet[[#This Row],[Suurimman alitusluvan mukainen velvoite
1.7.-31.12.2024 (pakkauksia)]],Lääkkeet[[#This Row],[Alin saldo 
1.7.-31.12.2024 (pakkauksia)]])*Lääkkeet[[#This Row],[Kirjanpitoarvo / pakkaus 1.7.2024
(EUR  ALV 0 %)]]</f>
        <v>0</v>
      </c>
      <c r="W1221" s="61" t="str" cm="1">
        <f t="array" ref="W1221">IFERROR(_xlfn.IFS(Lääkkeet[[#This Row],[Sitoutunut pääoma 
1.1.-30.6.2024 (EUR)]]&gt;0,"Täytetyt",Lääkkeet[[#This Row],[Sitoutunut pääoma 
1.7.-31.12.2024 (EUR)]]&gt;0,"Täytetyt"),"")</f>
        <v/>
      </c>
      <c r="X1221" s="61"/>
      <c r="Y1221" s="5">
        <f>Hakulomake!$B$29</f>
        <v>0</v>
      </c>
    </row>
    <row r="1222" spans="1:25" x14ac:dyDescent="0.3">
      <c r="A1222" s="6" t="s">
        <v>1199</v>
      </c>
      <c r="B1222" s="5">
        <f>Hakulomake!$B$17</f>
        <v>0</v>
      </c>
      <c r="C1222" s="75">
        <v>10</v>
      </c>
      <c r="D1222" s="5" t="s">
        <v>746</v>
      </c>
      <c r="E1222" s="74" t="s">
        <v>1614</v>
      </c>
      <c r="F1222" s="5" t="s">
        <v>747</v>
      </c>
      <c r="G1222" s="5" t="s">
        <v>748</v>
      </c>
      <c r="H1222" s="5" t="s">
        <v>342</v>
      </c>
      <c r="I1222" s="5" t="s">
        <v>39</v>
      </c>
      <c r="J1222" s="75">
        <v>10</v>
      </c>
      <c r="N1222" s="14"/>
      <c r="O1222" s="50">
        <f>MIN(Lääkkeet[[#This Row],[Velvoite 1.1.2024 (pakkauksia)]],Lääkkeet[[#This Row],[Suurimman alitusluvan mukainen velvoite 
1.1.-30.6.2024 (pakkauksia)]],Lääkkeet[[#This Row],[Alin saldo 
1.1.-30.6.2024 (pakkauksia)]])*Lääkkeet[[#This Row],[Kirjanpitoarvo / pakkaus 1.1.2024
(EUR  ALV 0 %)]]</f>
        <v>0</v>
      </c>
      <c r="P1222" s="16"/>
      <c r="Q1222" s="13"/>
      <c r="R1222" s="13"/>
      <c r="S1222" s="13"/>
      <c r="T1222" s="14"/>
      <c r="U1222" s="50">
        <f>MIN(Lääkkeet[[#This Row],[Velvoite 1.7.2024 (pakkauksia)]],Lääkkeet[[#This Row],[Suurimman alitusluvan mukainen velvoite
1.7.-31.12.2024 (pakkauksia)]],Lääkkeet[[#This Row],[Alin saldo 
1.7.-31.12.2024 (pakkauksia)]])*Lääkkeet[[#This Row],[Kirjanpitoarvo / pakkaus 1.7.2024
(EUR  ALV 0 %)]]</f>
        <v>0</v>
      </c>
      <c r="W1222" s="61" t="str" cm="1">
        <f t="array" ref="W1222">IFERROR(_xlfn.IFS(Lääkkeet[[#This Row],[Sitoutunut pääoma 
1.1.-30.6.2024 (EUR)]]&gt;0,"Täytetyt",Lääkkeet[[#This Row],[Sitoutunut pääoma 
1.7.-31.12.2024 (EUR)]]&gt;0,"Täytetyt"),"")</f>
        <v/>
      </c>
      <c r="X1222" s="61"/>
      <c r="Y1222" s="5">
        <f>Hakulomake!$B$29</f>
        <v>0</v>
      </c>
    </row>
    <row r="1223" spans="1:25" x14ac:dyDescent="0.3">
      <c r="A1223" s="6" t="s">
        <v>1199</v>
      </c>
      <c r="B1223" s="5">
        <f>Hakulomake!$B$17</f>
        <v>0</v>
      </c>
      <c r="C1223" s="75">
        <v>10</v>
      </c>
      <c r="D1223" s="5" t="s">
        <v>746</v>
      </c>
      <c r="E1223" s="74" t="s">
        <v>1615</v>
      </c>
      <c r="F1223" s="5" t="s">
        <v>747</v>
      </c>
      <c r="G1223" s="5" t="s">
        <v>748</v>
      </c>
      <c r="H1223" s="5" t="s">
        <v>342</v>
      </c>
      <c r="I1223" s="5" t="s">
        <v>39</v>
      </c>
      <c r="J1223" s="75">
        <v>30</v>
      </c>
      <c r="N1223" s="14"/>
      <c r="O1223" s="50">
        <f>MIN(Lääkkeet[[#This Row],[Velvoite 1.1.2024 (pakkauksia)]],Lääkkeet[[#This Row],[Suurimman alitusluvan mukainen velvoite 
1.1.-30.6.2024 (pakkauksia)]],Lääkkeet[[#This Row],[Alin saldo 
1.1.-30.6.2024 (pakkauksia)]])*Lääkkeet[[#This Row],[Kirjanpitoarvo / pakkaus 1.1.2024
(EUR  ALV 0 %)]]</f>
        <v>0</v>
      </c>
      <c r="P1223" s="16"/>
      <c r="Q1223" s="13"/>
      <c r="R1223" s="13"/>
      <c r="S1223" s="13"/>
      <c r="T1223" s="14"/>
      <c r="U1223" s="50">
        <f>MIN(Lääkkeet[[#This Row],[Velvoite 1.7.2024 (pakkauksia)]],Lääkkeet[[#This Row],[Suurimman alitusluvan mukainen velvoite
1.7.-31.12.2024 (pakkauksia)]],Lääkkeet[[#This Row],[Alin saldo 
1.7.-31.12.2024 (pakkauksia)]])*Lääkkeet[[#This Row],[Kirjanpitoarvo / pakkaus 1.7.2024
(EUR  ALV 0 %)]]</f>
        <v>0</v>
      </c>
      <c r="W1223" s="61" t="str" cm="1">
        <f t="array" ref="W1223">IFERROR(_xlfn.IFS(Lääkkeet[[#This Row],[Sitoutunut pääoma 
1.1.-30.6.2024 (EUR)]]&gt;0,"Täytetyt",Lääkkeet[[#This Row],[Sitoutunut pääoma 
1.7.-31.12.2024 (EUR)]]&gt;0,"Täytetyt"),"")</f>
        <v/>
      </c>
      <c r="X1223" s="61"/>
      <c r="Y1223" s="5">
        <f>Hakulomake!$B$29</f>
        <v>0</v>
      </c>
    </row>
    <row r="1224" spans="1:25" x14ac:dyDescent="0.3">
      <c r="A1224" s="6" t="s">
        <v>1199</v>
      </c>
      <c r="B1224" s="5">
        <f>Hakulomake!$B$17</f>
        <v>0</v>
      </c>
      <c r="C1224" s="75">
        <v>10</v>
      </c>
      <c r="D1224" s="5" t="s">
        <v>746</v>
      </c>
      <c r="E1224" s="74" t="s">
        <v>1616</v>
      </c>
      <c r="F1224" s="5" t="s">
        <v>747</v>
      </c>
      <c r="G1224" s="5" t="s">
        <v>748</v>
      </c>
      <c r="H1224" s="5" t="s">
        <v>342</v>
      </c>
      <c r="I1224" s="5" t="s">
        <v>39</v>
      </c>
      <c r="J1224" s="75">
        <v>100</v>
      </c>
      <c r="N1224" s="14"/>
      <c r="O1224" s="50">
        <f>MIN(Lääkkeet[[#This Row],[Velvoite 1.1.2024 (pakkauksia)]],Lääkkeet[[#This Row],[Suurimman alitusluvan mukainen velvoite 
1.1.-30.6.2024 (pakkauksia)]],Lääkkeet[[#This Row],[Alin saldo 
1.1.-30.6.2024 (pakkauksia)]])*Lääkkeet[[#This Row],[Kirjanpitoarvo / pakkaus 1.1.2024
(EUR  ALV 0 %)]]</f>
        <v>0</v>
      </c>
      <c r="P1224" s="16"/>
      <c r="Q1224" s="13"/>
      <c r="R1224" s="13"/>
      <c r="S1224" s="13"/>
      <c r="T1224" s="14"/>
      <c r="U1224" s="50">
        <f>MIN(Lääkkeet[[#This Row],[Velvoite 1.7.2024 (pakkauksia)]],Lääkkeet[[#This Row],[Suurimman alitusluvan mukainen velvoite
1.7.-31.12.2024 (pakkauksia)]],Lääkkeet[[#This Row],[Alin saldo 
1.7.-31.12.2024 (pakkauksia)]])*Lääkkeet[[#This Row],[Kirjanpitoarvo / pakkaus 1.7.2024
(EUR  ALV 0 %)]]</f>
        <v>0</v>
      </c>
      <c r="W1224" s="61" t="str" cm="1">
        <f t="array" ref="W1224">IFERROR(_xlfn.IFS(Lääkkeet[[#This Row],[Sitoutunut pääoma 
1.1.-30.6.2024 (EUR)]]&gt;0,"Täytetyt",Lääkkeet[[#This Row],[Sitoutunut pääoma 
1.7.-31.12.2024 (EUR)]]&gt;0,"Täytetyt"),"")</f>
        <v/>
      </c>
      <c r="X1224" s="61"/>
      <c r="Y1224" s="5">
        <f>Hakulomake!$B$29</f>
        <v>0</v>
      </c>
    </row>
    <row r="1225" spans="1:25" x14ac:dyDescent="0.3">
      <c r="A1225" s="6" t="s">
        <v>1199</v>
      </c>
      <c r="B1225" s="5">
        <f>Hakulomake!$B$17</f>
        <v>0</v>
      </c>
      <c r="C1225" s="75">
        <v>10</v>
      </c>
      <c r="D1225" s="5" t="s">
        <v>722</v>
      </c>
      <c r="E1225" s="74" t="s">
        <v>1617</v>
      </c>
      <c r="F1225" s="5" t="s">
        <v>723</v>
      </c>
      <c r="G1225" s="5" t="s">
        <v>728</v>
      </c>
      <c r="H1225" s="5" t="s">
        <v>344</v>
      </c>
      <c r="I1225" s="5" t="s">
        <v>50</v>
      </c>
      <c r="J1225" s="75">
        <v>56</v>
      </c>
      <c r="N1225" s="14"/>
      <c r="O1225" s="50">
        <f>MIN(Lääkkeet[[#This Row],[Velvoite 1.1.2024 (pakkauksia)]],Lääkkeet[[#This Row],[Suurimman alitusluvan mukainen velvoite 
1.1.-30.6.2024 (pakkauksia)]],Lääkkeet[[#This Row],[Alin saldo 
1.1.-30.6.2024 (pakkauksia)]])*Lääkkeet[[#This Row],[Kirjanpitoarvo / pakkaus 1.1.2024
(EUR  ALV 0 %)]]</f>
        <v>0</v>
      </c>
      <c r="P1225" s="16"/>
      <c r="Q1225" s="13"/>
      <c r="R1225" s="13"/>
      <c r="S1225" s="13"/>
      <c r="T1225" s="14"/>
      <c r="U1225" s="50">
        <f>MIN(Lääkkeet[[#This Row],[Velvoite 1.7.2024 (pakkauksia)]],Lääkkeet[[#This Row],[Suurimman alitusluvan mukainen velvoite
1.7.-31.12.2024 (pakkauksia)]],Lääkkeet[[#This Row],[Alin saldo 
1.7.-31.12.2024 (pakkauksia)]])*Lääkkeet[[#This Row],[Kirjanpitoarvo / pakkaus 1.7.2024
(EUR  ALV 0 %)]]</f>
        <v>0</v>
      </c>
      <c r="W1225" s="61" t="str" cm="1">
        <f t="array" ref="W1225">IFERROR(_xlfn.IFS(Lääkkeet[[#This Row],[Sitoutunut pääoma 
1.1.-30.6.2024 (EUR)]]&gt;0,"Täytetyt",Lääkkeet[[#This Row],[Sitoutunut pääoma 
1.7.-31.12.2024 (EUR)]]&gt;0,"Täytetyt"),"")</f>
        <v/>
      </c>
      <c r="X1225" s="61"/>
      <c r="Y1225" s="5">
        <f>Hakulomake!$B$29</f>
        <v>0</v>
      </c>
    </row>
    <row r="1226" spans="1:25" x14ac:dyDescent="0.3">
      <c r="A1226" s="6" t="s">
        <v>1199</v>
      </c>
      <c r="B1226" s="5">
        <f>Hakulomake!$B$17</f>
        <v>0</v>
      </c>
      <c r="C1226" s="75">
        <v>10</v>
      </c>
      <c r="D1226" s="5" t="s">
        <v>749</v>
      </c>
      <c r="E1226" s="74" t="s">
        <v>1618</v>
      </c>
      <c r="F1226" s="5" t="s">
        <v>750</v>
      </c>
      <c r="G1226" s="5" t="s">
        <v>752</v>
      </c>
      <c r="H1226" s="5" t="s">
        <v>340</v>
      </c>
      <c r="I1226" s="5" t="s">
        <v>50</v>
      </c>
      <c r="J1226" s="75">
        <v>100</v>
      </c>
      <c r="N1226" s="14"/>
      <c r="O1226" s="50">
        <f>MIN(Lääkkeet[[#This Row],[Velvoite 1.1.2024 (pakkauksia)]],Lääkkeet[[#This Row],[Suurimman alitusluvan mukainen velvoite 
1.1.-30.6.2024 (pakkauksia)]],Lääkkeet[[#This Row],[Alin saldo 
1.1.-30.6.2024 (pakkauksia)]])*Lääkkeet[[#This Row],[Kirjanpitoarvo / pakkaus 1.1.2024
(EUR  ALV 0 %)]]</f>
        <v>0</v>
      </c>
      <c r="P1226" s="16"/>
      <c r="Q1226" s="13"/>
      <c r="R1226" s="13"/>
      <c r="S1226" s="13"/>
      <c r="T1226" s="14"/>
      <c r="U1226" s="50">
        <f>MIN(Lääkkeet[[#This Row],[Velvoite 1.7.2024 (pakkauksia)]],Lääkkeet[[#This Row],[Suurimman alitusluvan mukainen velvoite
1.7.-31.12.2024 (pakkauksia)]],Lääkkeet[[#This Row],[Alin saldo 
1.7.-31.12.2024 (pakkauksia)]])*Lääkkeet[[#This Row],[Kirjanpitoarvo / pakkaus 1.7.2024
(EUR  ALV 0 %)]]</f>
        <v>0</v>
      </c>
      <c r="W1226" s="61" t="str" cm="1">
        <f t="array" ref="W1226">IFERROR(_xlfn.IFS(Lääkkeet[[#This Row],[Sitoutunut pääoma 
1.1.-30.6.2024 (EUR)]]&gt;0,"Täytetyt",Lääkkeet[[#This Row],[Sitoutunut pääoma 
1.7.-31.12.2024 (EUR)]]&gt;0,"Täytetyt"),"")</f>
        <v/>
      </c>
      <c r="X1226" s="61"/>
      <c r="Y1226" s="5">
        <f>Hakulomake!$B$29</f>
        <v>0</v>
      </c>
    </row>
    <row r="1227" spans="1:25" x14ac:dyDescent="0.3">
      <c r="A1227" s="6" t="s">
        <v>1199</v>
      </c>
      <c r="B1227" s="5">
        <f>Hakulomake!$B$17</f>
        <v>0</v>
      </c>
      <c r="C1227" s="75">
        <v>10</v>
      </c>
      <c r="D1227" s="5" t="s">
        <v>722</v>
      </c>
      <c r="E1227" s="74" t="s">
        <v>1619</v>
      </c>
      <c r="F1227" s="5" t="s">
        <v>723</v>
      </c>
      <c r="G1227" s="5" t="s">
        <v>726</v>
      </c>
      <c r="H1227" s="5" t="s">
        <v>344</v>
      </c>
      <c r="I1227" s="5" t="s">
        <v>39</v>
      </c>
      <c r="J1227" s="75">
        <v>98</v>
      </c>
      <c r="N1227" s="14"/>
      <c r="O1227" s="50">
        <f>MIN(Lääkkeet[[#This Row],[Velvoite 1.1.2024 (pakkauksia)]],Lääkkeet[[#This Row],[Suurimman alitusluvan mukainen velvoite 
1.1.-30.6.2024 (pakkauksia)]],Lääkkeet[[#This Row],[Alin saldo 
1.1.-30.6.2024 (pakkauksia)]])*Lääkkeet[[#This Row],[Kirjanpitoarvo / pakkaus 1.1.2024
(EUR  ALV 0 %)]]</f>
        <v>0</v>
      </c>
      <c r="P1227" s="16"/>
      <c r="Q1227" s="13"/>
      <c r="R1227" s="13"/>
      <c r="S1227" s="13"/>
      <c r="T1227" s="14"/>
      <c r="U1227" s="50">
        <f>MIN(Lääkkeet[[#This Row],[Velvoite 1.7.2024 (pakkauksia)]],Lääkkeet[[#This Row],[Suurimman alitusluvan mukainen velvoite
1.7.-31.12.2024 (pakkauksia)]],Lääkkeet[[#This Row],[Alin saldo 
1.7.-31.12.2024 (pakkauksia)]])*Lääkkeet[[#This Row],[Kirjanpitoarvo / pakkaus 1.7.2024
(EUR  ALV 0 %)]]</f>
        <v>0</v>
      </c>
      <c r="W1227" s="61" t="str" cm="1">
        <f t="array" ref="W1227">IFERROR(_xlfn.IFS(Lääkkeet[[#This Row],[Sitoutunut pääoma 
1.1.-30.6.2024 (EUR)]]&gt;0,"Täytetyt",Lääkkeet[[#This Row],[Sitoutunut pääoma 
1.7.-31.12.2024 (EUR)]]&gt;0,"Täytetyt"),"")</f>
        <v/>
      </c>
      <c r="X1227" s="61"/>
      <c r="Y1227" s="5">
        <f>Hakulomake!$B$29</f>
        <v>0</v>
      </c>
    </row>
    <row r="1228" spans="1:25" x14ac:dyDescent="0.3">
      <c r="A1228" s="6" t="s">
        <v>1199</v>
      </c>
      <c r="B1228" s="5">
        <f>Hakulomake!$B$17</f>
        <v>0</v>
      </c>
      <c r="C1228" s="75">
        <v>10</v>
      </c>
      <c r="D1228" s="5" t="s">
        <v>717</v>
      </c>
      <c r="E1228" s="74" t="s">
        <v>1620</v>
      </c>
      <c r="F1228" s="5" t="s">
        <v>718</v>
      </c>
      <c r="G1228" s="5" t="s">
        <v>721</v>
      </c>
      <c r="H1228" s="5" t="s">
        <v>38</v>
      </c>
      <c r="I1228" s="5" t="s">
        <v>39</v>
      </c>
      <c r="J1228" s="75">
        <v>30</v>
      </c>
      <c r="N1228" s="14"/>
      <c r="O1228" s="50">
        <f>MIN(Lääkkeet[[#This Row],[Velvoite 1.1.2024 (pakkauksia)]],Lääkkeet[[#This Row],[Suurimman alitusluvan mukainen velvoite 
1.1.-30.6.2024 (pakkauksia)]],Lääkkeet[[#This Row],[Alin saldo 
1.1.-30.6.2024 (pakkauksia)]])*Lääkkeet[[#This Row],[Kirjanpitoarvo / pakkaus 1.1.2024
(EUR  ALV 0 %)]]</f>
        <v>0</v>
      </c>
      <c r="P1228" s="16"/>
      <c r="Q1228" s="13"/>
      <c r="R1228" s="13"/>
      <c r="S1228" s="13"/>
      <c r="T1228" s="14"/>
      <c r="U1228" s="50">
        <f>MIN(Lääkkeet[[#This Row],[Velvoite 1.7.2024 (pakkauksia)]],Lääkkeet[[#This Row],[Suurimman alitusluvan mukainen velvoite
1.7.-31.12.2024 (pakkauksia)]],Lääkkeet[[#This Row],[Alin saldo 
1.7.-31.12.2024 (pakkauksia)]])*Lääkkeet[[#This Row],[Kirjanpitoarvo / pakkaus 1.7.2024
(EUR  ALV 0 %)]]</f>
        <v>0</v>
      </c>
      <c r="W1228" s="61" t="str" cm="1">
        <f t="array" ref="W1228">IFERROR(_xlfn.IFS(Lääkkeet[[#This Row],[Sitoutunut pääoma 
1.1.-30.6.2024 (EUR)]]&gt;0,"Täytetyt",Lääkkeet[[#This Row],[Sitoutunut pääoma 
1.7.-31.12.2024 (EUR)]]&gt;0,"Täytetyt"),"")</f>
        <v/>
      </c>
      <c r="X1228" s="61"/>
      <c r="Y1228" s="5">
        <f>Hakulomake!$B$29</f>
        <v>0</v>
      </c>
    </row>
    <row r="1229" spans="1:25" x14ac:dyDescent="0.3">
      <c r="A1229" s="6" t="s">
        <v>1199</v>
      </c>
      <c r="B1229" s="5">
        <f>Hakulomake!$B$17</f>
        <v>0</v>
      </c>
      <c r="C1229" s="75">
        <v>10</v>
      </c>
      <c r="D1229" s="5" t="s">
        <v>713</v>
      </c>
      <c r="E1229" s="74" t="s">
        <v>1621</v>
      </c>
      <c r="F1229" s="5" t="s">
        <v>714</v>
      </c>
      <c r="G1229" s="5" t="s">
        <v>716</v>
      </c>
      <c r="H1229" s="5" t="s">
        <v>48</v>
      </c>
      <c r="I1229" s="5" t="s">
        <v>135</v>
      </c>
      <c r="J1229" s="75" t="s">
        <v>1080</v>
      </c>
      <c r="N1229" s="14"/>
      <c r="O1229" s="50">
        <f>MIN(Lääkkeet[[#This Row],[Velvoite 1.1.2024 (pakkauksia)]],Lääkkeet[[#This Row],[Suurimman alitusluvan mukainen velvoite 
1.1.-30.6.2024 (pakkauksia)]],Lääkkeet[[#This Row],[Alin saldo 
1.1.-30.6.2024 (pakkauksia)]])*Lääkkeet[[#This Row],[Kirjanpitoarvo / pakkaus 1.1.2024
(EUR  ALV 0 %)]]</f>
        <v>0</v>
      </c>
      <c r="P1229" s="16"/>
      <c r="Q1229" s="13"/>
      <c r="R1229" s="13"/>
      <c r="S1229" s="13"/>
      <c r="T1229" s="14"/>
      <c r="U1229" s="50">
        <f>MIN(Lääkkeet[[#This Row],[Velvoite 1.7.2024 (pakkauksia)]],Lääkkeet[[#This Row],[Suurimman alitusluvan mukainen velvoite
1.7.-31.12.2024 (pakkauksia)]],Lääkkeet[[#This Row],[Alin saldo 
1.7.-31.12.2024 (pakkauksia)]])*Lääkkeet[[#This Row],[Kirjanpitoarvo / pakkaus 1.7.2024
(EUR  ALV 0 %)]]</f>
        <v>0</v>
      </c>
      <c r="W1229" s="61" t="str" cm="1">
        <f t="array" ref="W1229">IFERROR(_xlfn.IFS(Lääkkeet[[#This Row],[Sitoutunut pääoma 
1.1.-30.6.2024 (EUR)]]&gt;0,"Täytetyt",Lääkkeet[[#This Row],[Sitoutunut pääoma 
1.7.-31.12.2024 (EUR)]]&gt;0,"Täytetyt"),"")</f>
        <v/>
      </c>
      <c r="X1229" s="61"/>
      <c r="Y1229" s="5">
        <f>Hakulomake!$B$29</f>
        <v>0</v>
      </c>
    </row>
    <row r="1230" spans="1:25" x14ac:dyDescent="0.3">
      <c r="A1230" s="6" t="s">
        <v>1199</v>
      </c>
      <c r="B1230" s="5">
        <f>Hakulomake!$B$17</f>
        <v>0</v>
      </c>
      <c r="C1230" s="75">
        <v>10</v>
      </c>
      <c r="D1230" s="5" t="s">
        <v>722</v>
      </c>
      <c r="E1230" s="74" t="s">
        <v>1622</v>
      </c>
      <c r="F1230" s="5" t="s">
        <v>723</v>
      </c>
      <c r="G1230" s="5" t="s">
        <v>729</v>
      </c>
      <c r="H1230" s="5" t="s">
        <v>344</v>
      </c>
      <c r="I1230" s="5" t="s">
        <v>50</v>
      </c>
      <c r="J1230" s="75">
        <v>100</v>
      </c>
      <c r="N1230" s="14"/>
      <c r="O1230" s="50">
        <f>MIN(Lääkkeet[[#This Row],[Velvoite 1.1.2024 (pakkauksia)]],Lääkkeet[[#This Row],[Suurimman alitusluvan mukainen velvoite 
1.1.-30.6.2024 (pakkauksia)]],Lääkkeet[[#This Row],[Alin saldo 
1.1.-30.6.2024 (pakkauksia)]])*Lääkkeet[[#This Row],[Kirjanpitoarvo / pakkaus 1.1.2024
(EUR  ALV 0 %)]]</f>
        <v>0</v>
      </c>
      <c r="P1230" s="16"/>
      <c r="Q1230" s="13"/>
      <c r="R1230" s="13"/>
      <c r="S1230" s="13"/>
      <c r="T1230" s="14"/>
      <c r="U1230" s="50">
        <f>MIN(Lääkkeet[[#This Row],[Velvoite 1.7.2024 (pakkauksia)]],Lääkkeet[[#This Row],[Suurimman alitusluvan mukainen velvoite
1.7.-31.12.2024 (pakkauksia)]],Lääkkeet[[#This Row],[Alin saldo 
1.7.-31.12.2024 (pakkauksia)]])*Lääkkeet[[#This Row],[Kirjanpitoarvo / pakkaus 1.7.2024
(EUR  ALV 0 %)]]</f>
        <v>0</v>
      </c>
      <c r="W1230" s="61" t="str" cm="1">
        <f t="array" ref="W1230">IFERROR(_xlfn.IFS(Lääkkeet[[#This Row],[Sitoutunut pääoma 
1.1.-30.6.2024 (EUR)]]&gt;0,"Täytetyt",Lääkkeet[[#This Row],[Sitoutunut pääoma 
1.7.-31.12.2024 (EUR)]]&gt;0,"Täytetyt"),"")</f>
        <v/>
      </c>
      <c r="X1230" s="61"/>
      <c r="Y1230" s="5">
        <f>Hakulomake!$B$29</f>
        <v>0</v>
      </c>
    </row>
    <row r="1231" spans="1:25" x14ac:dyDescent="0.3">
      <c r="A1231" s="6" t="s">
        <v>1199</v>
      </c>
      <c r="B1231" s="5">
        <f>Hakulomake!$B$17</f>
        <v>0</v>
      </c>
      <c r="C1231" s="75">
        <v>10</v>
      </c>
      <c r="D1231" s="5" t="s">
        <v>717</v>
      </c>
      <c r="E1231" s="74" t="s">
        <v>1623</v>
      </c>
      <c r="F1231" s="5" t="s">
        <v>718</v>
      </c>
      <c r="G1231" s="5" t="s">
        <v>720</v>
      </c>
      <c r="H1231" s="5" t="s">
        <v>38</v>
      </c>
      <c r="I1231" s="5" t="s">
        <v>39</v>
      </c>
      <c r="J1231" s="75">
        <v>50</v>
      </c>
      <c r="N1231" s="14"/>
      <c r="O1231" s="50">
        <f>MIN(Lääkkeet[[#This Row],[Velvoite 1.1.2024 (pakkauksia)]],Lääkkeet[[#This Row],[Suurimman alitusluvan mukainen velvoite 
1.1.-30.6.2024 (pakkauksia)]],Lääkkeet[[#This Row],[Alin saldo 
1.1.-30.6.2024 (pakkauksia)]])*Lääkkeet[[#This Row],[Kirjanpitoarvo / pakkaus 1.1.2024
(EUR  ALV 0 %)]]</f>
        <v>0</v>
      </c>
      <c r="P1231" s="16"/>
      <c r="Q1231" s="13"/>
      <c r="R1231" s="13"/>
      <c r="S1231" s="13"/>
      <c r="T1231" s="14"/>
      <c r="U1231" s="50">
        <f>MIN(Lääkkeet[[#This Row],[Velvoite 1.7.2024 (pakkauksia)]],Lääkkeet[[#This Row],[Suurimman alitusluvan mukainen velvoite
1.7.-31.12.2024 (pakkauksia)]],Lääkkeet[[#This Row],[Alin saldo 
1.7.-31.12.2024 (pakkauksia)]])*Lääkkeet[[#This Row],[Kirjanpitoarvo / pakkaus 1.7.2024
(EUR  ALV 0 %)]]</f>
        <v>0</v>
      </c>
      <c r="W1231" s="61" t="str" cm="1">
        <f t="array" ref="W1231">IFERROR(_xlfn.IFS(Lääkkeet[[#This Row],[Sitoutunut pääoma 
1.1.-30.6.2024 (EUR)]]&gt;0,"Täytetyt",Lääkkeet[[#This Row],[Sitoutunut pääoma 
1.7.-31.12.2024 (EUR)]]&gt;0,"Täytetyt"),"")</f>
        <v/>
      </c>
      <c r="X1231" s="61"/>
      <c r="Y1231" s="5">
        <f>Hakulomake!$B$29</f>
        <v>0</v>
      </c>
    </row>
    <row r="1232" spans="1:25" x14ac:dyDescent="0.3">
      <c r="A1232" s="6" t="s">
        <v>1199</v>
      </c>
      <c r="B1232" s="5">
        <f>Hakulomake!$B$17</f>
        <v>0</v>
      </c>
      <c r="C1232" s="75">
        <v>10</v>
      </c>
      <c r="D1232" s="5" t="s">
        <v>722</v>
      </c>
      <c r="E1232" s="74" t="s">
        <v>1624</v>
      </c>
      <c r="F1232" s="5" t="s">
        <v>723</v>
      </c>
      <c r="G1232" s="5" t="s">
        <v>727</v>
      </c>
      <c r="H1232" s="5" t="s">
        <v>725</v>
      </c>
      <c r="I1232" s="5" t="s">
        <v>50</v>
      </c>
      <c r="J1232" s="75">
        <v>56</v>
      </c>
      <c r="N1232" s="14"/>
      <c r="O1232" s="50">
        <f>MIN(Lääkkeet[[#This Row],[Velvoite 1.1.2024 (pakkauksia)]],Lääkkeet[[#This Row],[Suurimman alitusluvan mukainen velvoite 
1.1.-30.6.2024 (pakkauksia)]],Lääkkeet[[#This Row],[Alin saldo 
1.1.-30.6.2024 (pakkauksia)]])*Lääkkeet[[#This Row],[Kirjanpitoarvo / pakkaus 1.1.2024
(EUR  ALV 0 %)]]</f>
        <v>0</v>
      </c>
      <c r="P1232" s="16"/>
      <c r="Q1232" s="13"/>
      <c r="R1232" s="13"/>
      <c r="S1232" s="13"/>
      <c r="T1232" s="14"/>
      <c r="U1232" s="50">
        <f>MIN(Lääkkeet[[#This Row],[Velvoite 1.7.2024 (pakkauksia)]],Lääkkeet[[#This Row],[Suurimman alitusluvan mukainen velvoite
1.7.-31.12.2024 (pakkauksia)]],Lääkkeet[[#This Row],[Alin saldo 
1.7.-31.12.2024 (pakkauksia)]])*Lääkkeet[[#This Row],[Kirjanpitoarvo / pakkaus 1.7.2024
(EUR  ALV 0 %)]]</f>
        <v>0</v>
      </c>
      <c r="W1232" s="61" t="str" cm="1">
        <f t="array" ref="W1232">IFERROR(_xlfn.IFS(Lääkkeet[[#This Row],[Sitoutunut pääoma 
1.1.-30.6.2024 (EUR)]]&gt;0,"Täytetyt",Lääkkeet[[#This Row],[Sitoutunut pääoma 
1.7.-31.12.2024 (EUR)]]&gt;0,"Täytetyt"),"")</f>
        <v/>
      </c>
      <c r="X1232" s="61"/>
      <c r="Y1232" s="5">
        <f>Hakulomake!$B$29</f>
        <v>0</v>
      </c>
    </row>
    <row r="1233" spans="1:25" x14ac:dyDescent="0.3">
      <c r="A1233" s="6" t="s">
        <v>1199</v>
      </c>
      <c r="B1233" s="5">
        <f>Hakulomake!$B$17</f>
        <v>0</v>
      </c>
      <c r="C1233" s="75">
        <v>10</v>
      </c>
      <c r="D1233" s="5" t="s">
        <v>722</v>
      </c>
      <c r="E1233" s="74" t="s">
        <v>1625</v>
      </c>
      <c r="F1233" s="5" t="s">
        <v>723</v>
      </c>
      <c r="G1233" s="5" t="s">
        <v>724</v>
      </c>
      <c r="H1233" s="5" t="s">
        <v>507</v>
      </c>
      <c r="I1233" s="5" t="s">
        <v>39</v>
      </c>
      <c r="J1233" s="75">
        <v>28</v>
      </c>
      <c r="N1233" s="14"/>
      <c r="O1233" s="50">
        <f>MIN(Lääkkeet[[#This Row],[Velvoite 1.1.2024 (pakkauksia)]],Lääkkeet[[#This Row],[Suurimman alitusluvan mukainen velvoite 
1.1.-30.6.2024 (pakkauksia)]],Lääkkeet[[#This Row],[Alin saldo 
1.1.-30.6.2024 (pakkauksia)]])*Lääkkeet[[#This Row],[Kirjanpitoarvo / pakkaus 1.1.2024
(EUR  ALV 0 %)]]</f>
        <v>0</v>
      </c>
      <c r="P1233" s="16"/>
      <c r="Q1233" s="13"/>
      <c r="R1233" s="13"/>
      <c r="S1233" s="13"/>
      <c r="T1233" s="14"/>
      <c r="U1233" s="50">
        <f>MIN(Lääkkeet[[#This Row],[Velvoite 1.7.2024 (pakkauksia)]],Lääkkeet[[#This Row],[Suurimman alitusluvan mukainen velvoite
1.7.-31.12.2024 (pakkauksia)]],Lääkkeet[[#This Row],[Alin saldo 
1.7.-31.12.2024 (pakkauksia)]])*Lääkkeet[[#This Row],[Kirjanpitoarvo / pakkaus 1.7.2024
(EUR  ALV 0 %)]]</f>
        <v>0</v>
      </c>
      <c r="W1233" s="61" t="str" cm="1">
        <f t="array" ref="W1233">IFERROR(_xlfn.IFS(Lääkkeet[[#This Row],[Sitoutunut pääoma 
1.1.-30.6.2024 (EUR)]]&gt;0,"Täytetyt",Lääkkeet[[#This Row],[Sitoutunut pääoma 
1.7.-31.12.2024 (EUR)]]&gt;0,"Täytetyt"),"")</f>
        <v/>
      </c>
      <c r="X1233" s="61"/>
      <c r="Y1233" s="5">
        <f>Hakulomake!$B$29</f>
        <v>0</v>
      </c>
    </row>
    <row r="1234" spans="1:25" x14ac:dyDescent="0.3">
      <c r="A1234" s="6" t="s">
        <v>1199</v>
      </c>
      <c r="B1234" s="5">
        <f>Hakulomake!$B$17</f>
        <v>0</v>
      </c>
      <c r="C1234" s="75">
        <v>10</v>
      </c>
      <c r="D1234" s="5" t="s">
        <v>722</v>
      </c>
      <c r="E1234" s="74" t="s">
        <v>1626</v>
      </c>
      <c r="F1234" s="5" t="s">
        <v>723</v>
      </c>
      <c r="G1234" s="5" t="s">
        <v>724</v>
      </c>
      <c r="H1234" s="5" t="s">
        <v>384</v>
      </c>
      <c r="I1234" s="5" t="s">
        <v>39</v>
      </c>
      <c r="J1234" s="75">
        <v>28</v>
      </c>
      <c r="N1234" s="14"/>
      <c r="O1234" s="50">
        <f>MIN(Lääkkeet[[#This Row],[Velvoite 1.1.2024 (pakkauksia)]],Lääkkeet[[#This Row],[Suurimman alitusluvan mukainen velvoite 
1.1.-30.6.2024 (pakkauksia)]],Lääkkeet[[#This Row],[Alin saldo 
1.1.-30.6.2024 (pakkauksia)]])*Lääkkeet[[#This Row],[Kirjanpitoarvo / pakkaus 1.1.2024
(EUR  ALV 0 %)]]</f>
        <v>0</v>
      </c>
      <c r="P1234" s="16"/>
      <c r="Q1234" s="13"/>
      <c r="R1234" s="13"/>
      <c r="S1234" s="13"/>
      <c r="T1234" s="14"/>
      <c r="U1234" s="50">
        <f>MIN(Lääkkeet[[#This Row],[Velvoite 1.7.2024 (pakkauksia)]],Lääkkeet[[#This Row],[Suurimman alitusluvan mukainen velvoite
1.7.-31.12.2024 (pakkauksia)]],Lääkkeet[[#This Row],[Alin saldo 
1.7.-31.12.2024 (pakkauksia)]])*Lääkkeet[[#This Row],[Kirjanpitoarvo / pakkaus 1.7.2024
(EUR  ALV 0 %)]]</f>
        <v>0</v>
      </c>
      <c r="W1234" s="61" t="str" cm="1">
        <f t="array" ref="W1234">IFERROR(_xlfn.IFS(Lääkkeet[[#This Row],[Sitoutunut pääoma 
1.1.-30.6.2024 (EUR)]]&gt;0,"Täytetyt",Lääkkeet[[#This Row],[Sitoutunut pääoma 
1.7.-31.12.2024 (EUR)]]&gt;0,"Täytetyt"),"")</f>
        <v/>
      </c>
      <c r="X1234" s="61"/>
      <c r="Y1234" s="5">
        <f>Hakulomake!$B$29</f>
        <v>0</v>
      </c>
    </row>
    <row r="1235" spans="1:25" x14ac:dyDescent="0.3">
      <c r="A1235" s="6" t="s">
        <v>1199</v>
      </c>
      <c r="B1235" s="5">
        <f>Hakulomake!$B$17</f>
        <v>0</v>
      </c>
      <c r="C1235" s="75">
        <v>10</v>
      </c>
      <c r="D1235" s="5" t="s">
        <v>746</v>
      </c>
      <c r="E1235" s="74" t="s">
        <v>1627</v>
      </c>
      <c r="F1235" s="5" t="s">
        <v>747</v>
      </c>
      <c r="G1235" s="5" t="s">
        <v>748</v>
      </c>
      <c r="H1235" s="5" t="s">
        <v>344</v>
      </c>
      <c r="I1235" s="5" t="s">
        <v>39</v>
      </c>
      <c r="J1235" s="75">
        <v>10</v>
      </c>
      <c r="N1235" s="14"/>
      <c r="O1235" s="50">
        <f>MIN(Lääkkeet[[#This Row],[Velvoite 1.1.2024 (pakkauksia)]],Lääkkeet[[#This Row],[Suurimman alitusluvan mukainen velvoite 
1.1.-30.6.2024 (pakkauksia)]],Lääkkeet[[#This Row],[Alin saldo 
1.1.-30.6.2024 (pakkauksia)]])*Lääkkeet[[#This Row],[Kirjanpitoarvo / pakkaus 1.1.2024
(EUR  ALV 0 %)]]</f>
        <v>0</v>
      </c>
      <c r="P1235" s="16"/>
      <c r="Q1235" s="13"/>
      <c r="R1235" s="13"/>
      <c r="S1235" s="13"/>
      <c r="T1235" s="14"/>
      <c r="U1235" s="50">
        <f>MIN(Lääkkeet[[#This Row],[Velvoite 1.7.2024 (pakkauksia)]],Lääkkeet[[#This Row],[Suurimman alitusluvan mukainen velvoite
1.7.-31.12.2024 (pakkauksia)]],Lääkkeet[[#This Row],[Alin saldo 
1.7.-31.12.2024 (pakkauksia)]])*Lääkkeet[[#This Row],[Kirjanpitoarvo / pakkaus 1.7.2024
(EUR  ALV 0 %)]]</f>
        <v>0</v>
      </c>
      <c r="W1235" s="61" t="str" cm="1">
        <f t="array" ref="W1235">IFERROR(_xlfn.IFS(Lääkkeet[[#This Row],[Sitoutunut pääoma 
1.1.-30.6.2024 (EUR)]]&gt;0,"Täytetyt",Lääkkeet[[#This Row],[Sitoutunut pääoma 
1.7.-31.12.2024 (EUR)]]&gt;0,"Täytetyt"),"")</f>
        <v/>
      </c>
      <c r="X1235" s="61"/>
      <c r="Y1235" s="5">
        <f>Hakulomake!$B$29</f>
        <v>0</v>
      </c>
    </row>
    <row r="1236" spans="1:25" x14ac:dyDescent="0.3">
      <c r="A1236" s="6" t="s">
        <v>1199</v>
      </c>
      <c r="B1236" s="5">
        <f>Hakulomake!$B$17</f>
        <v>0</v>
      </c>
      <c r="C1236" s="75">
        <v>10</v>
      </c>
      <c r="D1236" s="5" t="s">
        <v>746</v>
      </c>
      <c r="E1236" s="74" t="s">
        <v>1628</v>
      </c>
      <c r="F1236" s="5" t="s">
        <v>747</v>
      </c>
      <c r="G1236" s="5" t="s">
        <v>748</v>
      </c>
      <c r="H1236" s="5" t="s">
        <v>344</v>
      </c>
      <c r="I1236" s="5" t="s">
        <v>39</v>
      </c>
      <c r="J1236" s="75">
        <v>30</v>
      </c>
      <c r="N1236" s="14"/>
      <c r="O1236" s="50">
        <f>MIN(Lääkkeet[[#This Row],[Velvoite 1.1.2024 (pakkauksia)]],Lääkkeet[[#This Row],[Suurimman alitusluvan mukainen velvoite 
1.1.-30.6.2024 (pakkauksia)]],Lääkkeet[[#This Row],[Alin saldo 
1.1.-30.6.2024 (pakkauksia)]])*Lääkkeet[[#This Row],[Kirjanpitoarvo / pakkaus 1.1.2024
(EUR  ALV 0 %)]]</f>
        <v>0</v>
      </c>
      <c r="P1236" s="16"/>
      <c r="Q1236" s="13"/>
      <c r="R1236" s="13"/>
      <c r="S1236" s="13"/>
      <c r="T1236" s="14"/>
      <c r="U1236" s="50">
        <f>MIN(Lääkkeet[[#This Row],[Velvoite 1.7.2024 (pakkauksia)]],Lääkkeet[[#This Row],[Suurimman alitusluvan mukainen velvoite
1.7.-31.12.2024 (pakkauksia)]],Lääkkeet[[#This Row],[Alin saldo 
1.7.-31.12.2024 (pakkauksia)]])*Lääkkeet[[#This Row],[Kirjanpitoarvo / pakkaus 1.7.2024
(EUR  ALV 0 %)]]</f>
        <v>0</v>
      </c>
      <c r="W1236" s="61" t="str" cm="1">
        <f t="array" ref="W1236">IFERROR(_xlfn.IFS(Lääkkeet[[#This Row],[Sitoutunut pääoma 
1.1.-30.6.2024 (EUR)]]&gt;0,"Täytetyt",Lääkkeet[[#This Row],[Sitoutunut pääoma 
1.7.-31.12.2024 (EUR)]]&gt;0,"Täytetyt"),"")</f>
        <v/>
      </c>
      <c r="X1236" s="61"/>
      <c r="Y1236" s="5">
        <f>Hakulomake!$B$29</f>
        <v>0</v>
      </c>
    </row>
    <row r="1237" spans="1:25" x14ac:dyDescent="0.3">
      <c r="A1237" s="6" t="s">
        <v>1199</v>
      </c>
      <c r="B1237" s="5">
        <f>Hakulomake!$B$17</f>
        <v>0</v>
      </c>
      <c r="C1237" s="75">
        <v>10</v>
      </c>
      <c r="D1237" s="5" t="s">
        <v>746</v>
      </c>
      <c r="E1237" s="74" t="s">
        <v>1629</v>
      </c>
      <c r="F1237" s="5" t="s">
        <v>747</v>
      </c>
      <c r="G1237" s="5" t="s">
        <v>748</v>
      </c>
      <c r="H1237" s="5" t="s">
        <v>344</v>
      </c>
      <c r="I1237" s="5" t="s">
        <v>39</v>
      </c>
      <c r="J1237" s="75">
        <v>100</v>
      </c>
      <c r="N1237" s="14"/>
      <c r="O1237" s="50">
        <f>MIN(Lääkkeet[[#This Row],[Velvoite 1.1.2024 (pakkauksia)]],Lääkkeet[[#This Row],[Suurimman alitusluvan mukainen velvoite 
1.1.-30.6.2024 (pakkauksia)]],Lääkkeet[[#This Row],[Alin saldo 
1.1.-30.6.2024 (pakkauksia)]])*Lääkkeet[[#This Row],[Kirjanpitoarvo / pakkaus 1.1.2024
(EUR  ALV 0 %)]]</f>
        <v>0</v>
      </c>
      <c r="P1237" s="16"/>
      <c r="Q1237" s="13"/>
      <c r="R1237" s="13"/>
      <c r="S1237" s="13"/>
      <c r="T1237" s="14"/>
      <c r="U1237" s="50">
        <f>MIN(Lääkkeet[[#This Row],[Velvoite 1.7.2024 (pakkauksia)]],Lääkkeet[[#This Row],[Suurimman alitusluvan mukainen velvoite
1.7.-31.12.2024 (pakkauksia)]],Lääkkeet[[#This Row],[Alin saldo 
1.7.-31.12.2024 (pakkauksia)]])*Lääkkeet[[#This Row],[Kirjanpitoarvo / pakkaus 1.7.2024
(EUR  ALV 0 %)]]</f>
        <v>0</v>
      </c>
      <c r="W1237" s="61" t="str" cm="1">
        <f t="array" ref="W1237">IFERROR(_xlfn.IFS(Lääkkeet[[#This Row],[Sitoutunut pääoma 
1.1.-30.6.2024 (EUR)]]&gt;0,"Täytetyt",Lääkkeet[[#This Row],[Sitoutunut pääoma 
1.7.-31.12.2024 (EUR)]]&gt;0,"Täytetyt"),"")</f>
        <v/>
      </c>
      <c r="X1237" s="61"/>
      <c r="Y1237" s="5">
        <f>Hakulomake!$B$29</f>
        <v>0</v>
      </c>
    </row>
    <row r="1238" spans="1:25" x14ac:dyDescent="0.3">
      <c r="A1238" s="6" t="s">
        <v>1199</v>
      </c>
      <c r="B1238" s="5">
        <f>Hakulomake!$B$17</f>
        <v>0</v>
      </c>
      <c r="C1238" s="75">
        <v>10</v>
      </c>
      <c r="D1238" s="5" t="s">
        <v>722</v>
      </c>
      <c r="E1238" s="74" t="s">
        <v>1630</v>
      </c>
      <c r="F1238" s="5" t="s">
        <v>723</v>
      </c>
      <c r="G1238" s="5" t="s">
        <v>728</v>
      </c>
      <c r="H1238" s="5" t="s">
        <v>384</v>
      </c>
      <c r="I1238" s="5" t="s">
        <v>50</v>
      </c>
      <c r="J1238" s="75">
        <v>28</v>
      </c>
      <c r="N1238" s="14"/>
      <c r="O1238" s="50">
        <f>MIN(Lääkkeet[[#This Row],[Velvoite 1.1.2024 (pakkauksia)]],Lääkkeet[[#This Row],[Suurimman alitusluvan mukainen velvoite 
1.1.-30.6.2024 (pakkauksia)]],Lääkkeet[[#This Row],[Alin saldo 
1.1.-30.6.2024 (pakkauksia)]])*Lääkkeet[[#This Row],[Kirjanpitoarvo / pakkaus 1.1.2024
(EUR  ALV 0 %)]]</f>
        <v>0</v>
      </c>
      <c r="P1238" s="16"/>
      <c r="Q1238" s="13"/>
      <c r="R1238" s="13"/>
      <c r="S1238" s="13"/>
      <c r="T1238" s="14"/>
      <c r="U1238" s="50">
        <f>MIN(Lääkkeet[[#This Row],[Velvoite 1.7.2024 (pakkauksia)]],Lääkkeet[[#This Row],[Suurimman alitusluvan mukainen velvoite
1.7.-31.12.2024 (pakkauksia)]],Lääkkeet[[#This Row],[Alin saldo 
1.7.-31.12.2024 (pakkauksia)]])*Lääkkeet[[#This Row],[Kirjanpitoarvo / pakkaus 1.7.2024
(EUR  ALV 0 %)]]</f>
        <v>0</v>
      </c>
      <c r="W1238" s="61" t="str" cm="1">
        <f t="array" ref="W1238">IFERROR(_xlfn.IFS(Lääkkeet[[#This Row],[Sitoutunut pääoma 
1.1.-30.6.2024 (EUR)]]&gt;0,"Täytetyt",Lääkkeet[[#This Row],[Sitoutunut pääoma 
1.7.-31.12.2024 (EUR)]]&gt;0,"Täytetyt"),"")</f>
        <v/>
      </c>
      <c r="X1238" s="61"/>
      <c r="Y1238" s="5">
        <f>Hakulomake!$B$29</f>
        <v>0</v>
      </c>
    </row>
    <row r="1239" spans="1:25" x14ac:dyDescent="0.3">
      <c r="A1239" s="6" t="s">
        <v>1199</v>
      </c>
      <c r="B1239" s="5">
        <f>Hakulomake!$B$17</f>
        <v>0</v>
      </c>
      <c r="C1239" s="75">
        <v>10</v>
      </c>
      <c r="D1239" s="5" t="s">
        <v>738</v>
      </c>
      <c r="E1239" s="74" t="s">
        <v>1631</v>
      </c>
      <c r="F1239" s="5" t="s">
        <v>739</v>
      </c>
      <c r="G1239" s="5" t="s">
        <v>742</v>
      </c>
      <c r="H1239" s="5" t="s">
        <v>743</v>
      </c>
      <c r="I1239" s="5" t="s">
        <v>744</v>
      </c>
      <c r="J1239" s="75" t="s">
        <v>1106</v>
      </c>
      <c r="N1239" s="14"/>
      <c r="O1239" s="50">
        <f>MIN(Lääkkeet[[#This Row],[Velvoite 1.1.2024 (pakkauksia)]],Lääkkeet[[#This Row],[Suurimman alitusluvan mukainen velvoite 
1.1.-30.6.2024 (pakkauksia)]],Lääkkeet[[#This Row],[Alin saldo 
1.1.-30.6.2024 (pakkauksia)]])*Lääkkeet[[#This Row],[Kirjanpitoarvo / pakkaus 1.1.2024
(EUR  ALV 0 %)]]</f>
        <v>0</v>
      </c>
      <c r="P1239" s="16"/>
      <c r="Q1239" s="13"/>
      <c r="R1239" s="13"/>
      <c r="S1239" s="13"/>
      <c r="T1239" s="14"/>
      <c r="U1239" s="50">
        <f>MIN(Lääkkeet[[#This Row],[Velvoite 1.7.2024 (pakkauksia)]],Lääkkeet[[#This Row],[Suurimman alitusluvan mukainen velvoite
1.7.-31.12.2024 (pakkauksia)]],Lääkkeet[[#This Row],[Alin saldo 
1.7.-31.12.2024 (pakkauksia)]])*Lääkkeet[[#This Row],[Kirjanpitoarvo / pakkaus 1.7.2024
(EUR  ALV 0 %)]]</f>
        <v>0</v>
      </c>
      <c r="W1239" s="61" t="str" cm="1">
        <f t="array" ref="W1239">IFERROR(_xlfn.IFS(Lääkkeet[[#This Row],[Sitoutunut pääoma 
1.1.-30.6.2024 (EUR)]]&gt;0,"Täytetyt",Lääkkeet[[#This Row],[Sitoutunut pääoma 
1.7.-31.12.2024 (EUR)]]&gt;0,"Täytetyt"),"")</f>
        <v/>
      </c>
      <c r="X1239" s="61"/>
      <c r="Y1239" s="5">
        <f>Hakulomake!$B$29</f>
        <v>0</v>
      </c>
    </row>
    <row r="1240" spans="1:25" x14ac:dyDescent="0.3">
      <c r="A1240" s="6" t="s">
        <v>1199</v>
      </c>
      <c r="B1240" s="5">
        <f>Hakulomake!$B$17</f>
        <v>0</v>
      </c>
      <c r="C1240" s="75">
        <v>10</v>
      </c>
      <c r="D1240" s="5" t="s">
        <v>753</v>
      </c>
      <c r="E1240" s="74" t="s">
        <v>1632</v>
      </c>
      <c r="F1240" s="5" t="s">
        <v>754</v>
      </c>
      <c r="G1240" s="5" t="s">
        <v>755</v>
      </c>
      <c r="H1240" s="5" t="s">
        <v>344</v>
      </c>
      <c r="I1240" s="5" t="s">
        <v>50</v>
      </c>
      <c r="J1240" s="75">
        <v>100</v>
      </c>
      <c r="N1240" s="14"/>
      <c r="O1240" s="50">
        <f>MIN(Lääkkeet[[#This Row],[Velvoite 1.1.2024 (pakkauksia)]],Lääkkeet[[#This Row],[Suurimman alitusluvan mukainen velvoite 
1.1.-30.6.2024 (pakkauksia)]],Lääkkeet[[#This Row],[Alin saldo 
1.1.-30.6.2024 (pakkauksia)]])*Lääkkeet[[#This Row],[Kirjanpitoarvo / pakkaus 1.1.2024
(EUR  ALV 0 %)]]</f>
        <v>0</v>
      </c>
      <c r="P1240" s="16"/>
      <c r="Q1240" s="13"/>
      <c r="R1240" s="13"/>
      <c r="S1240" s="13"/>
      <c r="T1240" s="14"/>
      <c r="U1240" s="50">
        <f>MIN(Lääkkeet[[#This Row],[Velvoite 1.7.2024 (pakkauksia)]],Lääkkeet[[#This Row],[Suurimman alitusluvan mukainen velvoite
1.7.-31.12.2024 (pakkauksia)]],Lääkkeet[[#This Row],[Alin saldo 
1.7.-31.12.2024 (pakkauksia)]])*Lääkkeet[[#This Row],[Kirjanpitoarvo / pakkaus 1.7.2024
(EUR  ALV 0 %)]]</f>
        <v>0</v>
      </c>
      <c r="W1240" s="61" t="str" cm="1">
        <f t="array" ref="W1240">IFERROR(_xlfn.IFS(Lääkkeet[[#This Row],[Sitoutunut pääoma 
1.1.-30.6.2024 (EUR)]]&gt;0,"Täytetyt",Lääkkeet[[#This Row],[Sitoutunut pääoma 
1.7.-31.12.2024 (EUR)]]&gt;0,"Täytetyt"),"")</f>
        <v/>
      </c>
      <c r="X1240" s="61"/>
      <c r="Y1240" s="5">
        <f>Hakulomake!$B$29</f>
        <v>0</v>
      </c>
    </row>
    <row r="1241" spans="1:25" x14ac:dyDescent="0.3">
      <c r="A1241" s="6" t="s">
        <v>1199</v>
      </c>
      <c r="B1241" s="5">
        <f>Hakulomake!$B$17</f>
        <v>0</v>
      </c>
      <c r="C1241" s="75">
        <v>10</v>
      </c>
      <c r="D1241" s="5" t="s">
        <v>738</v>
      </c>
      <c r="E1241" s="74" t="s">
        <v>1633</v>
      </c>
      <c r="F1241" s="5" t="s">
        <v>739</v>
      </c>
      <c r="G1241" s="5" t="s">
        <v>742</v>
      </c>
      <c r="H1241" s="5" t="s">
        <v>745</v>
      </c>
      <c r="I1241" s="5" t="s">
        <v>744</v>
      </c>
      <c r="J1241" s="75" t="s">
        <v>1106</v>
      </c>
      <c r="N1241" s="14"/>
      <c r="O1241" s="50">
        <f>MIN(Lääkkeet[[#This Row],[Velvoite 1.1.2024 (pakkauksia)]],Lääkkeet[[#This Row],[Suurimman alitusluvan mukainen velvoite 
1.1.-30.6.2024 (pakkauksia)]],Lääkkeet[[#This Row],[Alin saldo 
1.1.-30.6.2024 (pakkauksia)]])*Lääkkeet[[#This Row],[Kirjanpitoarvo / pakkaus 1.1.2024
(EUR  ALV 0 %)]]</f>
        <v>0</v>
      </c>
      <c r="P1241" s="16"/>
      <c r="Q1241" s="13"/>
      <c r="R1241" s="13"/>
      <c r="S1241" s="13"/>
      <c r="T1241" s="14"/>
      <c r="U1241" s="50">
        <f>MIN(Lääkkeet[[#This Row],[Velvoite 1.7.2024 (pakkauksia)]],Lääkkeet[[#This Row],[Suurimman alitusluvan mukainen velvoite
1.7.-31.12.2024 (pakkauksia)]],Lääkkeet[[#This Row],[Alin saldo 
1.7.-31.12.2024 (pakkauksia)]])*Lääkkeet[[#This Row],[Kirjanpitoarvo / pakkaus 1.7.2024
(EUR  ALV 0 %)]]</f>
        <v>0</v>
      </c>
      <c r="W1241" s="61" t="str" cm="1">
        <f t="array" ref="W1241">IFERROR(_xlfn.IFS(Lääkkeet[[#This Row],[Sitoutunut pääoma 
1.1.-30.6.2024 (EUR)]]&gt;0,"Täytetyt",Lääkkeet[[#This Row],[Sitoutunut pääoma 
1.7.-31.12.2024 (EUR)]]&gt;0,"Täytetyt"),"")</f>
        <v/>
      </c>
      <c r="X1241" s="61"/>
      <c r="Y1241" s="5">
        <f>Hakulomake!$B$29</f>
        <v>0</v>
      </c>
    </row>
    <row r="1242" spans="1:25" x14ac:dyDescent="0.3">
      <c r="A1242" s="6" t="s">
        <v>1199</v>
      </c>
      <c r="B1242" s="5">
        <f>Hakulomake!$B$17</f>
        <v>0</v>
      </c>
      <c r="C1242" s="75">
        <v>10</v>
      </c>
      <c r="D1242" s="5" t="s">
        <v>717</v>
      </c>
      <c r="F1242" s="5" t="s">
        <v>718</v>
      </c>
      <c r="G1242" s="5" t="s">
        <v>720</v>
      </c>
      <c r="H1242" s="5" t="s">
        <v>38</v>
      </c>
      <c r="I1242" s="5" t="s">
        <v>39</v>
      </c>
      <c r="J1242" s="75">
        <v>50</v>
      </c>
      <c r="N1242" s="14"/>
      <c r="O1242" s="50">
        <f>MIN(Lääkkeet[[#This Row],[Velvoite 1.1.2024 (pakkauksia)]],Lääkkeet[[#This Row],[Suurimman alitusluvan mukainen velvoite 
1.1.-30.6.2024 (pakkauksia)]],Lääkkeet[[#This Row],[Alin saldo 
1.1.-30.6.2024 (pakkauksia)]])*Lääkkeet[[#This Row],[Kirjanpitoarvo / pakkaus 1.1.2024
(EUR  ALV 0 %)]]</f>
        <v>0</v>
      </c>
      <c r="P1242" s="16"/>
      <c r="Q1242" s="13"/>
      <c r="R1242" s="13"/>
      <c r="S1242" s="13"/>
      <c r="T1242" s="14"/>
      <c r="U1242" s="50">
        <f>MIN(Lääkkeet[[#This Row],[Velvoite 1.7.2024 (pakkauksia)]],Lääkkeet[[#This Row],[Suurimman alitusluvan mukainen velvoite
1.7.-31.12.2024 (pakkauksia)]],Lääkkeet[[#This Row],[Alin saldo 
1.7.-31.12.2024 (pakkauksia)]])*Lääkkeet[[#This Row],[Kirjanpitoarvo / pakkaus 1.7.2024
(EUR  ALV 0 %)]]</f>
        <v>0</v>
      </c>
      <c r="W1242" s="61" t="str" cm="1">
        <f t="array" ref="W1242">IFERROR(_xlfn.IFS(Lääkkeet[[#This Row],[Sitoutunut pääoma 
1.1.-30.6.2024 (EUR)]]&gt;0,"Täytetyt",Lääkkeet[[#This Row],[Sitoutunut pääoma 
1.7.-31.12.2024 (EUR)]]&gt;0,"Täytetyt"),"")</f>
        <v/>
      </c>
      <c r="X1242" s="61"/>
      <c r="Y1242" s="5">
        <f>Hakulomake!$B$29</f>
        <v>0</v>
      </c>
    </row>
    <row r="1243" spans="1:25" x14ac:dyDescent="0.3">
      <c r="A1243" s="6" t="s">
        <v>1199</v>
      </c>
      <c r="B1243" s="5">
        <f>Hakulomake!$B$17</f>
        <v>0</v>
      </c>
      <c r="C1243" s="75">
        <v>10</v>
      </c>
      <c r="D1243" s="5" t="s">
        <v>717</v>
      </c>
      <c r="F1243" s="5" t="s">
        <v>718</v>
      </c>
      <c r="G1243" s="5" t="s">
        <v>720</v>
      </c>
      <c r="H1243" s="5" t="s">
        <v>38</v>
      </c>
      <c r="I1243" s="5" t="s">
        <v>39</v>
      </c>
      <c r="J1243" s="75">
        <v>100</v>
      </c>
      <c r="N1243" s="14"/>
      <c r="O1243" s="50">
        <f>MIN(Lääkkeet[[#This Row],[Velvoite 1.1.2024 (pakkauksia)]],Lääkkeet[[#This Row],[Suurimman alitusluvan mukainen velvoite 
1.1.-30.6.2024 (pakkauksia)]],Lääkkeet[[#This Row],[Alin saldo 
1.1.-30.6.2024 (pakkauksia)]])*Lääkkeet[[#This Row],[Kirjanpitoarvo / pakkaus 1.1.2024
(EUR  ALV 0 %)]]</f>
        <v>0</v>
      </c>
      <c r="P1243" s="16"/>
      <c r="Q1243" s="13"/>
      <c r="R1243" s="13"/>
      <c r="S1243" s="13"/>
      <c r="T1243" s="14"/>
      <c r="U1243" s="50">
        <f>MIN(Lääkkeet[[#This Row],[Velvoite 1.7.2024 (pakkauksia)]],Lääkkeet[[#This Row],[Suurimman alitusluvan mukainen velvoite
1.7.-31.12.2024 (pakkauksia)]],Lääkkeet[[#This Row],[Alin saldo 
1.7.-31.12.2024 (pakkauksia)]])*Lääkkeet[[#This Row],[Kirjanpitoarvo / pakkaus 1.7.2024
(EUR  ALV 0 %)]]</f>
        <v>0</v>
      </c>
      <c r="W1243" s="61" t="str" cm="1">
        <f t="array" ref="W1243">IFERROR(_xlfn.IFS(Lääkkeet[[#This Row],[Sitoutunut pääoma 
1.1.-30.6.2024 (EUR)]]&gt;0,"Täytetyt",Lääkkeet[[#This Row],[Sitoutunut pääoma 
1.7.-31.12.2024 (EUR)]]&gt;0,"Täytetyt"),"")</f>
        <v/>
      </c>
      <c r="X1243" s="61"/>
      <c r="Y1243" s="5">
        <f>Hakulomake!$B$29</f>
        <v>0</v>
      </c>
    </row>
    <row r="1244" spans="1:25" x14ac:dyDescent="0.3">
      <c r="A1244" s="6" t="s">
        <v>1199</v>
      </c>
      <c r="B1244" s="5">
        <f>Hakulomake!$B$17</f>
        <v>0</v>
      </c>
      <c r="C1244" s="75">
        <v>11</v>
      </c>
      <c r="D1244" s="5" t="s">
        <v>769</v>
      </c>
      <c r="E1244" s="74" t="s">
        <v>1634</v>
      </c>
      <c r="F1244" s="5" t="s">
        <v>770</v>
      </c>
      <c r="G1244" s="5" t="s">
        <v>771</v>
      </c>
      <c r="H1244" s="5" t="s">
        <v>38</v>
      </c>
      <c r="I1244" s="5" t="s">
        <v>679</v>
      </c>
      <c r="J1244" s="75">
        <v>100</v>
      </c>
      <c r="N1244" s="14"/>
      <c r="O1244" s="50">
        <f>MIN(Lääkkeet[[#This Row],[Velvoite 1.1.2024 (pakkauksia)]],Lääkkeet[[#This Row],[Suurimman alitusluvan mukainen velvoite 
1.1.-30.6.2024 (pakkauksia)]],Lääkkeet[[#This Row],[Alin saldo 
1.1.-30.6.2024 (pakkauksia)]])*Lääkkeet[[#This Row],[Kirjanpitoarvo / pakkaus 1.1.2024
(EUR  ALV 0 %)]]</f>
        <v>0</v>
      </c>
      <c r="P1244" s="16"/>
      <c r="Q1244" s="13"/>
      <c r="R1244" s="13"/>
      <c r="S1244" s="13"/>
      <c r="T1244" s="14"/>
      <c r="U1244" s="50">
        <f>MIN(Lääkkeet[[#This Row],[Velvoite 1.7.2024 (pakkauksia)]],Lääkkeet[[#This Row],[Suurimman alitusluvan mukainen velvoite
1.7.-31.12.2024 (pakkauksia)]],Lääkkeet[[#This Row],[Alin saldo 
1.7.-31.12.2024 (pakkauksia)]])*Lääkkeet[[#This Row],[Kirjanpitoarvo / pakkaus 1.7.2024
(EUR  ALV 0 %)]]</f>
        <v>0</v>
      </c>
      <c r="W1244" s="61" t="str" cm="1">
        <f t="array" ref="W1244">IFERROR(_xlfn.IFS(Lääkkeet[[#This Row],[Sitoutunut pääoma 
1.1.-30.6.2024 (EUR)]]&gt;0,"Täytetyt",Lääkkeet[[#This Row],[Sitoutunut pääoma 
1.7.-31.12.2024 (EUR)]]&gt;0,"Täytetyt"),"")</f>
        <v/>
      </c>
      <c r="X1244" s="61"/>
      <c r="Y1244" s="5">
        <f>Hakulomake!$B$29</f>
        <v>0</v>
      </c>
    </row>
    <row r="1245" spans="1:25" x14ac:dyDescent="0.3">
      <c r="A1245" s="6" t="s">
        <v>1199</v>
      </c>
      <c r="B1245" s="5">
        <f>Hakulomake!$B$17</f>
        <v>0</v>
      </c>
      <c r="C1245" s="75">
        <v>11</v>
      </c>
      <c r="D1245" s="5" t="s">
        <v>769</v>
      </c>
      <c r="E1245" s="74" t="s">
        <v>1635</v>
      </c>
      <c r="F1245" s="5" t="s">
        <v>770</v>
      </c>
      <c r="G1245" s="5" t="s">
        <v>771</v>
      </c>
      <c r="H1245" s="5" t="s">
        <v>115</v>
      </c>
      <c r="I1245" s="5" t="s">
        <v>679</v>
      </c>
      <c r="J1245" s="75">
        <v>100</v>
      </c>
      <c r="N1245" s="14"/>
      <c r="O1245" s="50">
        <f>MIN(Lääkkeet[[#This Row],[Velvoite 1.1.2024 (pakkauksia)]],Lääkkeet[[#This Row],[Suurimman alitusluvan mukainen velvoite 
1.1.-30.6.2024 (pakkauksia)]],Lääkkeet[[#This Row],[Alin saldo 
1.1.-30.6.2024 (pakkauksia)]])*Lääkkeet[[#This Row],[Kirjanpitoarvo / pakkaus 1.1.2024
(EUR  ALV 0 %)]]</f>
        <v>0</v>
      </c>
      <c r="P1245" s="16"/>
      <c r="Q1245" s="13"/>
      <c r="R1245" s="13"/>
      <c r="S1245" s="13"/>
      <c r="T1245" s="14"/>
      <c r="U1245" s="50">
        <f>MIN(Lääkkeet[[#This Row],[Velvoite 1.7.2024 (pakkauksia)]],Lääkkeet[[#This Row],[Suurimman alitusluvan mukainen velvoite
1.7.-31.12.2024 (pakkauksia)]],Lääkkeet[[#This Row],[Alin saldo 
1.7.-31.12.2024 (pakkauksia)]])*Lääkkeet[[#This Row],[Kirjanpitoarvo / pakkaus 1.7.2024
(EUR  ALV 0 %)]]</f>
        <v>0</v>
      </c>
      <c r="W1245" s="61" t="str" cm="1">
        <f t="array" ref="W1245">IFERROR(_xlfn.IFS(Lääkkeet[[#This Row],[Sitoutunut pääoma 
1.1.-30.6.2024 (EUR)]]&gt;0,"Täytetyt",Lääkkeet[[#This Row],[Sitoutunut pääoma 
1.7.-31.12.2024 (EUR)]]&gt;0,"Täytetyt"),"")</f>
        <v/>
      </c>
      <c r="X1245" s="61"/>
      <c r="Y1245" s="5">
        <f>Hakulomake!$B$29</f>
        <v>0</v>
      </c>
    </row>
    <row r="1246" spans="1:25" x14ac:dyDescent="0.3">
      <c r="A1246" s="6" t="s">
        <v>1199</v>
      </c>
      <c r="B1246" s="5">
        <f>Hakulomake!$B$17</f>
        <v>0</v>
      </c>
      <c r="C1246" s="75">
        <v>11</v>
      </c>
      <c r="D1246" s="5" t="s">
        <v>769</v>
      </c>
      <c r="E1246" s="74" t="s">
        <v>1636</v>
      </c>
      <c r="F1246" s="5" t="s">
        <v>770</v>
      </c>
      <c r="G1246" s="5" t="s">
        <v>771</v>
      </c>
      <c r="H1246" s="5" t="s">
        <v>49</v>
      </c>
      <c r="I1246" s="5" t="s">
        <v>679</v>
      </c>
      <c r="J1246" s="75">
        <v>100</v>
      </c>
      <c r="N1246" s="14"/>
      <c r="O1246" s="50">
        <f>MIN(Lääkkeet[[#This Row],[Velvoite 1.1.2024 (pakkauksia)]],Lääkkeet[[#This Row],[Suurimman alitusluvan mukainen velvoite 
1.1.-30.6.2024 (pakkauksia)]],Lääkkeet[[#This Row],[Alin saldo 
1.1.-30.6.2024 (pakkauksia)]])*Lääkkeet[[#This Row],[Kirjanpitoarvo / pakkaus 1.1.2024
(EUR  ALV 0 %)]]</f>
        <v>0</v>
      </c>
      <c r="P1246" s="16"/>
      <c r="Q1246" s="13"/>
      <c r="R1246" s="13"/>
      <c r="S1246" s="13"/>
      <c r="T1246" s="14"/>
      <c r="U1246" s="50">
        <f>MIN(Lääkkeet[[#This Row],[Velvoite 1.7.2024 (pakkauksia)]],Lääkkeet[[#This Row],[Suurimman alitusluvan mukainen velvoite
1.7.-31.12.2024 (pakkauksia)]],Lääkkeet[[#This Row],[Alin saldo 
1.7.-31.12.2024 (pakkauksia)]])*Lääkkeet[[#This Row],[Kirjanpitoarvo / pakkaus 1.7.2024
(EUR  ALV 0 %)]]</f>
        <v>0</v>
      </c>
      <c r="W1246" s="61" t="str" cm="1">
        <f t="array" ref="W1246">IFERROR(_xlfn.IFS(Lääkkeet[[#This Row],[Sitoutunut pääoma 
1.1.-30.6.2024 (EUR)]]&gt;0,"Täytetyt",Lääkkeet[[#This Row],[Sitoutunut pääoma 
1.7.-31.12.2024 (EUR)]]&gt;0,"Täytetyt"),"")</f>
        <v/>
      </c>
      <c r="X1246" s="61"/>
      <c r="Y1246" s="5">
        <f>Hakulomake!$B$29</f>
        <v>0</v>
      </c>
    </row>
    <row r="1247" spans="1:25" x14ac:dyDescent="0.3">
      <c r="A1247" s="6" t="s">
        <v>1199</v>
      </c>
      <c r="B1247" s="5">
        <f>Hakulomake!$B$17</f>
        <v>0</v>
      </c>
      <c r="C1247" s="75">
        <v>11</v>
      </c>
      <c r="D1247" s="5" t="s">
        <v>780</v>
      </c>
      <c r="E1247" s="74" t="s">
        <v>1637</v>
      </c>
      <c r="F1247" s="5" t="s">
        <v>781</v>
      </c>
      <c r="G1247" s="5" t="s">
        <v>785</v>
      </c>
      <c r="H1247" s="5" t="s">
        <v>784</v>
      </c>
      <c r="I1247" s="5" t="s">
        <v>39</v>
      </c>
      <c r="J1247" s="75">
        <v>100</v>
      </c>
      <c r="N1247" s="14"/>
      <c r="O1247" s="50">
        <f>MIN(Lääkkeet[[#This Row],[Velvoite 1.1.2024 (pakkauksia)]],Lääkkeet[[#This Row],[Suurimman alitusluvan mukainen velvoite 
1.1.-30.6.2024 (pakkauksia)]],Lääkkeet[[#This Row],[Alin saldo 
1.1.-30.6.2024 (pakkauksia)]])*Lääkkeet[[#This Row],[Kirjanpitoarvo / pakkaus 1.1.2024
(EUR  ALV 0 %)]]</f>
        <v>0</v>
      </c>
      <c r="P1247" s="16"/>
      <c r="Q1247" s="13"/>
      <c r="R1247" s="13"/>
      <c r="S1247" s="13"/>
      <c r="T1247" s="14"/>
      <c r="U1247" s="50">
        <f>MIN(Lääkkeet[[#This Row],[Velvoite 1.7.2024 (pakkauksia)]],Lääkkeet[[#This Row],[Suurimman alitusluvan mukainen velvoite
1.7.-31.12.2024 (pakkauksia)]],Lääkkeet[[#This Row],[Alin saldo 
1.7.-31.12.2024 (pakkauksia)]])*Lääkkeet[[#This Row],[Kirjanpitoarvo / pakkaus 1.7.2024
(EUR  ALV 0 %)]]</f>
        <v>0</v>
      </c>
      <c r="W1247" s="61" t="str" cm="1">
        <f t="array" ref="W1247">IFERROR(_xlfn.IFS(Lääkkeet[[#This Row],[Sitoutunut pääoma 
1.1.-30.6.2024 (EUR)]]&gt;0,"Täytetyt",Lääkkeet[[#This Row],[Sitoutunut pääoma 
1.7.-31.12.2024 (EUR)]]&gt;0,"Täytetyt"),"")</f>
        <v/>
      </c>
      <c r="X1247" s="61"/>
      <c r="Y1247" s="5">
        <f>Hakulomake!$B$29</f>
        <v>0</v>
      </c>
    </row>
    <row r="1248" spans="1:25" x14ac:dyDescent="0.3">
      <c r="A1248" s="6" t="s">
        <v>1199</v>
      </c>
      <c r="B1248" s="5">
        <f>Hakulomake!$B$17</f>
        <v>0</v>
      </c>
      <c r="C1248" s="75">
        <v>11</v>
      </c>
      <c r="D1248" s="5" t="s">
        <v>780</v>
      </c>
      <c r="E1248" s="74" t="s">
        <v>1638</v>
      </c>
      <c r="F1248" s="5" t="s">
        <v>781</v>
      </c>
      <c r="G1248" s="5" t="s">
        <v>785</v>
      </c>
      <c r="H1248" s="5" t="s">
        <v>784</v>
      </c>
      <c r="I1248" s="5" t="s">
        <v>341</v>
      </c>
      <c r="J1248" s="75">
        <v>100</v>
      </c>
      <c r="N1248" s="14"/>
      <c r="O1248" s="50">
        <f>MIN(Lääkkeet[[#This Row],[Velvoite 1.1.2024 (pakkauksia)]],Lääkkeet[[#This Row],[Suurimman alitusluvan mukainen velvoite 
1.1.-30.6.2024 (pakkauksia)]],Lääkkeet[[#This Row],[Alin saldo 
1.1.-30.6.2024 (pakkauksia)]])*Lääkkeet[[#This Row],[Kirjanpitoarvo / pakkaus 1.1.2024
(EUR  ALV 0 %)]]</f>
        <v>0</v>
      </c>
      <c r="P1248" s="16"/>
      <c r="Q1248" s="13"/>
      <c r="R1248" s="13"/>
      <c r="S1248" s="13"/>
      <c r="T1248" s="14"/>
      <c r="U1248" s="50">
        <f>MIN(Lääkkeet[[#This Row],[Velvoite 1.7.2024 (pakkauksia)]],Lääkkeet[[#This Row],[Suurimman alitusluvan mukainen velvoite
1.7.-31.12.2024 (pakkauksia)]],Lääkkeet[[#This Row],[Alin saldo 
1.7.-31.12.2024 (pakkauksia)]])*Lääkkeet[[#This Row],[Kirjanpitoarvo / pakkaus 1.7.2024
(EUR  ALV 0 %)]]</f>
        <v>0</v>
      </c>
      <c r="W1248" s="61" t="str" cm="1">
        <f t="array" ref="W1248">IFERROR(_xlfn.IFS(Lääkkeet[[#This Row],[Sitoutunut pääoma 
1.1.-30.6.2024 (EUR)]]&gt;0,"Täytetyt",Lääkkeet[[#This Row],[Sitoutunut pääoma 
1.7.-31.12.2024 (EUR)]]&gt;0,"Täytetyt"),"")</f>
        <v/>
      </c>
      <c r="X1248" s="61"/>
      <c r="Y1248" s="5">
        <f>Hakulomake!$B$29</f>
        <v>0</v>
      </c>
    </row>
    <row r="1249" spans="1:25" x14ac:dyDescent="0.3">
      <c r="A1249" s="6" t="s">
        <v>1199</v>
      </c>
      <c r="B1249" s="5">
        <f>Hakulomake!$B$17</f>
        <v>0</v>
      </c>
      <c r="C1249" s="75">
        <v>11</v>
      </c>
      <c r="D1249" s="5" t="s">
        <v>780</v>
      </c>
      <c r="E1249" s="74" t="s">
        <v>1639</v>
      </c>
      <c r="F1249" s="5" t="s">
        <v>781</v>
      </c>
      <c r="G1249" s="5" t="s">
        <v>1640</v>
      </c>
      <c r="H1249" s="5" t="s">
        <v>782</v>
      </c>
      <c r="I1249" s="5" t="s">
        <v>39</v>
      </c>
      <c r="J1249" s="75">
        <v>100</v>
      </c>
      <c r="N1249" s="14"/>
      <c r="O1249" s="50">
        <f>MIN(Lääkkeet[[#This Row],[Velvoite 1.1.2024 (pakkauksia)]],Lääkkeet[[#This Row],[Suurimman alitusluvan mukainen velvoite 
1.1.-30.6.2024 (pakkauksia)]],Lääkkeet[[#This Row],[Alin saldo 
1.1.-30.6.2024 (pakkauksia)]])*Lääkkeet[[#This Row],[Kirjanpitoarvo / pakkaus 1.1.2024
(EUR  ALV 0 %)]]</f>
        <v>0</v>
      </c>
      <c r="P1249" s="16"/>
      <c r="Q1249" s="13"/>
      <c r="R1249" s="13"/>
      <c r="S1249" s="13"/>
      <c r="T1249" s="14"/>
      <c r="U1249" s="50">
        <f>MIN(Lääkkeet[[#This Row],[Velvoite 1.7.2024 (pakkauksia)]],Lääkkeet[[#This Row],[Suurimman alitusluvan mukainen velvoite
1.7.-31.12.2024 (pakkauksia)]],Lääkkeet[[#This Row],[Alin saldo 
1.7.-31.12.2024 (pakkauksia)]])*Lääkkeet[[#This Row],[Kirjanpitoarvo / pakkaus 1.7.2024
(EUR  ALV 0 %)]]</f>
        <v>0</v>
      </c>
      <c r="W1249" s="61" t="str" cm="1">
        <f t="array" ref="W1249">IFERROR(_xlfn.IFS(Lääkkeet[[#This Row],[Sitoutunut pääoma 
1.1.-30.6.2024 (EUR)]]&gt;0,"Täytetyt",Lääkkeet[[#This Row],[Sitoutunut pääoma 
1.7.-31.12.2024 (EUR)]]&gt;0,"Täytetyt"),"")</f>
        <v/>
      </c>
      <c r="X1249" s="61"/>
      <c r="Y1249" s="5">
        <f>Hakulomake!$B$29</f>
        <v>0</v>
      </c>
    </row>
    <row r="1250" spans="1:25" x14ac:dyDescent="0.3">
      <c r="A1250" s="6" t="s">
        <v>1199</v>
      </c>
      <c r="B1250" s="5">
        <f>Hakulomake!$B$17</f>
        <v>0</v>
      </c>
      <c r="C1250" s="75">
        <v>11</v>
      </c>
      <c r="D1250" s="5" t="s">
        <v>769</v>
      </c>
      <c r="E1250" s="74" t="s">
        <v>1641</v>
      </c>
      <c r="F1250" s="5" t="s">
        <v>770</v>
      </c>
      <c r="G1250" s="5" t="s">
        <v>776</v>
      </c>
      <c r="H1250" s="5" t="s">
        <v>40</v>
      </c>
      <c r="I1250" s="5" t="s">
        <v>341</v>
      </c>
      <c r="J1250" s="75">
        <v>100</v>
      </c>
      <c r="N1250" s="14"/>
      <c r="O1250" s="50">
        <f>MIN(Lääkkeet[[#This Row],[Velvoite 1.1.2024 (pakkauksia)]],Lääkkeet[[#This Row],[Suurimman alitusluvan mukainen velvoite 
1.1.-30.6.2024 (pakkauksia)]],Lääkkeet[[#This Row],[Alin saldo 
1.1.-30.6.2024 (pakkauksia)]])*Lääkkeet[[#This Row],[Kirjanpitoarvo / pakkaus 1.1.2024
(EUR  ALV 0 %)]]</f>
        <v>0</v>
      </c>
      <c r="P1250" s="16"/>
      <c r="Q1250" s="13"/>
      <c r="R1250" s="13"/>
      <c r="S1250" s="13"/>
      <c r="T1250" s="14"/>
      <c r="U1250" s="50">
        <f>MIN(Lääkkeet[[#This Row],[Velvoite 1.7.2024 (pakkauksia)]],Lääkkeet[[#This Row],[Suurimman alitusluvan mukainen velvoite
1.7.-31.12.2024 (pakkauksia)]],Lääkkeet[[#This Row],[Alin saldo 
1.7.-31.12.2024 (pakkauksia)]])*Lääkkeet[[#This Row],[Kirjanpitoarvo / pakkaus 1.7.2024
(EUR  ALV 0 %)]]</f>
        <v>0</v>
      </c>
      <c r="W1250" s="61" t="str" cm="1">
        <f t="array" ref="W1250">IFERROR(_xlfn.IFS(Lääkkeet[[#This Row],[Sitoutunut pääoma 
1.1.-30.6.2024 (EUR)]]&gt;0,"Täytetyt",Lääkkeet[[#This Row],[Sitoutunut pääoma 
1.7.-31.12.2024 (EUR)]]&gt;0,"Täytetyt"),"")</f>
        <v/>
      </c>
      <c r="X1250" s="61"/>
      <c r="Y1250" s="5">
        <f>Hakulomake!$B$29</f>
        <v>0</v>
      </c>
    </row>
    <row r="1251" spans="1:25" x14ac:dyDescent="0.3">
      <c r="A1251" s="6" t="s">
        <v>1199</v>
      </c>
      <c r="B1251" s="5">
        <f>Hakulomake!$B$17</f>
        <v>0</v>
      </c>
      <c r="C1251" s="75">
        <v>11</v>
      </c>
      <c r="D1251" s="5" t="s">
        <v>769</v>
      </c>
      <c r="E1251" s="74" t="s">
        <v>1642</v>
      </c>
      <c r="F1251" s="5" t="s">
        <v>770</v>
      </c>
      <c r="G1251" s="5" t="s">
        <v>776</v>
      </c>
      <c r="H1251" s="5" t="s">
        <v>115</v>
      </c>
      <c r="I1251" s="5" t="s">
        <v>341</v>
      </c>
      <c r="J1251" s="75">
        <v>100</v>
      </c>
      <c r="N1251" s="14"/>
      <c r="O1251" s="50">
        <f>MIN(Lääkkeet[[#This Row],[Velvoite 1.1.2024 (pakkauksia)]],Lääkkeet[[#This Row],[Suurimman alitusluvan mukainen velvoite 
1.1.-30.6.2024 (pakkauksia)]],Lääkkeet[[#This Row],[Alin saldo 
1.1.-30.6.2024 (pakkauksia)]])*Lääkkeet[[#This Row],[Kirjanpitoarvo / pakkaus 1.1.2024
(EUR  ALV 0 %)]]</f>
        <v>0</v>
      </c>
      <c r="P1251" s="16"/>
      <c r="Q1251" s="13"/>
      <c r="R1251" s="13"/>
      <c r="S1251" s="13"/>
      <c r="T1251" s="14"/>
      <c r="U1251" s="50">
        <f>MIN(Lääkkeet[[#This Row],[Velvoite 1.7.2024 (pakkauksia)]],Lääkkeet[[#This Row],[Suurimman alitusluvan mukainen velvoite
1.7.-31.12.2024 (pakkauksia)]],Lääkkeet[[#This Row],[Alin saldo 
1.7.-31.12.2024 (pakkauksia)]])*Lääkkeet[[#This Row],[Kirjanpitoarvo / pakkaus 1.7.2024
(EUR  ALV 0 %)]]</f>
        <v>0</v>
      </c>
      <c r="W1251" s="61" t="str" cm="1">
        <f t="array" ref="W1251">IFERROR(_xlfn.IFS(Lääkkeet[[#This Row],[Sitoutunut pääoma 
1.1.-30.6.2024 (EUR)]]&gt;0,"Täytetyt",Lääkkeet[[#This Row],[Sitoutunut pääoma 
1.7.-31.12.2024 (EUR)]]&gt;0,"Täytetyt"),"")</f>
        <v/>
      </c>
      <c r="X1251" s="61"/>
      <c r="Y1251" s="5">
        <f>Hakulomake!$B$29</f>
        <v>0</v>
      </c>
    </row>
    <row r="1252" spans="1:25" x14ac:dyDescent="0.3">
      <c r="A1252" s="6" t="s">
        <v>1199</v>
      </c>
      <c r="B1252" s="5">
        <f>Hakulomake!$B$17</f>
        <v>0</v>
      </c>
      <c r="C1252" s="75">
        <v>11</v>
      </c>
      <c r="D1252" s="5" t="s">
        <v>769</v>
      </c>
      <c r="E1252" s="74" t="s">
        <v>1643</v>
      </c>
      <c r="F1252" s="5" t="s">
        <v>770</v>
      </c>
      <c r="G1252" s="5" t="s">
        <v>775</v>
      </c>
      <c r="H1252" s="5" t="s">
        <v>46</v>
      </c>
      <c r="I1252" s="5" t="s">
        <v>135</v>
      </c>
      <c r="J1252" s="75" t="s">
        <v>1066</v>
      </c>
      <c r="N1252" s="14"/>
      <c r="O1252" s="50">
        <f>MIN(Lääkkeet[[#This Row],[Velvoite 1.1.2024 (pakkauksia)]],Lääkkeet[[#This Row],[Suurimman alitusluvan mukainen velvoite 
1.1.-30.6.2024 (pakkauksia)]],Lääkkeet[[#This Row],[Alin saldo 
1.1.-30.6.2024 (pakkauksia)]])*Lääkkeet[[#This Row],[Kirjanpitoarvo / pakkaus 1.1.2024
(EUR  ALV 0 %)]]</f>
        <v>0</v>
      </c>
      <c r="P1252" s="16"/>
      <c r="Q1252" s="13"/>
      <c r="R1252" s="13"/>
      <c r="S1252" s="13"/>
      <c r="T1252" s="14"/>
      <c r="U1252" s="50">
        <f>MIN(Lääkkeet[[#This Row],[Velvoite 1.7.2024 (pakkauksia)]],Lääkkeet[[#This Row],[Suurimman alitusluvan mukainen velvoite
1.7.-31.12.2024 (pakkauksia)]],Lääkkeet[[#This Row],[Alin saldo 
1.7.-31.12.2024 (pakkauksia)]])*Lääkkeet[[#This Row],[Kirjanpitoarvo / pakkaus 1.7.2024
(EUR  ALV 0 %)]]</f>
        <v>0</v>
      </c>
      <c r="W1252" s="61" t="str" cm="1">
        <f t="array" ref="W1252">IFERROR(_xlfn.IFS(Lääkkeet[[#This Row],[Sitoutunut pääoma 
1.1.-30.6.2024 (EUR)]]&gt;0,"Täytetyt",Lääkkeet[[#This Row],[Sitoutunut pääoma 
1.7.-31.12.2024 (EUR)]]&gt;0,"Täytetyt"),"")</f>
        <v/>
      </c>
      <c r="X1252" s="61"/>
      <c r="Y1252" s="5">
        <f>Hakulomake!$B$29</f>
        <v>0</v>
      </c>
    </row>
    <row r="1253" spans="1:25" x14ac:dyDescent="0.3">
      <c r="A1253" s="6" t="s">
        <v>1199</v>
      </c>
      <c r="B1253" s="5">
        <f>Hakulomake!$B$17</f>
        <v>0</v>
      </c>
      <c r="C1253" s="75">
        <v>11</v>
      </c>
      <c r="D1253" s="5" t="s">
        <v>769</v>
      </c>
      <c r="E1253" s="74" t="s">
        <v>1644</v>
      </c>
      <c r="F1253" s="5" t="s">
        <v>770</v>
      </c>
      <c r="G1253" s="5" t="s">
        <v>778</v>
      </c>
      <c r="H1253" s="5" t="s">
        <v>46</v>
      </c>
      <c r="I1253" s="5" t="s">
        <v>131</v>
      </c>
      <c r="J1253" s="75" t="s">
        <v>979</v>
      </c>
      <c r="N1253" s="14"/>
      <c r="O1253" s="50">
        <f>MIN(Lääkkeet[[#This Row],[Velvoite 1.1.2024 (pakkauksia)]],Lääkkeet[[#This Row],[Suurimman alitusluvan mukainen velvoite 
1.1.-30.6.2024 (pakkauksia)]],Lääkkeet[[#This Row],[Alin saldo 
1.1.-30.6.2024 (pakkauksia)]])*Lääkkeet[[#This Row],[Kirjanpitoarvo / pakkaus 1.1.2024
(EUR  ALV 0 %)]]</f>
        <v>0</v>
      </c>
      <c r="P1253" s="16"/>
      <c r="Q1253" s="13"/>
      <c r="R1253" s="13"/>
      <c r="S1253" s="13"/>
      <c r="T1253" s="14"/>
      <c r="U1253" s="50">
        <f>MIN(Lääkkeet[[#This Row],[Velvoite 1.7.2024 (pakkauksia)]],Lääkkeet[[#This Row],[Suurimman alitusluvan mukainen velvoite
1.7.-31.12.2024 (pakkauksia)]],Lääkkeet[[#This Row],[Alin saldo 
1.7.-31.12.2024 (pakkauksia)]])*Lääkkeet[[#This Row],[Kirjanpitoarvo / pakkaus 1.7.2024
(EUR  ALV 0 %)]]</f>
        <v>0</v>
      </c>
      <c r="W1253" s="61" t="str" cm="1">
        <f t="array" ref="W1253">IFERROR(_xlfn.IFS(Lääkkeet[[#This Row],[Sitoutunut pääoma 
1.1.-30.6.2024 (EUR)]]&gt;0,"Täytetyt",Lääkkeet[[#This Row],[Sitoutunut pääoma 
1.7.-31.12.2024 (EUR)]]&gt;0,"Täytetyt"),"")</f>
        <v/>
      </c>
      <c r="X1253" s="61"/>
      <c r="Y1253" s="5">
        <f>Hakulomake!$B$29</f>
        <v>0</v>
      </c>
    </row>
    <row r="1254" spans="1:25" x14ac:dyDescent="0.3">
      <c r="A1254" s="6" t="s">
        <v>1199</v>
      </c>
      <c r="B1254" s="5">
        <f>Hakulomake!$B$17</f>
        <v>0</v>
      </c>
      <c r="C1254" s="75">
        <v>11</v>
      </c>
      <c r="D1254" s="5" t="s">
        <v>763</v>
      </c>
      <c r="E1254" s="74" t="s">
        <v>1645</v>
      </c>
      <c r="F1254" s="5" t="s">
        <v>764</v>
      </c>
      <c r="G1254" s="5" t="s">
        <v>766</v>
      </c>
      <c r="H1254" s="5" t="s">
        <v>180</v>
      </c>
      <c r="I1254" s="5" t="s">
        <v>39</v>
      </c>
      <c r="J1254" s="75">
        <v>100</v>
      </c>
      <c r="N1254" s="14"/>
      <c r="O1254" s="50">
        <f>MIN(Lääkkeet[[#This Row],[Velvoite 1.1.2024 (pakkauksia)]],Lääkkeet[[#This Row],[Suurimman alitusluvan mukainen velvoite 
1.1.-30.6.2024 (pakkauksia)]],Lääkkeet[[#This Row],[Alin saldo 
1.1.-30.6.2024 (pakkauksia)]])*Lääkkeet[[#This Row],[Kirjanpitoarvo / pakkaus 1.1.2024
(EUR  ALV 0 %)]]</f>
        <v>0</v>
      </c>
      <c r="P1254" s="16"/>
      <c r="Q1254" s="13"/>
      <c r="R1254" s="13"/>
      <c r="S1254" s="13"/>
      <c r="T1254" s="14"/>
      <c r="U1254" s="50">
        <f>MIN(Lääkkeet[[#This Row],[Velvoite 1.7.2024 (pakkauksia)]],Lääkkeet[[#This Row],[Suurimman alitusluvan mukainen velvoite
1.7.-31.12.2024 (pakkauksia)]],Lääkkeet[[#This Row],[Alin saldo 
1.7.-31.12.2024 (pakkauksia)]])*Lääkkeet[[#This Row],[Kirjanpitoarvo / pakkaus 1.7.2024
(EUR  ALV 0 %)]]</f>
        <v>0</v>
      </c>
      <c r="W1254" s="61" t="str" cm="1">
        <f t="array" ref="W1254">IFERROR(_xlfn.IFS(Lääkkeet[[#This Row],[Sitoutunut pääoma 
1.1.-30.6.2024 (EUR)]]&gt;0,"Täytetyt",Lääkkeet[[#This Row],[Sitoutunut pääoma 
1.7.-31.12.2024 (EUR)]]&gt;0,"Täytetyt"),"")</f>
        <v/>
      </c>
      <c r="X1254" s="61"/>
      <c r="Y1254" s="5">
        <f>Hakulomake!$B$29</f>
        <v>0</v>
      </c>
    </row>
    <row r="1255" spans="1:25" x14ac:dyDescent="0.3">
      <c r="A1255" s="6" t="s">
        <v>1199</v>
      </c>
      <c r="B1255" s="5">
        <f>Hakulomake!$B$17</f>
        <v>0</v>
      </c>
      <c r="C1255" s="75">
        <v>11</v>
      </c>
      <c r="D1255" s="5" t="s">
        <v>763</v>
      </c>
      <c r="E1255" s="74" t="s">
        <v>1646</v>
      </c>
      <c r="F1255" s="5" t="s">
        <v>764</v>
      </c>
      <c r="G1255" s="5" t="s">
        <v>766</v>
      </c>
      <c r="H1255" s="5" t="s">
        <v>115</v>
      </c>
      <c r="I1255" s="5" t="s">
        <v>39</v>
      </c>
      <c r="J1255" s="75">
        <v>100</v>
      </c>
      <c r="N1255" s="14"/>
      <c r="O1255" s="50">
        <f>MIN(Lääkkeet[[#This Row],[Velvoite 1.1.2024 (pakkauksia)]],Lääkkeet[[#This Row],[Suurimman alitusluvan mukainen velvoite 
1.1.-30.6.2024 (pakkauksia)]],Lääkkeet[[#This Row],[Alin saldo 
1.1.-30.6.2024 (pakkauksia)]])*Lääkkeet[[#This Row],[Kirjanpitoarvo / pakkaus 1.1.2024
(EUR  ALV 0 %)]]</f>
        <v>0</v>
      </c>
      <c r="P1255" s="16"/>
      <c r="Q1255" s="13"/>
      <c r="R1255" s="13"/>
      <c r="S1255" s="13"/>
      <c r="T1255" s="14"/>
      <c r="U1255" s="50">
        <f>MIN(Lääkkeet[[#This Row],[Velvoite 1.7.2024 (pakkauksia)]],Lääkkeet[[#This Row],[Suurimman alitusluvan mukainen velvoite
1.7.-31.12.2024 (pakkauksia)]],Lääkkeet[[#This Row],[Alin saldo 
1.7.-31.12.2024 (pakkauksia)]])*Lääkkeet[[#This Row],[Kirjanpitoarvo / pakkaus 1.7.2024
(EUR  ALV 0 %)]]</f>
        <v>0</v>
      </c>
      <c r="W1255" s="61" t="str" cm="1">
        <f t="array" ref="W1255">IFERROR(_xlfn.IFS(Lääkkeet[[#This Row],[Sitoutunut pääoma 
1.1.-30.6.2024 (EUR)]]&gt;0,"Täytetyt",Lääkkeet[[#This Row],[Sitoutunut pääoma 
1.7.-31.12.2024 (EUR)]]&gt;0,"Täytetyt"),"")</f>
        <v/>
      </c>
      <c r="X1255" s="61"/>
      <c r="Y1255" s="5">
        <f>Hakulomake!$B$29</f>
        <v>0</v>
      </c>
    </row>
    <row r="1256" spans="1:25" x14ac:dyDescent="0.3">
      <c r="A1256" s="6" t="s">
        <v>1199</v>
      </c>
      <c r="B1256" s="5">
        <f>Hakulomake!$B$17</f>
        <v>0</v>
      </c>
      <c r="C1256" s="75">
        <v>11</v>
      </c>
      <c r="D1256" s="5" t="s">
        <v>769</v>
      </c>
      <c r="E1256" s="74" t="s">
        <v>1647</v>
      </c>
      <c r="F1256" s="5" t="s">
        <v>770</v>
      </c>
      <c r="G1256" s="5" t="s">
        <v>771</v>
      </c>
      <c r="H1256" s="5" t="s">
        <v>115</v>
      </c>
      <c r="I1256" s="5" t="s">
        <v>338</v>
      </c>
      <c r="J1256" s="75">
        <v>100</v>
      </c>
      <c r="N1256" s="14"/>
      <c r="O1256" s="50">
        <f>MIN(Lääkkeet[[#This Row],[Velvoite 1.1.2024 (pakkauksia)]],Lääkkeet[[#This Row],[Suurimman alitusluvan mukainen velvoite 
1.1.-30.6.2024 (pakkauksia)]],Lääkkeet[[#This Row],[Alin saldo 
1.1.-30.6.2024 (pakkauksia)]])*Lääkkeet[[#This Row],[Kirjanpitoarvo / pakkaus 1.1.2024
(EUR  ALV 0 %)]]</f>
        <v>0</v>
      </c>
      <c r="P1256" s="16"/>
      <c r="Q1256" s="13"/>
      <c r="R1256" s="13"/>
      <c r="S1256" s="13"/>
      <c r="T1256" s="14"/>
      <c r="U1256" s="50">
        <f>MIN(Lääkkeet[[#This Row],[Velvoite 1.7.2024 (pakkauksia)]],Lääkkeet[[#This Row],[Suurimman alitusluvan mukainen velvoite
1.7.-31.12.2024 (pakkauksia)]],Lääkkeet[[#This Row],[Alin saldo 
1.7.-31.12.2024 (pakkauksia)]])*Lääkkeet[[#This Row],[Kirjanpitoarvo / pakkaus 1.7.2024
(EUR  ALV 0 %)]]</f>
        <v>0</v>
      </c>
      <c r="W1256" s="61" t="str" cm="1">
        <f t="array" ref="W1256">IFERROR(_xlfn.IFS(Lääkkeet[[#This Row],[Sitoutunut pääoma 
1.1.-30.6.2024 (EUR)]]&gt;0,"Täytetyt",Lääkkeet[[#This Row],[Sitoutunut pääoma 
1.7.-31.12.2024 (EUR)]]&gt;0,"Täytetyt"),"")</f>
        <v/>
      </c>
      <c r="X1256" s="61"/>
      <c r="Y1256" s="5">
        <f>Hakulomake!$B$29</f>
        <v>0</v>
      </c>
    </row>
    <row r="1257" spans="1:25" x14ac:dyDescent="0.3">
      <c r="A1257" s="6" t="s">
        <v>1199</v>
      </c>
      <c r="B1257" s="5">
        <f>Hakulomake!$B$17</f>
        <v>0</v>
      </c>
      <c r="C1257" s="75">
        <v>11</v>
      </c>
      <c r="D1257" s="5" t="s">
        <v>769</v>
      </c>
      <c r="E1257" s="74" t="s">
        <v>1648</v>
      </c>
      <c r="F1257" s="5" t="s">
        <v>770</v>
      </c>
      <c r="G1257" s="5" t="s">
        <v>771</v>
      </c>
      <c r="H1257" s="5" t="s">
        <v>49</v>
      </c>
      <c r="I1257" s="5" t="s">
        <v>338</v>
      </c>
      <c r="J1257" s="75">
        <v>100</v>
      </c>
      <c r="N1257" s="14"/>
      <c r="O1257" s="50">
        <f>MIN(Lääkkeet[[#This Row],[Velvoite 1.1.2024 (pakkauksia)]],Lääkkeet[[#This Row],[Suurimman alitusluvan mukainen velvoite 
1.1.-30.6.2024 (pakkauksia)]],Lääkkeet[[#This Row],[Alin saldo 
1.1.-30.6.2024 (pakkauksia)]])*Lääkkeet[[#This Row],[Kirjanpitoarvo / pakkaus 1.1.2024
(EUR  ALV 0 %)]]</f>
        <v>0</v>
      </c>
      <c r="P1257" s="16"/>
      <c r="Q1257" s="13"/>
      <c r="R1257" s="13"/>
      <c r="S1257" s="13"/>
      <c r="T1257" s="14"/>
      <c r="U1257" s="50">
        <f>MIN(Lääkkeet[[#This Row],[Velvoite 1.7.2024 (pakkauksia)]],Lääkkeet[[#This Row],[Suurimman alitusluvan mukainen velvoite
1.7.-31.12.2024 (pakkauksia)]],Lääkkeet[[#This Row],[Alin saldo 
1.7.-31.12.2024 (pakkauksia)]])*Lääkkeet[[#This Row],[Kirjanpitoarvo / pakkaus 1.7.2024
(EUR  ALV 0 %)]]</f>
        <v>0</v>
      </c>
      <c r="W1257" s="61" t="str" cm="1">
        <f t="array" ref="W1257">IFERROR(_xlfn.IFS(Lääkkeet[[#This Row],[Sitoutunut pääoma 
1.1.-30.6.2024 (EUR)]]&gt;0,"Täytetyt",Lääkkeet[[#This Row],[Sitoutunut pääoma 
1.7.-31.12.2024 (EUR)]]&gt;0,"Täytetyt"),"")</f>
        <v/>
      </c>
      <c r="X1257" s="61"/>
      <c r="Y1257" s="5">
        <f>Hakulomake!$B$29</f>
        <v>0</v>
      </c>
    </row>
    <row r="1258" spans="1:25" x14ac:dyDescent="0.3">
      <c r="A1258" s="6" t="s">
        <v>1199</v>
      </c>
      <c r="B1258" s="5">
        <f>Hakulomake!$B$17</f>
        <v>0</v>
      </c>
      <c r="C1258" s="75">
        <v>11</v>
      </c>
      <c r="D1258" s="5" t="s">
        <v>763</v>
      </c>
      <c r="E1258" s="74" t="s">
        <v>1649</v>
      </c>
      <c r="F1258" s="5" t="s">
        <v>764</v>
      </c>
      <c r="G1258" s="5" t="s">
        <v>767</v>
      </c>
      <c r="H1258" s="5" t="s">
        <v>38</v>
      </c>
      <c r="I1258" s="5" t="s">
        <v>39</v>
      </c>
      <c r="J1258" s="75">
        <v>100</v>
      </c>
      <c r="N1258" s="14"/>
      <c r="O1258" s="50">
        <f>MIN(Lääkkeet[[#This Row],[Velvoite 1.1.2024 (pakkauksia)]],Lääkkeet[[#This Row],[Suurimman alitusluvan mukainen velvoite 
1.1.-30.6.2024 (pakkauksia)]],Lääkkeet[[#This Row],[Alin saldo 
1.1.-30.6.2024 (pakkauksia)]])*Lääkkeet[[#This Row],[Kirjanpitoarvo / pakkaus 1.1.2024
(EUR  ALV 0 %)]]</f>
        <v>0</v>
      </c>
      <c r="P1258" s="16"/>
      <c r="Q1258" s="13"/>
      <c r="R1258" s="13"/>
      <c r="S1258" s="13"/>
      <c r="T1258" s="14"/>
      <c r="U1258" s="50">
        <f>MIN(Lääkkeet[[#This Row],[Velvoite 1.7.2024 (pakkauksia)]],Lääkkeet[[#This Row],[Suurimman alitusluvan mukainen velvoite
1.7.-31.12.2024 (pakkauksia)]],Lääkkeet[[#This Row],[Alin saldo 
1.7.-31.12.2024 (pakkauksia)]])*Lääkkeet[[#This Row],[Kirjanpitoarvo / pakkaus 1.7.2024
(EUR  ALV 0 %)]]</f>
        <v>0</v>
      </c>
      <c r="W1258" s="61" t="str" cm="1">
        <f t="array" ref="W1258">IFERROR(_xlfn.IFS(Lääkkeet[[#This Row],[Sitoutunut pääoma 
1.1.-30.6.2024 (EUR)]]&gt;0,"Täytetyt",Lääkkeet[[#This Row],[Sitoutunut pääoma 
1.7.-31.12.2024 (EUR)]]&gt;0,"Täytetyt"),"")</f>
        <v/>
      </c>
      <c r="X1258" s="61"/>
      <c r="Y1258" s="5">
        <f>Hakulomake!$B$29</f>
        <v>0</v>
      </c>
    </row>
    <row r="1259" spans="1:25" x14ac:dyDescent="0.3">
      <c r="A1259" s="6" t="s">
        <v>1199</v>
      </c>
      <c r="B1259" s="5">
        <f>Hakulomake!$B$17</f>
        <v>0</v>
      </c>
      <c r="C1259" s="75">
        <v>11</v>
      </c>
      <c r="D1259" s="5" t="s">
        <v>769</v>
      </c>
      <c r="E1259" s="74" t="s">
        <v>1650</v>
      </c>
      <c r="F1259" s="5" t="s">
        <v>770</v>
      </c>
      <c r="G1259" s="5" t="s">
        <v>771</v>
      </c>
      <c r="H1259" s="5" t="s">
        <v>772</v>
      </c>
      <c r="I1259" s="5" t="s">
        <v>496</v>
      </c>
      <c r="J1259" s="75" t="s">
        <v>1083</v>
      </c>
      <c r="N1259" s="14"/>
      <c r="O1259" s="50">
        <f>MIN(Lääkkeet[[#This Row],[Velvoite 1.1.2024 (pakkauksia)]],Lääkkeet[[#This Row],[Suurimman alitusluvan mukainen velvoite 
1.1.-30.6.2024 (pakkauksia)]],Lääkkeet[[#This Row],[Alin saldo 
1.1.-30.6.2024 (pakkauksia)]])*Lääkkeet[[#This Row],[Kirjanpitoarvo / pakkaus 1.1.2024
(EUR  ALV 0 %)]]</f>
        <v>0</v>
      </c>
      <c r="P1259" s="16"/>
      <c r="Q1259" s="13"/>
      <c r="R1259" s="13"/>
      <c r="S1259" s="13"/>
      <c r="T1259" s="14"/>
      <c r="U1259" s="50">
        <f>MIN(Lääkkeet[[#This Row],[Velvoite 1.7.2024 (pakkauksia)]],Lääkkeet[[#This Row],[Suurimman alitusluvan mukainen velvoite
1.7.-31.12.2024 (pakkauksia)]],Lääkkeet[[#This Row],[Alin saldo 
1.7.-31.12.2024 (pakkauksia)]])*Lääkkeet[[#This Row],[Kirjanpitoarvo / pakkaus 1.7.2024
(EUR  ALV 0 %)]]</f>
        <v>0</v>
      </c>
      <c r="W1259" s="61" t="str" cm="1">
        <f t="array" ref="W1259">IFERROR(_xlfn.IFS(Lääkkeet[[#This Row],[Sitoutunut pääoma 
1.1.-30.6.2024 (EUR)]]&gt;0,"Täytetyt",Lääkkeet[[#This Row],[Sitoutunut pääoma 
1.7.-31.12.2024 (EUR)]]&gt;0,"Täytetyt"),"")</f>
        <v/>
      </c>
      <c r="X1259" s="61"/>
      <c r="Y1259" s="5">
        <f>Hakulomake!$B$29</f>
        <v>0</v>
      </c>
    </row>
    <row r="1260" spans="1:25" x14ac:dyDescent="0.3">
      <c r="A1260" s="6" t="s">
        <v>1199</v>
      </c>
      <c r="B1260" s="5">
        <f>Hakulomake!$B$17</f>
        <v>0</v>
      </c>
      <c r="C1260" s="75">
        <v>11</v>
      </c>
      <c r="D1260" s="5" t="s">
        <v>769</v>
      </c>
      <c r="E1260" s="74" t="s">
        <v>1651</v>
      </c>
      <c r="F1260" s="5" t="s">
        <v>770</v>
      </c>
      <c r="G1260" s="5" t="s">
        <v>776</v>
      </c>
      <c r="H1260" s="5" t="s">
        <v>49</v>
      </c>
      <c r="I1260" s="5" t="s">
        <v>777</v>
      </c>
      <c r="J1260" s="75" t="s">
        <v>1095</v>
      </c>
      <c r="N1260" s="14"/>
      <c r="O1260" s="50">
        <f>MIN(Lääkkeet[[#This Row],[Velvoite 1.1.2024 (pakkauksia)]],Lääkkeet[[#This Row],[Suurimman alitusluvan mukainen velvoite 
1.1.-30.6.2024 (pakkauksia)]],Lääkkeet[[#This Row],[Alin saldo 
1.1.-30.6.2024 (pakkauksia)]])*Lääkkeet[[#This Row],[Kirjanpitoarvo / pakkaus 1.1.2024
(EUR  ALV 0 %)]]</f>
        <v>0</v>
      </c>
      <c r="P1260" s="16"/>
      <c r="Q1260" s="13"/>
      <c r="R1260" s="13"/>
      <c r="S1260" s="13"/>
      <c r="T1260" s="14"/>
      <c r="U1260" s="50">
        <f>MIN(Lääkkeet[[#This Row],[Velvoite 1.7.2024 (pakkauksia)]],Lääkkeet[[#This Row],[Suurimman alitusluvan mukainen velvoite
1.7.-31.12.2024 (pakkauksia)]],Lääkkeet[[#This Row],[Alin saldo 
1.7.-31.12.2024 (pakkauksia)]])*Lääkkeet[[#This Row],[Kirjanpitoarvo / pakkaus 1.7.2024
(EUR  ALV 0 %)]]</f>
        <v>0</v>
      </c>
      <c r="W1260" s="61" t="str" cm="1">
        <f t="array" ref="W1260">IFERROR(_xlfn.IFS(Lääkkeet[[#This Row],[Sitoutunut pääoma 
1.1.-30.6.2024 (EUR)]]&gt;0,"Täytetyt",Lääkkeet[[#This Row],[Sitoutunut pääoma 
1.7.-31.12.2024 (EUR)]]&gt;0,"Täytetyt"),"")</f>
        <v/>
      </c>
      <c r="X1260" s="61"/>
      <c r="Y1260" s="5">
        <f>Hakulomake!$B$29</f>
        <v>0</v>
      </c>
    </row>
    <row r="1261" spans="1:25" x14ac:dyDescent="0.3">
      <c r="A1261" s="6" t="s">
        <v>1199</v>
      </c>
      <c r="B1261" s="5">
        <f>Hakulomake!$B$17</f>
        <v>0</v>
      </c>
      <c r="C1261" s="75">
        <v>11</v>
      </c>
      <c r="D1261" s="5" t="s">
        <v>769</v>
      </c>
      <c r="E1261" s="74" t="s">
        <v>1652</v>
      </c>
      <c r="F1261" s="5" t="s">
        <v>770</v>
      </c>
      <c r="G1261" s="5" t="s">
        <v>774</v>
      </c>
      <c r="H1261" s="5" t="s">
        <v>115</v>
      </c>
      <c r="I1261" s="5" t="s">
        <v>338</v>
      </c>
      <c r="J1261" s="75">
        <v>100</v>
      </c>
      <c r="N1261" s="14"/>
      <c r="O1261" s="50">
        <f>MIN(Lääkkeet[[#This Row],[Velvoite 1.1.2024 (pakkauksia)]],Lääkkeet[[#This Row],[Suurimman alitusluvan mukainen velvoite 
1.1.-30.6.2024 (pakkauksia)]],Lääkkeet[[#This Row],[Alin saldo 
1.1.-30.6.2024 (pakkauksia)]])*Lääkkeet[[#This Row],[Kirjanpitoarvo / pakkaus 1.1.2024
(EUR  ALV 0 %)]]</f>
        <v>0</v>
      </c>
      <c r="P1261" s="16"/>
      <c r="Q1261" s="13"/>
      <c r="R1261" s="13"/>
      <c r="S1261" s="13"/>
      <c r="T1261" s="14"/>
      <c r="U1261" s="50">
        <f>MIN(Lääkkeet[[#This Row],[Velvoite 1.7.2024 (pakkauksia)]],Lääkkeet[[#This Row],[Suurimman alitusluvan mukainen velvoite
1.7.-31.12.2024 (pakkauksia)]],Lääkkeet[[#This Row],[Alin saldo 
1.7.-31.12.2024 (pakkauksia)]])*Lääkkeet[[#This Row],[Kirjanpitoarvo / pakkaus 1.7.2024
(EUR  ALV 0 %)]]</f>
        <v>0</v>
      </c>
      <c r="W1261" s="61" t="str" cm="1">
        <f t="array" ref="W1261">IFERROR(_xlfn.IFS(Lääkkeet[[#This Row],[Sitoutunut pääoma 
1.1.-30.6.2024 (EUR)]]&gt;0,"Täytetyt",Lääkkeet[[#This Row],[Sitoutunut pääoma 
1.7.-31.12.2024 (EUR)]]&gt;0,"Täytetyt"),"")</f>
        <v/>
      </c>
      <c r="X1261" s="61"/>
      <c r="Y1261" s="5">
        <f>Hakulomake!$B$29</f>
        <v>0</v>
      </c>
    </row>
    <row r="1262" spans="1:25" x14ac:dyDescent="0.3">
      <c r="A1262" s="6" t="s">
        <v>1199</v>
      </c>
      <c r="B1262" s="5">
        <f>Hakulomake!$B$17</f>
        <v>0</v>
      </c>
      <c r="C1262" s="75">
        <v>11</v>
      </c>
      <c r="D1262" s="5" t="s">
        <v>769</v>
      </c>
      <c r="E1262" s="74" t="s">
        <v>1653</v>
      </c>
      <c r="F1262" s="5" t="s">
        <v>770</v>
      </c>
      <c r="G1262" s="5" t="s">
        <v>774</v>
      </c>
      <c r="H1262" s="5" t="s">
        <v>49</v>
      </c>
      <c r="I1262" s="5" t="s">
        <v>338</v>
      </c>
      <c r="J1262" s="75">
        <v>100</v>
      </c>
      <c r="N1262" s="14"/>
      <c r="O1262" s="50">
        <f>MIN(Lääkkeet[[#This Row],[Velvoite 1.1.2024 (pakkauksia)]],Lääkkeet[[#This Row],[Suurimman alitusluvan mukainen velvoite 
1.1.-30.6.2024 (pakkauksia)]],Lääkkeet[[#This Row],[Alin saldo 
1.1.-30.6.2024 (pakkauksia)]])*Lääkkeet[[#This Row],[Kirjanpitoarvo / pakkaus 1.1.2024
(EUR  ALV 0 %)]]</f>
        <v>0</v>
      </c>
      <c r="P1262" s="16"/>
      <c r="Q1262" s="13"/>
      <c r="R1262" s="13"/>
      <c r="S1262" s="13"/>
      <c r="T1262" s="14"/>
      <c r="U1262" s="50">
        <f>MIN(Lääkkeet[[#This Row],[Velvoite 1.7.2024 (pakkauksia)]],Lääkkeet[[#This Row],[Suurimman alitusluvan mukainen velvoite
1.7.-31.12.2024 (pakkauksia)]],Lääkkeet[[#This Row],[Alin saldo 
1.7.-31.12.2024 (pakkauksia)]])*Lääkkeet[[#This Row],[Kirjanpitoarvo / pakkaus 1.7.2024
(EUR  ALV 0 %)]]</f>
        <v>0</v>
      </c>
      <c r="W1262" s="61" t="str" cm="1">
        <f t="array" ref="W1262">IFERROR(_xlfn.IFS(Lääkkeet[[#This Row],[Sitoutunut pääoma 
1.1.-30.6.2024 (EUR)]]&gt;0,"Täytetyt",Lääkkeet[[#This Row],[Sitoutunut pääoma 
1.7.-31.12.2024 (EUR)]]&gt;0,"Täytetyt"),"")</f>
        <v/>
      </c>
      <c r="X1262" s="61"/>
      <c r="Y1262" s="5">
        <f>Hakulomake!$B$29</f>
        <v>0</v>
      </c>
    </row>
    <row r="1263" spans="1:25" x14ac:dyDescent="0.3">
      <c r="A1263" s="6" t="s">
        <v>1199</v>
      </c>
      <c r="B1263" s="5">
        <f>Hakulomake!$B$17</f>
        <v>0</v>
      </c>
      <c r="C1263" s="75">
        <v>11</v>
      </c>
      <c r="D1263" s="5" t="s">
        <v>780</v>
      </c>
      <c r="E1263" s="74" t="s">
        <v>1654</v>
      </c>
      <c r="F1263" s="5" t="s">
        <v>781</v>
      </c>
      <c r="G1263" s="5" t="s">
        <v>1655</v>
      </c>
      <c r="H1263" s="5" t="s">
        <v>783</v>
      </c>
      <c r="I1263" s="5" t="s">
        <v>39</v>
      </c>
      <c r="J1263" s="75">
        <v>100</v>
      </c>
      <c r="N1263" s="14"/>
      <c r="O1263" s="50">
        <f>MIN(Lääkkeet[[#This Row],[Velvoite 1.1.2024 (pakkauksia)]],Lääkkeet[[#This Row],[Suurimman alitusluvan mukainen velvoite 
1.1.-30.6.2024 (pakkauksia)]],Lääkkeet[[#This Row],[Alin saldo 
1.1.-30.6.2024 (pakkauksia)]])*Lääkkeet[[#This Row],[Kirjanpitoarvo / pakkaus 1.1.2024
(EUR  ALV 0 %)]]</f>
        <v>0</v>
      </c>
      <c r="P1263" s="16"/>
      <c r="Q1263" s="13"/>
      <c r="R1263" s="13"/>
      <c r="S1263" s="13"/>
      <c r="T1263" s="14"/>
      <c r="U1263" s="50">
        <f>MIN(Lääkkeet[[#This Row],[Velvoite 1.7.2024 (pakkauksia)]],Lääkkeet[[#This Row],[Suurimman alitusluvan mukainen velvoite
1.7.-31.12.2024 (pakkauksia)]],Lääkkeet[[#This Row],[Alin saldo 
1.7.-31.12.2024 (pakkauksia)]])*Lääkkeet[[#This Row],[Kirjanpitoarvo / pakkaus 1.7.2024
(EUR  ALV 0 %)]]</f>
        <v>0</v>
      </c>
      <c r="W1263" s="61" t="str" cm="1">
        <f t="array" ref="W1263">IFERROR(_xlfn.IFS(Lääkkeet[[#This Row],[Sitoutunut pääoma 
1.1.-30.6.2024 (EUR)]]&gt;0,"Täytetyt",Lääkkeet[[#This Row],[Sitoutunut pääoma 
1.7.-31.12.2024 (EUR)]]&gt;0,"Täytetyt"),"")</f>
        <v/>
      </c>
      <c r="X1263" s="61"/>
      <c r="Y1263" s="5">
        <f>Hakulomake!$B$29</f>
        <v>0</v>
      </c>
    </row>
    <row r="1264" spans="1:25" x14ac:dyDescent="0.3">
      <c r="A1264" s="6" t="s">
        <v>1199</v>
      </c>
      <c r="B1264" s="5">
        <f>Hakulomake!$B$17</f>
        <v>0</v>
      </c>
      <c r="C1264" s="75">
        <v>11</v>
      </c>
      <c r="D1264" s="5" t="s">
        <v>763</v>
      </c>
      <c r="E1264" s="74" t="s">
        <v>1656</v>
      </c>
      <c r="F1264" s="5" t="s">
        <v>764</v>
      </c>
      <c r="G1264" s="5" t="s">
        <v>765</v>
      </c>
      <c r="H1264" s="5" t="s">
        <v>33</v>
      </c>
      <c r="I1264" s="5" t="s">
        <v>535</v>
      </c>
      <c r="J1264" s="75">
        <v>5</v>
      </c>
      <c r="N1264" s="14"/>
      <c r="O1264" s="50">
        <f>MIN(Lääkkeet[[#This Row],[Velvoite 1.1.2024 (pakkauksia)]],Lääkkeet[[#This Row],[Suurimman alitusluvan mukainen velvoite 
1.1.-30.6.2024 (pakkauksia)]],Lääkkeet[[#This Row],[Alin saldo 
1.1.-30.6.2024 (pakkauksia)]])*Lääkkeet[[#This Row],[Kirjanpitoarvo / pakkaus 1.1.2024
(EUR  ALV 0 %)]]</f>
        <v>0</v>
      </c>
      <c r="P1264" s="16"/>
      <c r="Q1264" s="13"/>
      <c r="R1264" s="13"/>
      <c r="S1264" s="13"/>
      <c r="T1264" s="14"/>
      <c r="U1264" s="50">
        <f>MIN(Lääkkeet[[#This Row],[Velvoite 1.7.2024 (pakkauksia)]],Lääkkeet[[#This Row],[Suurimman alitusluvan mukainen velvoite
1.7.-31.12.2024 (pakkauksia)]],Lääkkeet[[#This Row],[Alin saldo 
1.7.-31.12.2024 (pakkauksia)]])*Lääkkeet[[#This Row],[Kirjanpitoarvo / pakkaus 1.7.2024
(EUR  ALV 0 %)]]</f>
        <v>0</v>
      </c>
      <c r="W1264" s="61" t="str" cm="1">
        <f t="array" ref="W1264">IFERROR(_xlfn.IFS(Lääkkeet[[#This Row],[Sitoutunut pääoma 
1.1.-30.6.2024 (EUR)]]&gt;0,"Täytetyt",Lääkkeet[[#This Row],[Sitoutunut pääoma 
1.7.-31.12.2024 (EUR)]]&gt;0,"Täytetyt"),"")</f>
        <v/>
      </c>
      <c r="X1264" s="61"/>
      <c r="Y1264" s="5">
        <f>Hakulomake!$B$29</f>
        <v>0</v>
      </c>
    </row>
    <row r="1265" spans="1:25" x14ac:dyDescent="0.3">
      <c r="A1265" s="6" t="s">
        <v>1199</v>
      </c>
      <c r="B1265" s="5">
        <f>Hakulomake!$B$17</f>
        <v>0</v>
      </c>
      <c r="C1265" s="75">
        <v>11</v>
      </c>
      <c r="D1265" s="5" t="s">
        <v>763</v>
      </c>
      <c r="E1265" s="74" t="s">
        <v>1657</v>
      </c>
      <c r="F1265" s="5" t="s">
        <v>764</v>
      </c>
      <c r="G1265" s="5" t="s">
        <v>767</v>
      </c>
      <c r="H1265" s="5" t="s">
        <v>180</v>
      </c>
      <c r="I1265" s="5" t="s">
        <v>39</v>
      </c>
      <c r="J1265" s="75">
        <v>100</v>
      </c>
      <c r="N1265" s="14"/>
      <c r="O1265" s="50">
        <f>MIN(Lääkkeet[[#This Row],[Velvoite 1.1.2024 (pakkauksia)]],Lääkkeet[[#This Row],[Suurimman alitusluvan mukainen velvoite 
1.1.-30.6.2024 (pakkauksia)]],Lääkkeet[[#This Row],[Alin saldo 
1.1.-30.6.2024 (pakkauksia)]])*Lääkkeet[[#This Row],[Kirjanpitoarvo / pakkaus 1.1.2024
(EUR  ALV 0 %)]]</f>
        <v>0</v>
      </c>
      <c r="P1265" s="16"/>
      <c r="Q1265" s="13"/>
      <c r="R1265" s="13"/>
      <c r="S1265" s="13"/>
      <c r="T1265" s="14"/>
      <c r="U1265" s="50">
        <f>MIN(Lääkkeet[[#This Row],[Velvoite 1.7.2024 (pakkauksia)]],Lääkkeet[[#This Row],[Suurimman alitusluvan mukainen velvoite
1.7.-31.12.2024 (pakkauksia)]],Lääkkeet[[#This Row],[Alin saldo 
1.7.-31.12.2024 (pakkauksia)]])*Lääkkeet[[#This Row],[Kirjanpitoarvo / pakkaus 1.7.2024
(EUR  ALV 0 %)]]</f>
        <v>0</v>
      </c>
      <c r="W1265" s="61" t="str" cm="1">
        <f t="array" ref="W1265">IFERROR(_xlfn.IFS(Lääkkeet[[#This Row],[Sitoutunut pääoma 
1.1.-30.6.2024 (EUR)]]&gt;0,"Täytetyt",Lääkkeet[[#This Row],[Sitoutunut pääoma 
1.7.-31.12.2024 (EUR)]]&gt;0,"Täytetyt"),"")</f>
        <v/>
      </c>
      <c r="X1265" s="61"/>
      <c r="Y1265" s="5">
        <f>Hakulomake!$B$29</f>
        <v>0</v>
      </c>
    </row>
    <row r="1266" spans="1:25" x14ac:dyDescent="0.3">
      <c r="A1266" s="6" t="s">
        <v>1199</v>
      </c>
      <c r="B1266" s="5">
        <f>Hakulomake!$B$17</f>
        <v>0</v>
      </c>
      <c r="C1266" s="75">
        <v>11</v>
      </c>
      <c r="D1266" s="5" t="s">
        <v>780</v>
      </c>
      <c r="E1266" s="74" t="s">
        <v>1658</v>
      </c>
      <c r="F1266" s="5" t="s">
        <v>781</v>
      </c>
      <c r="G1266" s="5" t="s">
        <v>789</v>
      </c>
      <c r="H1266" s="5" t="s">
        <v>783</v>
      </c>
      <c r="I1266" s="5" t="s">
        <v>39</v>
      </c>
      <c r="J1266" s="75">
        <v>100</v>
      </c>
      <c r="N1266" s="14"/>
      <c r="O1266" s="50">
        <f>MIN(Lääkkeet[[#This Row],[Velvoite 1.1.2024 (pakkauksia)]],Lääkkeet[[#This Row],[Suurimman alitusluvan mukainen velvoite 
1.1.-30.6.2024 (pakkauksia)]],Lääkkeet[[#This Row],[Alin saldo 
1.1.-30.6.2024 (pakkauksia)]])*Lääkkeet[[#This Row],[Kirjanpitoarvo / pakkaus 1.1.2024
(EUR  ALV 0 %)]]</f>
        <v>0</v>
      </c>
      <c r="P1266" s="16"/>
      <c r="Q1266" s="13"/>
      <c r="R1266" s="13"/>
      <c r="S1266" s="13"/>
      <c r="T1266" s="14"/>
      <c r="U1266" s="50">
        <f>MIN(Lääkkeet[[#This Row],[Velvoite 1.7.2024 (pakkauksia)]],Lääkkeet[[#This Row],[Suurimman alitusluvan mukainen velvoite
1.7.-31.12.2024 (pakkauksia)]],Lääkkeet[[#This Row],[Alin saldo 
1.7.-31.12.2024 (pakkauksia)]])*Lääkkeet[[#This Row],[Kirjanpitoarvo / pakkaus 1.7.2024
(EUR  ALV 0 %)]]</f>
        <v>0</v>
      </c>
      <c r="W1266" s="61" t="str" cm="1">
        <f t="array" ref="W1266">IFERROR(_xlfn.IFS(Lääkkeet[[#This Row],[Sitoutunut pääoma 
1.1.-30.6.2024 (EUR)]]&gt;0,"Täytetyt",Lääkkeet[[#This Row],[Sitoutunut pääoma 
1.7.-31.12.2024 (EUR)]]&gt;0,"Täytetyt"),"")</f>
        <v/>
      </c>
      <c r="X1266" s="61"/>
      <c r="Y1266" s="5">
        <f>Hakulomake!$B$29</f>
        <v>0</v>
      </c>
    </row>
    <row r="1267" spans="1:25" x14ac:dyDescent="0.3">
      <c r="A1267" s="6" t="s">
        <v>1199</v>
      </c>
      <c r="B1267" s="5">
        <f>Hakulomake!$B$17</f>
        <v>0</v>
      </c>
      <c r="C1267" s="75">
        <v>11</v>
      </c>
      <c r="D1267" s="5" t="s">
        <v>763</v>
      </c>
      <c r="E1267" s="74" t="s">
        <v>1659</v>
      </c>
      <c r="F1267" s="5" t="s">
        <v>764</v>
      </c>
      <c r="G1267" s="5" t="s">
        <v>768</v>
      </c>
      <c r="H1267" s="5" t="s">
        <v>180</v>
      </c>
      <c r="I1267" s="5" t="s">
        <v>338</v>
      </c>
      <c r="J1267" s="75">
        <v>200</v>
      </c>
      <c r="N1267" s="14"/>
      <c r="O1267" s="50">
        <f>MIN(Lääkkeet[[#This Row],[Velvoite 1.1.2024 (pakkauksia)]],Lääkkeet[[#This Row],[Suurimman alitusluvan mukainen velvoite 
1.1.-30.6.2024 (pakkauksia)]],Lääkkeet[[#This Row],[Alin saldo 
1.1.-30.6.2024 (pakkauksia)]])*Lääkkeet[[#This Row],[Kirjanpitoarvo / pakkaus 1.1.2024
(EUR  ALV 0 %)]]</f>
        <v>0</v>
      </c>
      <c r="P1267" s="16"/>
      <c r="Q1267" s="13"/>
      <c r="R1267" s="13"/>
      <c r="S1267" s="13"/>
      <c r="T1267" s="14"/>
      <c r="U1267" s="50">
        <f>MIN(Lääkkeet[[#This Row],[Velvoite 1.7.2024 (pakkauksia)]],Lääkkeet[[#This Row],[Suurimman alitusluvan mukainen velvoite
1.7.-31.12.2024 (pakkauksia)]],Lääkkeet[[#This Row],[Alin saldo 
1.7.-31.12.2024 (pakkauksia)]])*Lääkkeet[[#This Row],[Kirjanpitoarvo / pakkaus 1.7.2024
(EUR  ALV 0 %)]]</f>
        <v>0</v>
      </c>
      <c r="W1267" s="61" t="str" cm="1">
        <f t="array" ref="W1267">IFERROR(_xlfn.IFS(Lääkkeet[[#This Row],[Sitoutunut pääoma 
1.1.-30.6.2024 (EUR)]]&gt;0,"Täytetyt",Lääkkeet[[#This Row],[Sitoutunut pääoma 
1.7.-31.12.2024 (EUR)]]&gt;0,"Täytetyt"),"")</f>
        <v/>
      </c>
      <c r="X1267" s="61"/>
      <c r="Y1267" s="5">
        <f>Hakulomake!$B$29</f>
        <v>0</v>
      </c>
    </row>
    <row r="1268" spans="1:25" x14ac:dyDescent="0.3">
      <c r="A1268" s="6" t="s">
        <v>1199</v>
      </c>
      <c r="B1268" s="5">
        <f>Hakulomake!$B$17</f>
        <v>0</v>
      </c>
      <c r="C1268" s="75">
        <v>11</v>
      </c>
      <c r="D1268" s="5" t="s">
        <v>763</v>
      </c>
      <c r="E1268" s="74" t="s">
        <v>1660</v>
      </c>
      <c r="F1268" s="5" t="s">
        <v>764</v>
      </c>
      <c r="G1268" s="5" t="s">
        <v>768</v>
      </c>
      <c r="H1268" s="5" t="s">
        <v>198</v>
      </c>
      <c r="I1268" s="5" t="s">
        <v>338</v>
      </c>
      <c r="J1268" s="75">
        <v>200</v>
      </c>
      <c r="N1268" s="14"/>
      <c r="O1268" s="50">
        <f>MIN(Lääkkeet[[#This Row],[Velvoite 1.1.2024 (pakkauksia)]],Lääkkeet[[#This Row],[Suurimman alitusluvan mukainen velvoite 
1.1.-30.6.2024 (pakkauksia)]],Lääkkeet[[#This Row],[Alin saldo 
1.1.-30.6.2024 (pakkauksia)]])*Lääkkeet[[#This Row],[Kirjanpitoarvo / pakkaus 1.1.2024
(EUR  ALV 0 %)]]</f>
        <v>0</v>
      </c>
      <c r="P1268" s="16"/>
      <c r="Q1268" s="13"/>
      <c r="R1268" s="13"/>
      <c r="S1268" s="13"/>
      <c r="T1268" s="14"/>
      <c r="U1268" s="50">
        <f>MIN(Lääkkeet[[#This Row],[Velvoite 1.7.2024 (pakkauksia)]],Lääkkeet[[#This Row],[Suurimman alitusluvan mukainen velvoite
1.7.-31.12.2024 (pakkauksia)]],Lääkkeet[[#This Row],[Alin saldo 
1.7.-31.12.2024 (pakkauksia)]])*Lääkkeet[[#This Row],[Kirjanpitoarvo / pakkaus 1.7.2024
(EUR  ALV 0 %)]]</f>
        <v>0</v>
      </c>
      <c r="W1268" s="61" t="str" cm="1">
        <f t="array" ref="W1268">IFERROR(_xlfn.IFS(Lääkkeet[[#This Row],[Sitoutunut pääoma 
1.1.-30.6.2024 (EUR)]]&gt;0,"Täytetyt",Lääkkeet[[#This Row],[Sitoutunut pääoma 
1.7.-31.12.2024 (EUR)]]&gt;0,"Täytetyt"),"")</f>
        <v/>
      </c>
      <c r="X1268" s="61"/>
      <c r="Y1268" s="5">
        <f>Hakulomake!$B$29</f>
        <v>0</v>
      </c>
    </row>
    <row r="1269" spans="1:25" x14ac:dyDescent="0.3">
      <c r="A1269" s="6" t="s">
        <v>1199</v>
      </c>
      <c r="B1269" s="5">
        <f>Hakulomake!$B$17</f>
        <v>0</v>
      </c>
      <c r="C1269" s="75">
        <v>11</v>
      </c>
      <c r="D1269" s="5" t="s">
        <v>780</v>
      </c>
      <c r="E1269" s="74" t="s">
        <v>1661</v>
      </c>
      <c r="F1269" s="5" t="s">
        <v>781</v>
      </c>
      <c r="G1269" s="5" t="s">
        <v>1662</v>
      </c>
      <c r="H1269" s="5" t="s">
        <v>784</v>
      </c>
      <c r="I1269" s="5" t="s">
        <v>39</v>
      </c>
      <c r="J1269" s="75">
        <v>100</v>
      </c>
      <c r="N1269" s="14"/>
      <c r="O1269" s="50">
        <f>MIN(Lääkkeet[[#This Row],[Velvoite 1.1.2024 (pakkauksia)]],Lääkkeet[[#This Row],[Suurimman alitusluvan mukainen velvoite 
1.1.-30.6.2024 (pakkauksia)]],Lääkkeet[[#This Row],[Alin saldo 
1.1.-30.6.2024 (pakkauksia)]])*Lääkkeet[[#This Row],[Kirjanpitoarvo / pakkaus 1.1.2024
(EUR  ALV 0 %)]]</f>
        <v>0</v>
      </c>
      <c r="P1269" s="16"/>
      <c r="Q1269" s="13"/>
      <c r="R1269" s="13"/>
      <c r="S1269" s="13"/>
      <c r="T1269" s="14"/>
      <c r="U1269" s="50">
        <f>MIN(Lääkkeet[[#This Row],[Velvoite 1.7.2024 (pakkauksia)]],Lääkkeet[[#This Row],[Suurimman alitusluvan mukainen velvoite
1.7.-31.12.2024 (pakkauksia)]],Lääkkeet[[#This Row],[Alin saldo 
1.7.-31.12.2024 (pakkauksia)]])*Lääkkeet[[#This Row],[Kirjanpitoarvo / pakkaus 1.7.2024
(EUR  ALV 0 %)]]</f>
        <v>0</v>
      </c>
      <c r="W1269" s="61" t="str" cm="1">
        <f t="array" ref="W1269">IFERROR(_xlfn.IFS(Lääkkeet[[#This Row],[Sitoutunut pääoma 
1.1.-30.6.2024 (EUR)]]&gt;0,"Täytetyt",Lääkkeet[[#This Row],[Sitoutunut pääoma 
1.7.-31.12.2024 (EUR)]]&gt;0,"Täytetyt"),"")</f>
        <v/>
      </c>
      <c r="X1269" s="61"/>
      <c r="Y1269" s="5">
        <f>Hakulomake!$B$29</f>
        <v>0</v>
      </c>
    </row>
    <row r="1270" spans="1:25" x14ac:dyDescent="0.3">
      <c r="A1270" s="6" t="s">
        <v>1199</v>
      </c>
      <c r="B1270" s="5">
        <f>Hakulomake!$B$17</f>
        <v>0</v>
      </c>
      <c r="C1270" s="75">
        <v>11</v>
      </c>
      <c r="D1270" s="5" t="s">
        <v>780</v>
      </c>
      <c r="E1270" s="74" t="s">
        <v>1663</v>
      </c>
      <c r="F1270" s="5" t="s">
        <v>781</v>
      </c>
      <c r="G1270" s="5" t="s">
        <v>1655</v>
      </c>
      <c r="H1270" s="5" t="s">
        <v>782</v>
      </c>
      <c r="I1270" s="5" t="s">
        <v>39</v>
      </c>
      <c r="J1270" s="75">
        <v>100</v>
      </c>
      <c r="N1270" s="14"/>
      <c r="O1270" s="50">
        <f>MIN(Lääkkeet[[#This Row],[Velvoite 1.1.2024 (pakkauksia)]],Lääkkeet[[#This Row],[Suurimman alitusluvan mukainen velvoite 
1.1.-30.6.2024 (pakkauksia)]],Lääkkeet[[#This Row],[Alin saldo 
1.1.-30.6.2024 (pakkauksia)]])*Lääkkeet[[#This Row],[Kirjanpitoarvo / pakkaus 1.1.2024
(EUR  ALV 0 %)]]</f>
        <v>0</v>
      </c>
      <c r="P1270" s="16"/>
      <c r="Q1270" s="13"/>
      <c r="R1270" s="13"/>
      <c r="S1270" s="13"/>
      <c r="T1270" s="14"/>
      <c r="U1270" s="50">
        <f>MIN(Lääkkeet[[#This Row],[Velvoite 1.7.2024 (pakkauksia)]],Lääkkeet[[#This Row],[Suurimman alitusluvan mukainen velvoite
1.7.-31.12.2024 (pakkauksia)]],Lääkkeet[[#This Row],[Alin saldo 
1.7.-31.12.2024 (pakkauksia)]])*Lääkkeet[[#This Row],[Kirjanpitoarvo / pakkaus 1.7.2024
(EUR  ALV 0 %)]]</f>
        <v>0</v>
      </c>
      <c r="W1270" s="61" t="str" cm="1">
        <f t="array" ref="W1270">IFERROR(_xlfn.IFS(Lääkkeet[[#This Row],[Sitoutunut pääoma 
1.1.-30.6.2024 (EUR)]]&gt;0,"Täytetyt",Lääkkeet[[#This Row],[Sitoutunut pääoma 
1.7.-31.12.2024 (EUR)]]&gt;0,"Täytetyt"),"")</f>
        <v/>
      </c>
      <c r="X1270" s="61"/>
      <c r="Y1270" s="5">
        <f>Hakulomake!$B$29</f>
        <v>0</v>
      </c>
    </row>
    <row r="1271" spans="1:25" x14ac:dyDescent="0.3">
      <c r="A1271" s="6" t="s">
        <v>1199</v>
      </c>
      <c r="B1271" s="5">
        <f>Hakulomake!$B$17</f>
        <v>0</v>
      </c>
      <c r="C1271" s="75">
        <v>11</v>
      </c>
      <c r="D1271" s="5" t="s">
        <v>780</v>
      </c>
      <c r="E1271" s="74" t="s">
        <v>1664</v>
      </c>
      <c r="F1271" s="5" t="s">
        <v>781</v>
      </c>
      <c r="G1271" s="5" t="s">
        <v>1640</v>
      </c>
      <c r="H1271" s="5" t="s">
        <v>783</v>
      </c>
      <c r="I1271" s="5" t="s">
        <v>39</v>
      </c>
      <c r="J1271" s="75">
        <v>100</v>
      </c>
      <c r="N1271" s="14"/>
      <c r="O1271" s="50">
        <f>MIN(Lääkkeet[[#This Row],[Velvoite 1.1.2024 (pakkauksia)]],Lääkkeet[[#This Row],[Suurimman alitusluvan mukainen velvoite 
1.1.-30.6.2024 (pakkauksia)]],Lääkkeet[[#This Row],[Alin saldo 
1.1.-30.6.2024 (pakkauksia)]])*Lääkkeet[[#This Row],[Kirjanpitoarvo / pakkaus 1.1.2024
(EUR  ALV 0 %)]]</f>
        <v>0</v>
      </c>
      <c r="P1271" s="16"/>
      <c r="Q1271" s="13"/>
      <c r="R1271" s="13"/>
      <c r="S1271" s="13"/>
      <c r="T1271" s="14"/>
      <c r="U1271" s="50">
        <f>MIN(Lääkkeet[[#This Row],[Velvoite 1.7.2024 (pakkauksia)]],Lääkkeet[[#This Row],[Suurimman alitusluvan mukainen velvoite
1.7.-31.12.2024 (pakkauksia)]],Lääkkeet[[#This Row],[Alin saldo 
1.7.-31.12.2024 (pakkauksia)]])*Lääkkeet[[#This Row],[Kirjanpitoarvo / pakkaus 1.7.2024
(EUR  ALV 0 %)]]</f>
        <v>0</v>
      </c>
      <c r="W1271" s="61" t="str" cm="1">
        <f t="array" ref="W1271">IFERROR(_xlfn.IFS(Lääkkeet[[#This Row],[Sitoutunut pääoma 
1.1.-30.6.2024 (EUR)]]&gt;0,"Täytetyt",Lääkkeet[[#This Row],[Sitoutunut pääoma 
1.7.-31.12.2024 (EUR)]]&gt;0,"Täytetyt"),"")</f>
        <v/>
      </c>
      <c r="X1271" s="61"/>
      <c r="Y1271" s="5">
        <f>Hakulomake!$B$29</f>
        <v>0</v>
      </c>
    </row>
    <row r="1272" spans="1:25" x14ac:dyDescent="0.3">
      <c r="A1272" s="6" t="s">
        <v>1199</v>
      </c>
      <c r="B1272" s="5">
        <f>Hakulomake!$B$17</f>
        <v>0</v>
      </c>
      <c r="C1272" s="75">
        <v>11</v>
      </c>
      <c r="D1272" s="5" t="s">
        <v>780</v>
      </c>
      <c r="E1272" s="74" t="s">
        <v>1665</v>
      </c>
      <c r="F1272" s="5" t="s">
        <v>781</v>
      </c>
      <c r="G1272" s="5" t="s">
        <v>787</v>
      </c>
      <c r="H1272" s="5" t="s">
        <v>784</v>
      </c>
      <c r="I1272" s="5" t="s">
        <v>788</v>
      </c>
      <c r="J1272" s="75">
        <v>100</v>
      </c>
      <c r="N1272" s="14"/>
      <c r="O1272" s="50">
        <f>MIN(Lääkkeet[[#This Row],[Velvoite 1.1.2024 (pakkauksia)]],Lääkkeet[[#This Row],[Suurimman alitusluvan mukainen velvoite 
1.1.-30.6.2024 (pakkauksia)]],Lääkkeet[[#This Row],[Alin saldo 
1.1.-30.6.2024 (pakkauksia)]])*Lääkkeet[[#This Row],[Kirjanpitoarvo / pakkaus 1.1.2024
(EUR  ALV 0 %)]]</f>
        <v>0</v>
      </c>
      <c r="P1272" s="16"/>
      <c r="Q1272" s="13"/>
      <c r="R1272" s="13"/>
      <c r="S1272" s="13"/>
      <c r="T1272" s="14"/>
      <c r="U1272" s="50">
        <f>MIN(Lääkkeet[[#This Row],[Velvoite 1.7.2024 (pakkauksia)]],Lääkkeet[[#This Row],[Suurimman alitusluvan mukainen velvoite
1.7.-31.12.2024 (pakkauksia)]],Lääkkeet[[#This Row],[Alin saldo 
1.7.-31.12.2024 (pakkauksia)]])*Lääkkeet[[#This Row],[Kirjanpitoarvo / pakkaus 1.7.2024
(EUR  ALV 0 %)]]</f>
        <v>0</v>
      </c>
      <c r="W1272" s="61" t="str" cm="1">
        <f t="array" ref="W1272">IFERROR(_xlfn.IFS(Lääkkeet[[#This Row],[Sitoutunut pääoma 
1.1.-30.6.2024 (EUR)]]&gt;0,"Täytetyt",Lääkkeet[[#This Row],[Sitoutunut pääoma 
1.7.-31.12.2024 (EUR)]]&gt;0,"Täytetyt"),"")</f>
        <v/>
      </c>
      <c r="X1272" s="61"/>
      <c r="Y1272" s="5">
        <f>Hakulomake!$B$29</f>
        <v>0</v>
      </c>
    </row>
    <row r="1273" spans="1:25" x14ac:dyDescent="0.3">
      <c r="A1273" s="6" t="s">
        <v>1199</v>
      </c>
      <c r="B1273" s="5">
        <f>Hakulomake!$B$17</f>
        <v>0</v>
      </c>
      <c r="C1273" s="75">
        <v>11</v>
      </c>
      <c r="D1273" s="5" t="s">
        <v>780</v>
      </c>
      <c r="E1273" s="74" t="s">
        <v>1666</v>
      </c>
      <c r="F1273" s="5" t="s">
        <v>781</v>
      </c>
      <c r="G1273" s="5" t="s">
        <v>789</v>
      </c>
      <c r="H1273" s="5" t="s">
        <v>782</v>
      </c>
      <c r="I1273" s="5" t="s">
        <v>39</v>
      </c>
      <c r="J1273" s="75">
        <v>100</v>
      </c>
      <c r="N1273" s="14"/>
      <c r="O1273" s="50">
        <f>MIN(Lääkkeet[[#This Row],[Velvoite 1.1.2024 (pakkauksia)]],Lääkkeet[[#This Row],[Suurimman alitusluvan mukainen velvoite 
1.1.-30.6.2024 (pakkauksia)]],Lääkkeet[[#This Row],[Alin saldo 
1.1.-30.6.2024 (pakkauksia)]])*Lääkkeet[[#This Row],[Kirjanpitoarvo / pakkaus 1.1.2024
(EUR  ALV 0 %)]]</f>
        <v>0</v>
      </c>
      <c r="P1273" s="16"/>
      <c r="Q1273" s="13"/>
      <c r="R1273" s="13"/>
      <c r="S1273" s="13"/>
      <c r="T1273" s="14"/>
      <c r="U1273" s="50">
        <f>MIN(Lääkkeet[[#This Row],[Velvoite 1.7.2024 (pakkauksia)]],Lääkkeet[[#This Row],[Suurimman alitusluvan mukainen velvoite
1.7.-31.12.2024 (pakkauksia)]],Lääkkeet[[#This Row],[Alin saldo 
1.7.-31.12.2024 (pakkauksia)]])*Lääkkeet[[#This Row],[Kirjanpitoarvo / pakkaus 1.7.2024
(EUR  ALV 0 %)]]</f>
        <v>0</v>
      </c>
      <c r="W1273" s="61" t="str" cm="1">
        <f t="array" ref="W1273">IFERROR(_xlfn.IFS(Lääkkeet[[#This Row],[Sitoutunut pääoma 
1.1.-30.6.2024 (EUR)]]&gt;0,"Täytetyt",Lääkkeet[[#This Row],[Sitoutunut pääoma 
1.7.-31.12.2024 (EUR)]]&gt;0,"Täytetyt"),"")</f>
        <v/>
      </c>
      <c r="X1273" s="61"/>
      <c r="Y1273" s="5">
        <f>Hakulomake!$B$29</f>
        <v>0</v>
      </c>
    </row>
    <row r="1274" spans="1:25" x14ac:dyDescent="0.3">
      <c r="A1274" s="6" t="s">
        <v>1199</v>
      </c>
      <c r="B1274" s="5">
        <f>Hakulomake!$B$17</f>
        <v>0</v>
      </c>
      <c r="C1274" s="75">
        <v>11</v>
      </c>
      <c r="D1274" s="5" t="s">
        <v>763</v>
      </c>
      <c r="E1274" s="74" t="s">
        <v>1667</v>
      </c>
      <c r="F1274" s="5" t="s">
        <v>764</v>
      </c>
      <c r="G1274" s="5" t="s">
        <v>767</v>
      </c>
      <c r="H1274" s="5" t="s">
        <v>476</v>
      </c>
      <c r="I1274" s="5" t="s">
        <v>118</v>
      </c>
      <c r="J1274" s="75" t="s">
        <v>1089</v>
      </c>
      <c r="N1274" s="14"/>
      <c r="O1274" s="50">
        <f>MIN(Lääkkeet[[#This Row],[Velvoite 1.1.2024 (pakkauksia)]],Lääkkeet[[#This Row],[Suurimman alitusluvan mukainen velvoite 
1.1.-30.6.2024 (pakkauksia)]],Lääkkeet[[#This Row],[Alin saldo 
1.1.-30.6.2024 (pakkauksia)]])*Lääkkeet[[#This Row],[Kirjanpitoarvo / pakkaus 1.1.2024
(EUR  ALV 0 %)]]</f>
        <v>0</v>
      </c>
      <c r="P1274" s="16"/>
      <c r="Q1274" s="13"/>
      <c r="R1274" s="13"/>
      <c r="S1274" s="13"/>
      <c r="T1274" s="14"/>
      <c r="U1274" s="50">
        <f>MIN(Lääkkeet[[#This Row],[Velvoite 1.7.2024 (pakkauksia)]],Lääkkeet[[#This Row],[Suurimman alitusluvan mukainen velvoite
1.7.-31.12.2024 (pakkauksia)]],Lääkkeet[[#This Row],[Alin saldo 
1.7.-31.12.2024 (pakkauksia)]])*Lääkkeet[[#This Row],[Kirjanpitoarvo / pakkaus 1.7.2024
(EUR  ALV 0 %)]]</f>
        <v>0</v>
      </c>
      <c r="W1274" s="61" t="str" cm="1">
        <f t="array" ref="W1274">IFERROR(_xlfn.IFS(Lääkkeet[[#This Row],[Sitoutunut pääoma 
1.1.-30.6.2024 (EUR)]]&gt;0,"Täytetyt",Lääkkeet[[#This Row],[Sitoutunut pääoma 
1.7.-31.12.2024 (EUR)]]&gt;0,"Täytetyt"),"")</f>
        <v/>
      </c>
      <c r="X1274" s="61"/>
      <c r="Y1274" s="5">
        <f>Hakulomake!$B$29</f>
        <v>0</v>
      </c>
    </row>
    <row r="1275" spans="1:25" x14ac:dyDescent="0.3">
      <c r="A1275" s="6" t="s">
        <v>1199</v>
      </c>
      <c r="B1275" s="5">
        <f>Hakulomake!$B$17</f>
        <v>0</v>
      </c>
      <c r="C1275" s="75">
        <v>11</v>
      </c>
      <c r="D1275" s="5" t="s">
        <v>769</v>
      </c>
      <c r="E1275" s="74" t="s">
        <v>1668</v>
      </c>
      <c r="F1275" s="5" t="s">
        <v>770</v>
      </c>
      <c r="G1275" s="5" t="s">
        <v>779</v>
      </c>
      <c r="H1275" s="5" t="s">
        <v>115</v>
      </c>
      <c r="I1275" s="5" t="s">
        <v>338</v>
      </c>
      <c r="J1275" s="75">
        <v>100</v>
      </c>
      <c r="N1275" s="14"/>
      <c r="O1275" s="50">
        <f>MIN(Lääkkeet[[#This Row],[Velvoite 1.1.2024 (pakkauksia)]],Lääkkeet[[#This Row],[Suurimman alitusluvan mukainen velvoite 
1.1.-30.6.2024 (pakkauksia)]],Lääkkeet[[#This Row],[Alin saldo 
1.1.-30.6.2024 (pakkauksia)]])*Lääkkeet[[#This Row],[Kirjanpitoarvo / pakkaus 1.1.2024
(EUR  ALV 0 %)]]</f>
        <v>0</v>
      </c>
      <c r="P1275" s="16"/>
      <c r="Q1275" s="13"/>
      <c r="R1275" s="13"/>
      <c r="S1275" s="13"/>
      <c r="T1275" s="14"/>
      <c r="U1275" s="50">
        <f>MIN(Lääkkeet[[#This Row],[Velvoite 1.7.2024 (pakkauksia)]],Lääkkeet[[#This Row],[Suurimman alitusluvan mukainen velvoite
1.7.-31.12.2024 (pakkauksia)]],Lääkkeet[[#This Row],[Alin saldo 
1.7.-31.12.2024 (pakkauksia)]])*Lääkkeet[[#This Row],[Kirjanpitoarvo / pakkaus 1.7.2024
(EUR  ALV 0 %)]]</f>
        <v>0</v>
      </c>
      <c r="W1275" s="61" t="str" cm="1">
        <f t="array" ref="W1275">IFERROR(_xlfn.IFS(Lääkkeet[[#This Row],[Sitoutunut pääoma 
1.1.-30.6.2024 (EUR)]]&gt;0,"Täytetyt",Lääkkeet[[#This Row],[Sitoutunut pääoma 
1.7.-31.12.2024 (EUR)]]&gt;0,"Täytetyt"),"")</f>
        <v/>
      </c>
      <c r="X1275" s="61"/>
      <c r="Y1275" s="5">
        <f>Hakulomake!$B$29</f>
        <v>0</v>
      </c>
    </row>
    <row r="1276" spans="1:25" x14ac:dyDescent="0.3">
      <c r="A1276" s="6" t="s">
        <v>1199</v>
      </c>
      <c r="B1276" s="5">
        <f>Hakulomake!$B$17</f>
        <v>0</v>
      </c>
      <c r="C1276" s="75">
        <v>11</v>
      </c>
      <c r="D1276" s="5" t="s">
        <v>763</v>
      </c>
      <c r="E1276" s="74" t="s">
        <v>1669</v>
      </c>
      <c r="F1276" s="5" t="s">
        <v>764</v>
      </c>
      <c r="G1276" s="5" t="s">
        <v>766</v>
      </c>
      <c r="H1276" s="5" t="s">
        <v>38</v>
      </c>
      <c r="I1276" s="5" t="s">
        <v>39</v>
      </c>
      <c r="J1276" s="75">
        <v>100</v>
      </c>
      <c r="N1276" s="14"/>
      <c r="O1276" s="50">
        <f>MIN(Lääkkeet[[#This Row],[Velvoite 1.1.2024 (pakkauksia)]],Lääkkeet[[#This Row],[Suurimman alitusluvan mukainen velvoite 
1.1.-30.6.2024 (pakkauksia)]],Lääkkeet[[#This Row],[Alin saldo 
1.1.-30.6.2024 (pakkauksia)]])*Lääkkeet[[#This Row],[Kirjanpitoarvo / pakkaus 1.1.2024
(EUR  ALV 0 %)]]</f>
        <v>0</v>
      </c>
      <c r="P1276" s="16"/>
      <c r="Q1276" s="13"/>
      <c r="R1276" s="13"/>
      <c r="S1276" s="13"/>
      <c r="T1276" s="14"/>
      <c r="U1276" s="50">
        <f>MIN(Lääkkeet[[#This Row],[Velvoite 1.7.2024 (pakkauksia)]],Lääkkeet[[#This Row],[Suurimman alitusluvan mukainen velvoite
1.7.-31.12.2024 (pakkauksia)]],Lääkkeet[[#This Row],[Alin saldo 
1.7.-31.12.2024 (pakkauksia)]])*Lääkkeet[[#This Row],[Kirjanpitoarvo / pakkaus 1.7.2024
(EUR  ALV 0 %)]]</f>
        <v>0</v>
      </c>
      <c r="W1276" s="61" t="str" cm="1">
        <f t="array" ref="W1276">IFERROR(_xlfn.IFS(Lääkkeet[[#This Row],[Sitoutunut pääoma 
1.1.-30.6.2024 (EUR)]]&gt;0,"Täytetyt",Lääkkeet[[#This Row],[Sitoutunut pääoma 
1.7.-31.12.2024 (EUR)]]&gt;0,"Täytetyt"),"")</f>
        <v/>
      </c>
      <c r="X1276" s="61"/>
      <c r="Y1276" s="5">
        <f>Hakulomake!$B$29</f>
        <v>0</v>
      </c>
    </row>
    <row r="1277" spans="1:25" x14ac:dyDescent="0.3">
      <c r="A1277" s="6" t="s">
        <v>1199</v>
      </c>
      <c r="B1277" s="5">
        <f>Hakulomake!$B$17</f>
        <v>0</v>
      </c>
      <c r="C1277" s="75">
        <v>11</v>
      </c>
      <c r="D1277" s="5" t="s">
        <v>769</v>
      </c>
      <c r="E1277" s="74" t="s">
        <v>1670</v>
      </c>
      <c r="F1277" s="5" t="s">
        <v>770</v>
      </c>
      <c r="G1277" s="5" t="s">
        <v>771</v>
      </c>
      <c r="H1277" s="5" t="s">
        <v>231</v>
      </c>
      <c r="I1277" s="5" t="s">
        <v>773</v>
      </c>
      <c r="J1277" s="75" t="s">
        <v>968</v>
      </c>
      <c r="N1277" s="14"/>
      <c r="O1277" s="50">
        <f>MIN(Lääkkeet[[#This Row],[Velvoite 1.1.2024 (pakkauksia)]],Lääkkeet[[#This Row],[Suurimman alitusluvan mukainen velvoite 
1.1.-30.6.2024 (pakkauksia)]],Lääkkeet[[#This Row],[Alin saldo 
1.1.-30.6.2024 (pakkauksia)]])*Lääkkeet[[#This Row],[Kirjanpitoarvo / pakkaus 1.1.2024
(EUR  ALV 0 %)]]</f>
        <v>0</v>
      </c>
      <c r="P1277" s="16"/>
      <c r="Q1277" s="13"/>
      <c r="R1277" s="13"/>
      <c r="S1277" s="13"/>
      <c r="T1277" s="14"/>
      <c r="U1277" s="50">
        <f>MIN(Lääkkeet[[#This Row],[Velvoite 1.7.2024 (pakkauksia)]],Lääkkeet[[#This Row],[Suurimman alitusluvan mukainen velvoite
1.7.-31.12.2024 (pakkauksia)]],Lääkkeet[[#This Row],[Alin saldo 
1.7.-31.12.2024 (pakkauksia)]])*Lääkkeet[[#This Row],[Kirjanpitoarvo / pakkaus 1.7.2024
(EUR  ALV 0 %)]]</f>
        <v>0</v>
      </c>
      <c r="W1277" s="61" t="str" cm="1">
        <f t="array" ref="W1277">IFERROR(_xlfn.IFS(Lääkkeet[[#This Row],[Sitoutunut pääoma 
1.1.-30.6.2024 (EUR)]]&gt;0,"Täytetyt",Lääkkeet[[#This Row],[Sitoutunut pääoma 
1.7.-31.12.2024 (EUR)]]&gt;0,"Täytetyt"),"")</f>
        <v/>
      </c>
      <c r="X1277" s="61"/>
      <c r="Y1277" s="5">
        <f>Hakulomake!$B$29</f>
        <v>0</v>
      </c>
    </row>
    <row r="1278" spans="1:25" x14ac:dyDescent="0.3">
      <c r="A1278" s="6" t="s">
        <v>1199</v>
      </c>
      <c r="B1278" s="5">
        <f>Hakulomake!$B$17</f>
        <v>0</v>
      </c>
      <c r="C1278" s="75">
        <v>11</v>
      </c>
      <c r="D1278" s="5" t="s">
        <v>769</v>
      </c>
      <c r="E1278" s="74" t="s">
        <v>1671</v>
      </c>
      <c r="F1278" s="5" t="s">
        <v>770</v>
      </c>
      <c r="G1278" s="5" t="s">
        <v>778</v>
      </c>
      <c r="H1278" s="5" t="s">
        <v>46</v>
      </c>
      <c r="I1278" s="5" t="s">
        <v>131</v>
      </c>
      <c r="J1278" s="75" t="s">
        <v>1066</v>
      </c>
      <c r="N1278" s="14"/>
      <c r="O1278" s="50">
        <f>MIN(Lääkkeet[[#This Row],[Velvoite 1.1.2024 (pakkauksia)]],Lääkkeet[[#This Row],[Suurimman alitusluvan mukainen velvoite 
1.1.-30.6.2024 (pakkauksia)]],Lääkkeet[[#This Row],[Alin saldo 
1.1.-30.6.2024 (pakkauksia)]])*Lääkkeet[[#This Row],[Kirjanpitoarvo / pakkaus 1.1.2024
(EUR  ALV 0 %)]]</f>
        <v>0</v>
      </c>
      <c r="P1278" s="16"/>
      <c r="Q1278" s="13"/>
      <c r="R1278" s="13"/>
      <c r="S1278" s="13"/>
      <c r="T1278" s="14"/>
      <c r="U1278" s="50">
        <f>MIN(Lääkkeet[[#This Row],[Velvoite 1.7.2024 (pakkauksia)]],Lääkkeet[[#This Row],[Suurimman alitusluvan mukainen velvoite
1.7.-31.12.2024 (pakkauksia)]],Lääkkeet[[#This Row],[Alin saldo 
1.7.-31.12.2024 (pakkauksia)]])*Lääkkeet[[#This Row],[Kirjanpitoarvo / pakkaus 1.7.2024
(EUR  ALV 0 %)]]</f>
        <v>0</v>
      </c>
      <c r="W1278" s="61" t="str" cm="1">
        <f t="array" ref="W1278">IFERROR(_xlfn.IFS(Lääkkeet[[#This Row],[Sitoutunut pääoma 
1.1.-30.6.2024 (EUR)]]&gt;0,"Täytetyt",Lääkkeet[[#This Row],[Sitoutunut pääoma 
1.7.-31.12.2024 (EUR)]]&gt;0,"Täytetyt"),"")</f>
        <v/>
      </c>
      <c r="X1278" s="61"/>
      <c r="Y1278" s="5">
        <f>Hakulomake!$B$29</f>
        <v>0</v>
      </c>
    </row>
    <row r="1279" spans="1:25" x14ac:dyDescent="0.3">
      <c r="A1279" s="6" t="s">
        <v>1199</v>
      </c>
      <c r="B1279" s="5">
        <f>Hakulomake!$B$17</f>
        <v>0</v>
      </c>
      <c r="C1279" s="75">
        <v>11</v>
      </c>
      <c r="D1279" s="5" t="s">
        <v>780</v>
      </c>
      <c r="E1279" s="74" t="s">
        <v>1672</v>
      </c>
      <c r="F1279" s="5" t="s">
        <v>781</v>
      </c>
      <c r="G1279" s="5" t="s">
        <v>790</v>
      </c>
      <c r="H1279" s="5" t="s">
        <v>791</v>
      </c>
      <c r="I1279" s="5" t="s">
        <v>338</v>
      </c>
      <c r="J1279" s="75">
        <v>100</v>
      </c>
      <c r="N1279" s="14"/>
      <c r="O1279" s="50">
        <f>MIN(Lääkkeet[[#This Row],[Velvoite 1.1.2024 (pakkauksia)]],Lääkkeet[[#This Row],[Suurimman alitusluvan mukainen velvoite 
1.1.-30.6.2024 (pakkauksia)]],Lääkkeet[[#This Row],[Alin saldo 
1.1.-30.6.2024 (pakkauksia)]])*Lääkkeet[[#This Row],[Kirjanpitoarvo / pakkaus 1.1.2024
(EUR  ALV 0 %)]]</f>
        <v>0</v>
      </c>
      <c r="P1279" s="16"/>
      <c r="Q1279" s="13"/>
      <c r="R1279" s="13"/>
      <c r="S1279" s="13"/>
      <c r="T1279" s="14"/>
      <c r="U1279" s="50">
        <f>MIN(Lääkkeet[[#This Row],[Velvoite 1.7.2024 (pakkauksia)]],Lääkkeet[[#This Row],[Suurimman alitusluvan mukainen velvoite
1.7.-31.12.2024 (pakkauksia)]],Lääkkeet[[#This Row],[Alin saldo 
1.7.-31.12.2024 (pakkauksia)]])*Lääkkeet[[#This Row],[Kirjanpitoarvo / pakkaus 1.7.2024
(EUR  ALV 0 %)]]</f>
        <v>0</v>
      </c>
      <c r="W1279" s="61" t="str" cm="1">
        <f t="array" ref="W1279">IFERROR(_xlfn.IFS(Lääkkeet[[#This Row],[Sitoutunut pääoma 
1.1.-30.6.2024 (EUR)]]&gt;0,"Täytetyt",Lääkkeet[[#This Row],[Sitoutunut pääoma 
1.7.-31.12.2024 (EUR)]]&gt;0,"Täytetyt"),"")</f>
        <v/>
      </c>
      <c r="X1279" s="61"/>
      <c r="Y1279" s="5">
        <f>Hakulomake!$B$29</f>
        <v>0</v>
      </c>
    </row>
    <row r="1280" spans="1:25" x14ac:dyDescent="0.3">
      <c r="A1280" s="6" t="s">
        <v>1199</v>
      </c>
      <c r="B1280" s="5">
        <f>Hakulomake!$B$17</f>
        <v>0</v>
      </c>
      <c r="C1280" s="75">
        <v>11</v>
      </c>
      <c r="D1280" s="5" t="s">
        <v>769</v>
      </c>
      <c r="E1280" s="74" t="s">
        <v>1673</v>
      </c>
      <c r="F1280" s="5" t="s">
        <v>770</v>
      </c>
      <c r="G1280" s="5" t="s">
        <v>779</v>
      </c>
      <c r="H1280" s="5" t="s">
        <v>49</v>
      </c>
      <c r="I1280" s="5" t="s">
        <v>338</v>
      </c>
      <c r="J1280" s="75">
        <v>100</v>
      </c>
      <c r="N1280" s="14"/>
      <c r="O1280" s="50">
        <f>MIN(Lääkkeet[[#This Row],[Velvoite 1.1.2024 (pakkauksia)]],Lääkkeet[[#This Row],[Suurimman alitusluvan mukainen velvoite 
1.1.-30.6.2024 (pakkauksia)]],Lääkkeet[[#This Row],[Alin saldo 
1.1.-30.6.2024 (pakkauksia)]])*Lääkkeet[[#This Row],[Kirjanpitoarvo / pakkaus 1.1.2024
(EUR  ALV 0 %)]]</f>
        <v>0</v>
      </c>
      <c r="P1280" s="16"/>
      <c r="Q1280" s="13"/>
      <c r="R1280" s="13"/>
      <c r="S1280" s="13"/>
      <c r="T1280" s="14"/>
      <c r="U1280" s="50">
        <f>MIN(Lääkkeet[[#This Row],[Velvoite 1.7.2024 (pakkauksia)]],Lääkkeet[[#This Row],[Suurimman alitusluvan mukainen velvoite
1.7.-31.12.2024 (pakkauksia)]],Lääkkeet[[#This Row],[Alin saldo 
1.7.-31.12.2024 (pakkauksia)]])*Lääkkeet[[#This Row],[Kirjanpitoarvo / pakkaus 1.7.2024
(EUR  ALV 0 %)]]</f>
        <v>0</v>
      </c>
      <c r="W1280" s="61" t="str" cm="1">
        <f t="array" ref="W1280">IFERROR(_xlfn.IFS(Lääkkeet[[#This Row],[Sitoutunut pääoma 
1.1.-30.6.2024 (EUR)]]&gt;0,"Täytetyt",Lääkkeet[[#This Row],[Sitoutunut pääoma 
1.7.-31.12.2024 (EUR)]]&gt;0,"Täytetyt"),"")</f>
        <v/>
      </c>
      <c r="X1280" s="61"/>
      <c r="Y1280" s="5">
        <f>Hakulomake!$B$29</f>
        <v>0</v>
      </c>
    </row>
    <row r="1281" spans="1:25" x14ac:dyDescent="0.3">
      <c r="A1281" s="6" t="s">
        <v>1199</v>
      </c>
      <c r="B1281" s="5">
        <f>Hakulomake!$B$17</f>
        <v>0</v>
      </c>
      <c r="C1281" s="75">
        <v>11</v>
      </c>
      <c r="D1281" s="5" t="s">
        <v>780</v>
      </c>
      <c r="E1281" s="74" t="s">
        <v>1674</v>
      </c>
      <c r="F1281" s="5" t="s">
        <v>781</v>
      </c>
      <c r="G1281" s="5" t="s">
        <v>785</v>
      </c>
      <c r="H1281" s="5" t="s">
        <v>786</v>
      </c>
      <c r="I1281" s="5" t="s">
        <v>39</v>
      </c>
      <c r="J1281" s="75">
        <v>100</v>
      </c>
      <c r="N1281" s="14"/>
      <c r="O1281" s="50">
        <f>MIN(Lääkkeet[[#This Row],[Velvoite 1.1.2024 (pakkauksia)]],Lääkkeet[[#This Row],[Suurimman alitusluvan mukainen velvoite 
1.1.-30.6.2024 (pakkauksia)]],Lääkkeet[[#This Row],[Alin saldo 
1.1.-30.6.2024 (pakkauksia)]])*Lääkkeet[[#This Row],[Kirjanpitoarvo / pakkaus 1.1.2024
(EUR  ALV 0 %)]]</f>
        <v>0</v>
      </c>
      <c r="P1281" s="16"/>
      <c r="Q1281" s="13"/>
      <c r="R1281" s="13"/>
      <c r="S1281" s="13"/>
      <c r="T1281" s="14"/>
      <c r="U1281" s="50">
        <f>MIN(Lääkkeet[[#This Row],[Velvoite 1.7.2024 (pakkauksia)]],Lääkkeet[[#This Row],[Suurimman alitusluvan mukainen velvoite
1.7.-31.12.2024 (pakkauksia)]],Lääkkeet[[#This Row],[Alin saldo 
1.7.-31.12.2024 (pakkauksia)]])*Lääkkeet[[#This Row],[Kirjanpitoarvo / pakkaus 1.7.2024
(EUR  ALV 0 %)]]</f>
        <v>0</v>
      </c>
      <c r="W1281" s="61" t="str" cm="1">
        <f t="array" ref="W1281">IFERROR(_xlfn.IFS(Lääkkeet[[#This Row],[Sitoutunut pääoma 
1.1.-30.6.2024 (EUR)]]&gt;0,"Täytetyt",Lääkkeet[[#This Row],[Sitoutunut pääoma 
1.7.-31.12.2024 (EUR)]]&gt;0,"Täytetyt"),"")</f>
        <v/>
      </c>
      <c r="X1281" s="61"/>
      <c r="Y1281" s="5">
        <f>Hakulomake!$B$29</f>
        <v>0</v>
      </c>
    </row>
    <row r="1282" spans="1:25" x14ac:dyDescent="0.3">
      <c r="A1282" s="6" t="s">
        <v>1199</v>
      </c>
      <c r="B1282" s="5">
        <f>Hakulomake!$B$17</f>
        <v>0</v>
      </c>
      <c r="C1282" s="75">
        <v>11</v>
      </c>
      <c r="D1282" s="5" t="s">
        <v>759</v>
      </c>
      <c r="E1282" s="74" t="s">
        <v>1675</v>
      </c>
      <c r="F1282" s="5" t="s">
        <v>760</v>
      </c>
      <c r="G1282" s="5" t="s">
        <v>761</v>
      </c>
      <c r="H1282" s="5" t="s">
        <v>268</v>
      </c>
      <c r="I1282" s="5" t="s">
        <v>762</v>
      </c>
      <c r="J1282" s="75" t="s">
        <v>1060</v>
      </c>
      <c r="N1282" s="14"/>
      <c r="O1282" s="50">
        <f>MIN(Lääkkeet[[#This Row],[Velvoite 1.1.2024 (pakkauksia)]],Lääkkeet[[#This Row],[Suurimman alitusluvan mukainen velvoite 
1.1.-30.6.2024 (pakkauksia)]],Lääkkeet[[#This Row],[Alin saldo 
1.1.-30.6.2024 (pakkauksia)]])*Lääkkeet[[#This Row],[Kirjanpitoarvo / pakkaus 1.1.2024
(EUR  ALV 0 %)]]</f>
        <v>0</v>
      </c>
      <c r="P1282" s="16"/>
      <c r="Q1282" s="13"/>
      <c r="R1282" s="13"/>
      <c r="S1282" s="13"/>
      <c r="T1282" s="14"/>
      <c r="U1282" s="50">
        <f>MIN(Lääkkeet[[#This Row],[Velvoite 1.7.2024 (pakkauksia)]],Lääkkeet[[#This Row],[Suurimman alitusluvan mukainen velvoite
1.7.-31.12.2024 (pakkauksia)]],Lääkkeet[[#This Row],[Alin saldo 
1.7.-31.12.2024 (pakkauksia)]])*Lääkkeet[[#This Row],[Kirjanpitoarvo / pakkaus 1.7.2024
(EUR  ALV 0 %)]]</f>
        <v>0</v>
      </c>
      <c r="W1282" s="61" t="str" cm="1">
        <f t="array" ref="W1282">IFERROR(_xlfn.IFS(Lääkkeet[[#This Row],[Sitoutunut pääoma 
1.1.-30.6.2024 (EUR)]]&gt;0,"Täytetyt",Lääkkeet[[#This Row],[Sitoutunut pääoma 
1.7.-31.12.2024 (EUR)]]&gt;0,"Täytetyt"),"")</f>
        <v/>
      </c>
      <c r="X1282" s="61"/>
      <c r="Y1282" s="5">
        <f>Hakulomake!$B$29</f>
        <v>0</v>
      </c>
    </row>
    <row r="1283" spans="1:25" x14ac:dyDescent="0.3">
      <c r="A1283" s="6" t="s">
        <v>1199</v>
      </c>
      <c r="B1283" s="5">
        <f>Hakulomake!$B$17</f>
        <v>0</v>
      </c>
      <c r="C1283" s="75">
        <v>11</v>
      </c>
      <c r="D1283" s="5" t="s">
        <v>780</v>
      </c>
      <c r="F1283" s="5" t="s">
        <v>781</v>
      </c>
      <c r="G1283" s="5" t="s">
        <v>789</v>
      </c>
      <c r="H1283" s="5" t="s">
        <v>782</v>
      </c>
      <c r="I1283" s="5" t="s">
        <v>39</v>
      </c>
      <c r="J1283" s="75">
        <v>100</v>
      </c>
      <c r="N1283" s="14"/>
      <c r="O1283" s="50">
        <f>MIN(Lääkkeet[[#This Row],[Velvoite 1.1.2024 (pakkauksia)]],Lääkkeet[[#This Row],[Suurimman alitusluvan mukainen velvoite 
1.1.-30.6.2024 (pakkauksia)]],Lääkkeet[[#This Row],[Alin saldo 
1.1.-30.6.2024 (pakkauksia)]])*Lääkkeet[[#This Row],[Kirjanpitoarvo / pakkaus 1.1.2024
(EUR  ALV 0 %)]]</f>
        <v>0</v>
      </c>
      <c r="P1283" s="16"/>
      <c r="Q1283" s="13"/>
      <c r="R1283" s="13"/>
      <c r="S1283" s="13"/>
      <c r="T1283" s="14"/>
      <c r="U1283" s="50">
        <f>MIN(Lääkkeet[[#This Row],[Velvoite 1.7.2024 (pakkauksia)]],Lääkkeet[[#This Row],[Suurimman alitusluvan mukainen velvoite
1.7.-31.12.2024 (pakkauksia)]],Lääkkeet[[#This Row],[Alin saldo 
1.7.-31.12.2024 (pakkauksia)]])*Lääkkeet[[#This Row],[Kirjanpitoarvo / pakkaus 1.7.2024
(EUR  ALV 0 %)]]</f>
        <v>0</v>
      </c>
      <c r="W1283" s="61" t="str" cm="1">
        <f t="array" ref="W1283">IFERROR(_xlfn.IFS(Lääkkeet[[#This Row],[Sitoutunut pääoma 
1.1.-30.6.2024 (EUR)]]&gt;0,"Täytetyt",Lääkkeet[[#This Row],[Sitoutunut pääoma 
1.7.-31.12.2024 (EUR)]]&gt;0,"Täytetyt"),"")</f>
        <v/>
      </c>
      <c r="X1283" s="61"/>
      <c r="Y1283" s="5">
        <f>Hakulomake!$B$29</f>
        <v>0</v>
      </c>
    </row>
    <row r="1284" spans="1:25" x14ac:dyDescent="0.3">
      <c r="A1284" s="6" t="s">
        <v>1199</v>
      </c>
      <c r="B1284" s="5">
        <f>Hakulomake!$B$17</f>
        <v>0</v>
      </c>
      <c r="C1284" s="75">
        <v>12</v>
      </c>
      <c r="D1284" s="5" t="s">
        <v>792</v>
      </c>
      <c r="E1284" s="74" t="s">
        <v>1676</v>
      </c>
      <c r="F1284" s="5" t="s">
        <v>793</v>
      </c>
      <c r="G1284" s="5" t="s">
        <v>795</v>
      </c>
      <c r="H1284" s="5" t="s">
        <v>163</v>
      </c>
      <c r="I1284" s="5" t="s">
        <v>796</v>
      </c>
      <c r="J1284" s="75" t="s">
        <v>1108</v>
      </c>
      <c r="N1284" s="14"/>
      <c r="O1284" s="50">
        <f>MIN(Lääkkeet[[#This Row],[Velvoite 1.1.2024 (pakkauksia)]],Lääkkeet[[#This Row],[Suurimman alitusluvan mukainen velvoite 
1.1.-30.6.2024 (pakkauksia)]],Lääkkeet[[#This Row],[Alin saldo 
1.1.-30.6.2024 (pakkauksia)]])*Lääkkeet[[#This Row],[Kirjanpitoarvo / pakkaus 1.1.2024
(EUR  ALV 0 %)]]</f>
        <v>0</v>
      </c>
      <c r="P1284" s="16"/>
      <c r="Q1284" s="13"/>
      <c r="R1284" s="13"/>
      <c r="S1284" s="13"/>
      <c r="T1284" s="14"/>
      <c r="U1284" s="50">
        <f>MIN(Lääkkeet[[#This Row],[Velvoite 1.7.2024 (pakkauksia)]],Lääkkeet[[#This Row],[Suurimman alitusluvan mukainen velvoite
1.7.-31.12.2024 (pakkauksia)]],Lääkkeet[[#This Row],[Alin saldo 
1.7.-31.12.2024 (pakkauksia)]])*Lääkkeet[[#This Row],[Kirjanpitoarvo / pakkaus 1.7.2024
(EUR  ALV 0 %)]]</f>
        <v>0</v>
      </c>
      <c r="W1284" s="61" t="str" cm="1">
        <f t="array" ref="W1284">IFERROR(_xlfn.IFS(Lääkkeet[[#This Row],[Sitoutunut pääoma 
1.1.-30.6.2024 (EUR)]]&gt;0,"Täytetyt",Lääkkeet[[#This Row],[Sitoutunut pääoma 
1.7.-31.12.2024 (EUR)]]&gt;0,"Täytetyt"),"")</f>
        <v/>
      </c>
      <c r="X1284" s="61"/>
      <c r="Y1284" s="5">
        <f>Hakulomake!$B$29</f>
        <v>0</v>
      </c>
    </row>
    <row r="1285" spans="1:25" x14ac:dyDescent="0.3">
      <c r="A1285" s="6" t="s">
        <v>1199</v>
      </c>
      <c r="B1285" s="5">
        <f>Hakulomake!$B$17</f>
        <v>0</v>
      </c>
      <c r="C1285" s="75">
        <v>12</v>
      </c>
      <c r="D1285" s="5" t="s">
        <v>803</v>
      </c>
      <c r="E1285" s="74" t="s">
        <v>1677</v>
      </c>
      <c r="F1285" s="5" t="s">
        <v>804</v>
      </c>
      <c r="G1285" s="5" t="s">
        <v>806</v>
      </c>
      <c r="H1285" s="5" t="s">
        <v>807</v>
      </c>
      <c r="I1285" s="5" t="s">
        <v>809</v>
      </c>
      <c r="J1285" s="75" t="s">
        <v>1109</v>
      </c>
      <c r="N1285" s="14"/>
      <c r="O1285" s="50">
        <f>MIN(Lääkkeet[[#This Row],[Velvoite 1.1.2024 (pakkauksia)]],Lääkkeet[[#This Row],[Suurimman alitusluvan mukainen velvoite 
1.1.-30.6.2024 (pakkauksia)]],Lääkkeet[[#This Row],[Alin saldo 
1.1.-30.6.2024 (pakkauksia)]])*Lääkkeet[[#This Row],[Kirjanpitoarvo / pakkaus 1.1.2024
(EUR  ALV 0 %)]]</f>
        <v>0</v>
      </c>
      <c r="P1285" s="16"/>
      <c r="Q1285" s="13"/>
      <c r="R1285" s="13"/>
      <c r="S1285" s="13"/>
      <c r="T1285" s="14"/>
      <c r="U1285" s="50">
        <f>MIN(Lääkkeet[[#This Row],[Velvoite 1.7.2024 (pakkauksia)]],Lääkkeet[[#This Row],[Suurimman alitusluvan mukainen velvoite
1.7.-31.12.2024 (pakkauksia)]],Lääkkeet[[#This Row],[Alin saldo 
1.7.-31.12.2024 (pakkauksia)]])*Lääkkeet[[#This Row],[Kirjanpitoarvo / pakkaus 1.7.2024
(EUR  ALV 0 %)]]</f>
        <v>0</v>
      </c>
      <c r="W1285" s="61" t="str" cm="1">
        <f t="array" ref="W1285">IFERROR(_xlfn.IFS(Lääkkeet[[#This Row],[Sitoutunut pääoma 
1.1.-30.6.2024 (EUR)]]&gt;0,"Täytetyt",Lääkkeet[[#This Row],[Sitoutunut pääoma 
1.7.-31.12.2024 (EUR)]]&gt;0,"Täytetyt"),"")</f>
        <v/>
      </c>
      <c r="X1285" s="61"/>
      <c r="Y1285" s="5">
        <f>Hakulomake!$B$29</f>
        <v>0</v>
      </c>
    </row>
    <row r="1286" spans="1:25" x14ac:dyDescent="0.3">
      <c r="A1286" s="6" t="s">
        <v>1199</v>
      </c>
      <c r="B1286" s="5">
        <f>Hakulomake!$B$17</f>
        <v>0</v>
      </c>
      <c r="C1286" s="75">
        <v>12</v>
      </c>
      <c r="D1286" s="5" t="s">
        <v>803</v>
      </c>
      <c r="E1286" s="74" t="s">
        <v>1678</v>
      </c>
      <c r="F1286" s="5" t="s">
        <v>804</v>
      </c>
      <c r="G1286" s="5" t="s">
        <v>806</v>
      </c>
      <c r="H1286" s="5" t="s">
        <v>807</v>
      </c>
      <c r="I1286" s="5" t="s">
        <v>809</v>
      </c>
      <c r="J1286" s="75" t="s">
        <v>1110</v>
      </c>
      <c r="N1286" s="14"/>
      <c r="O1286" s="50">
        <f>MIN(Lääkkeet[[#This Row],[Velvoite 1.1.2024 (pakkauksia)]],Lääkkeet[[#This Row],[Suurimman alitusluvan mukainen velvoite 
1.1.-30.6.2024 (pakkauksia)]],Lääkkeet[[#This Row],[Alin saldo 
1.1.-30.6.2024 (pakkauksia)]])*Lääkkeet[[#This Row],[Kirjanpitoarvo / pakkaus 1.1.2024
(EUR  ALV 0 %)]]</f>
        <v>0</v>
      </c>
      <c r="P1286" s="16"/>
      <c r="Q1286" s="13"/>
      <c r="R1286" s="13"/>
      <c r="S1286" s="13"/>
      <c r="T1286" s="14"/>
      <c r="U1286" s="50">
        <f>MIN(Lääkkeet[[#This Row],[Velvoite 1.7.2024 (pakkauksia)]],Lääkkeet[[#This Row],[Suurimman alitusluvan mukainen velvoite
1.7.-31.12.2024 (pakkauksia)]],Lääkkeet[[#This Row],[Alin saldo 
1.7.-31.12.2024 (pakkauksia)]])*Lääkkeet[[#This Row],[Kirjanpitoarvo / pakkaus 1.7.2024
(EUR  ALV 0 %)]]</f>
        <v>0</v>
      </c>
      <c r="W1286" s="61" t="str" cm="1">
        <f t="array" ref="W1286">IFERROR(_xlfn.IFS(Lääkkeet[[#This Row],[Sitoutunut pääoma 
1.1.-30.6.2024 (EUR)]]&gt;0,"Täytetyt",Lääkkeet[[#This Row],[Sitoutunut pääoma 
1.7.-31.12.2024 (EUR)]]&gt;0,"Täytetyt"),"")</f>
        <v/>
      </c>
      <c r="X1286" s="61"/>
      <c r="Y1286" s="5">
        <f>Hakulomake!$B$29</f>
        <v>0</v>
      </c>
    </row>
    <row r="1287" spans="1:25" x14ac:dyDescent="0.3">
      <c r="A1287" s="6" t="s">
        <v>1199</v>
      </c>
      <c r="B1287" s="5">
        <f>Hakulomake!$B$17</f>
        <v>0</v>
      </c>
      <c r="C1287" s="75">
        <v>12</v>
      </c>
      <c r="D1287" s="5" t="s">
        <v>803</v>
      </c>
      <c r="E1287" s="74" t="s">
        <v>1679</v>
      </c>
      <c r="F1287" s="5" t="s">
        <v>804</v>
      </c>
      <c r="G1287" s="5" t="s">
        <v>805</v>
      </c>
      <c r="H1287" s="5" t="s">
        <v>163</v>
      </c>
      <c r="I1287" s="5" t="s">
        <v>794</v>
      </c>
      <c r="J1287" s="75" t="s">
        <v>1078</v>
      </c>
      <c r="N1287" s="14"/>
      <c r="O1287" s="50">
        <f>MIN(Lääkkeet[[#This Row],[Velvoite 1.1.2024 (pakkauksia)]],Lääkkeet[[#This Row],[Suurimman alitusluvan mukainen velvoite 
1.1.-30.6.2024 (pakkauksia)]],Lääkkeet[[#This Row],[Alin saldo 
1.1.-30.6.2024 (pakkauksia)]])*Lääkkeet[[#This Row],[Kirjanpitoarvo / pakkaus 1.1.2024
(EUR  ALV 0 %)]]</f>
        <v>0</v>
      </c>
      <c r="P1287" s="16"/>
      <c r="Q1287" s="13"/>
      <c r="R1287" s="13"/>
      <c r="S1287" s="13"/>
      <c r="T1287" s="14"/>
      <c r="U1287" s="50">
        <f>MIN(Lääkkeet[[#This Row],[Velvoite 1.7.2024 (pakkauksia)]],Lääkkeet[[#This Row],[Suurimman alitusluvan mukainen velvoite
1.7.-31.12.2024 (pakkauksia)]],Lääkkeet[[#This Row],[Alin saldo 
1.7.-31.12.2024 (pakkauksia)]])*Lääkkeet[[#This Row],[Kirjanpitoarvo / pakkaus 1.7.2024
(EUR  ALV 0 %)]]</f>
        <v>0</v>
      </c>
      <c r="W1287" s="61" t="str" cm="1">
        <f t="array" ref="W1287">IFERROR(_xlfn.IFS(Lääkkeet[[#This Row],[Sitoutunut pääoma 
1.1.-30.6.2024 (EUR)]]&gt;0,"Täytetyt",Lääkkeet[[#This Row],[Sitoutunut pääoma 
1.7.-31.12.2024 (EUR)]]&gt;0,"Täytetyt"),"")</f>
        <v/>
      </c>
      <c r="X1287" s="61"/>
      <c r="Y1287" s="5">
        <f>Hakulomake!$B$29</f>
        <v>0</v>
      </c>
    </row>
    <row r="1288" spans="1:25" x14ac:dyDescent="0.3">
      <c r="A1288" s="6" t="s">
        <v>1199</v>
      </c>
      <c r="B1288" s="5">
        <f>Hakulomake!$B$17</f>
        <v>0</v>
      </c>
      <c r="C1288" s="75">
        <v>12</v>
      </c>
      <c r="D1288" s="5" t="s">
        <v>803</v>
      </c>
      <c r="E1288" s="74" t="s">
        <v>1680</v>
      </c>
      <c r="F1288" s="5" t="s">
        <v>804</v>
      </c>
      <c r="G1288" s="5" t="s">
        <v>806</v>
      </c>
      <c r="H1288" s="5" t="s">
        <v>807</v>
      </c>
      <c r="I1288" s="5" t="s">
        <v>809</v>
      </c>
      <c r="J1288" s="75" t="s">
        <v>1110</v>
      </c>
      <c r="N1288" s="14"/>
      <c r="O1288" s="50">
        <f>MIN(Lääkkeet[[#This Row],[Velvoite 1.1.2024 (pakkauksia)]],Lääkkeet[[#This Row],[Suurimman alitusluvan mukainen velvoite 
1.1.-30.6.2024 (pakkauksia)]],Lääkkeet[[#This Row],[Alin saldo 
1.1.-30.6.2024 (pakkauksia)]])*Lääkkeet[[#This Row],[Kirjanpitoarvo / pakkaus 1.1.2024
(EUR  ALV 0 %)]]</f>
        <v>0</v>
      </c>
      <c r="P1288" s="16"/>
      <c r="Q1288" s="13"/>
      <c r="R1288" s="13"/>
      <c r="S1288" s="13"/>
      <c r="T1288" s="14"/>
      <c r="U1288" s="50">
        <f>MIN(Lääkkeet[[#This Row],[Velvoite 1.7.2024 (pakkauksia)]],Lääkkeet[[#This Row],[Suurimman alitusluvan mukainen velvoite
1.7.-31.12.2024 (pakkauksia)]],Lääkkeet[[#This Row],[Alin saldo 
1.7.-31.12.2024 (pakkauksia)]])*Lääkkeet[[#This Row],[Kirjanpitoarvo / pakkaus 1.7.2024
(EUR  ALV 0 %)]]</f>
        <v>0</v>
      </c>
      <c r="W1288" s="61" t="str" cm="1">
        <f t="array" ref="W1288">IFERROR(_xlfn.IFS(Lääkkeet[[#This Row],[Sitoutunut pääoma 
1.1.-30.6.2024 (EUR)]]&gt;0,"Täytetyt",Lääkkeet[[#This Row],[Sitoutunut pääoma 
1.7.-31.12.2024 (EUR)]]&gt;0,"Täytetyt"),"")</f>
        <v/>
      </c>
      <c r="X1288" s="61"/>
      <c r="Y1288" s="5">
        <f>Hakulomake!$B$29</f>
        <v>0</v>
      </c>
    </row>
    <row r="1289" spans="1:25" x14ac:dyDescent="0.3">
      <c r="A1289" s="6" t="s">
        <v>1199</v>
      </c>
      <c r="B1289" s="5">
        <f>Hakulomake!$B$17</f>
        <v>0</v>
      </c>
      <c r="C1289" s="75">
        <v>12</v>
      </c>
      <c r="D1289" s="5" t="s">
        <v>800</v>
      </c>
      <c r="E1289" s="74" t="s">
        <v>1681</v>
      </c>
      <c r="F1289" s="5" t="s">
        <v>801</v>
      </c>
      <c r="G1289" s="5" t="s">
        <v>802</v>
      </c>
      <c r="H1289" s="5" t="s">
        <v>476</v>
      </c>
      <c r="I1289" s="5" t="s">
        <v>794</v>
      </c>
      <c r="J1289" s="75" t="s">
        <v>1016</v>
      </c>
      <c r="N1289" s="14"/>
      <c r="O1289" s="50">
        <f>MIN(Lääkkeet[[#This Row],[Velvoite 1.1.2024 (pakkauksia)]],Lääkkeet[[#This Row],[Suurimman alitusluvan mukainen velvoite 
1.1.-30.6.2024 (pakkauksia)]],Lääkkeet[[#This Row],[Alin saldo 
1.1.-30.6.2024 (pakkauksia)]])*Lääkkeet[[#This Row],[Kirjanpitoarvo / pakkaus 1.1.2024
(EUR  ALV 0 %)]]</f>
        <v>0</v>
      </c>
      <c r="P1289" s="16"/>
      <c r="Q1289" s="13"/>
      <c r="R1289" s="13"/>
      <c r="S1289" s="13"/>
      <c r="T1289" s="14"/>
      <c r="U1289" s="50">
        <f>MIN(Lääkkeet[[#This Row],[Velvoite 1.7.2024 (pakkauksia)]],Lääkkeet[[#This Row],[Suurimman alitusluvan mukainen velvoite
1.7.-31.12.2024 (pakkauksia)]],Lääkkeet[[#This Row],[Alin saldo 
1.7.-31.12.2024 (pakkauksia)]])*Lääkkeet[[#This Row],[Kirjanpitoarvo / pakkaus 1.7.2024
(EUR  ALV 0 %)]]</f>
        <v>0</v>
      </c>
      <c r="W1289" s="61" t="str" cm="1">
        <f t="array" ref="W1289">IFERROR(_xlfn.IFS(Lääkkeet[[#This Row],[Sitoutunut pääoma 
1.1.-30.6.2024 (EUR)]]&gt;0,"Täytetyt",Lääkkeet[[#This Row],[Sitoutunut pääoma 
1.7.-31.12.2024 (EUR)]]&gt;0,"Täytetyt"),"")</f>
        <v/>
      </c>
      <c r="X1289" s="61"/>
      <c r="Y1289" s="5">
        <f>Hakulomake!$B$29</f>
        <v>0</v>
      </c>
    </row>
    <row r="1290" spans="1:25" x14ac:dyDescent="0.3">
      <c r="A1290" s="6" t="s">
        <v>1199</v>
      </c>
      <c r="B1290" s="5">
        <f>Hakulomake!$B$17</f>
        <v>0</v>
      </c>
      <c r="C1290" s="75">
        <v>12</v>
      </c>
      <c r="D1290" s="5" t="s">
        <v>800</v>
      </c>
      <c r="E1290" s="74" t="s">
        <v>1682</v>
      </c>
      <c r="F1290" s="5" t="s">
        <v>801</v>
      </c>
      <c r="G1290" s="5" t="s">
        <v>802</v>
      </c>
      <c r="H1290" s="5" t="s">
        <v>176</v>
      </c>
      <c r="I1290" s="5" t="s">
        <v>794</v>
      </c>
      <c r="J1290" s="75" t="s">
        <v>1016</v>
      </c>
      <c r="N1290" s="14"/>
      <c r="O1290" s="50">
        <f>MIN(Lääkkeet[[#This Row],[Velvoite 1.1.2024 (pakkauksia)]],Lääkkeet[[#This Row],[Suurimman alitusluvan mukainen velvoite 
1.1.-30.6.2024 (pakkauksia)]],Lääkkeet[[#This Row],[Alin saldo 
1.1.-30.6.2024 (pakkauksia)]])*Lääkkeet[[#This Row],[Kirjanpitoarvo / pakkaus 1.1.2024
(EUR  ALV 0 %)]]</f>
        <v>0</v>
      </c>
      <c r="P1290" s="16"/>
      <c r="Q1290" s="13"/>
      <c r="R1290" s="13"/>
      <c r="S1290" s="13"/>
      <c r="T1290" s="14"/>
      <c r="U1290" s="50">
        <f>MIN(Lääkkeet[[#This Row],[Velvoite 1.7.2024 (pakkauksia)]],Lääkkeet[[#This Row],[Suurimman alitusluvan mukainen velvoite
1.7.-31.12.2024 (pakkauksia)]],Lääkkeet[[#This Row],[Alin saldo 
1.7.-31.12.2024 (pakkauksia)]])*Lääkkeet[[#This Row],[Kirjanpitoarvo / pakkaus 1.7.2024
(EUR  ALV 0 %)]]</f>
        <v>0</v>
      </c>
      <c r="W1290" s="61" t="str" cm="1">
        <f t="array" ref="W1290">IFERROR(_xlfn.IFS(Lääkkeet[[#This Row],[Sitoutunut pääoma 
1.1.-30.6.2024 (EUR)]]&gt;0,"Täytetyt",Lääkkeet[[#This Row],[Sitoutunut pääoma 
1.7.-31.12.2024 (EUR)]]&gt;0,"Täytetyt"),"")</f>
        <v/>
      </c>
      <c r="X1290" s="61"/>
      <c r="Y1290" s="5">
        <f>Hakulomake!$B$29</f>
        <v>0</v>
      </c>
    </row>
    <row r="1291" spans="1:25" x14ac:dyDescent="0.3">
      <c r="A1291" s="6" t="s">
        <v>1199</v>
      </c>
      <c r="B1291" s="5">
        <f>Hakulomake!$B$17</f>
        <v>0</v>
      </c>
      <c r="C1291" s="75">
        <v>12</v>
      </c>
      <c r="D1291" s="5" t="s">
        <v>792</v>
      </c>
      <c r="E1291" s="74" t="s">
        <v>1683</v>
      </c>
      <c r="F1291" s="5" t="s">
        <v>793</v>
      </c>
      <c r="G1291" s="5" t="s">
        <v>795</v>
      </c>
      <c r="H1291" s="5" t="s">
        <v>163</v>
      </c>
      <c r="I1291" s="5" t="s">
        <v>794</v>
      </c>
      <c r="J1291" s="75" t="s">
        <v>1016</v>
      </c>
      <c r="N1291" s="14"/>
      <c r="O1291" s="50">
        <f>MIN(Lääkkeet[[#This Row],[Velvoite 1.1.2024 (pakkauksia)]],Lääkkeet[[#This Row],[Suurimman alitusluvan mukainen velvoite 
1.1.-30.6.2024 (pakkauksia)]],Lääkkeet[[#This Row],[Alin saldo 
1.1.-30.6.2024 (pakkauksia)]])*Lääkkeet[[#This Row],[Kirjanpitoarvo / pakkaus 1.1.2024
(EUR  ALV 0 %)]]</f>
        <v>0</v>
      </c>
      <c r="P1291" s="16"/>
      <c r="Q1291" s="13"/>
      <c r="R1291" s="13"/>
      <c r="S1291" s="13"/>
      <c r="T1291" s="14"/>
      <c r="U1291" s="50">
        <f>MIN(Lääkkeet[[#This Row],[Velvoite 1.7.2024 (pakkauksia)]],Lääkkeet[[#This Row],[Suurimman alitusluvan mukainen velvoite
1.7.-31.12.2024 (pakkauksia)]],Lääkkeet[[#This Row],[Alin saldo 
1.7.-31.12.2024 (pakkauksia)]])*Lääkkeet[[#This Row],[Kirjanpitoarvo / pakkaus 1.7.2024
(EUR  ALV 0 %)]]</f>
        <v>0</v>
      </c>
      <c r="W1291" s="61" t="str" cm="1">
        <f t="array" ref="W1291">IFERROR(_xlfn.IFS(Lääkkeet[[#This Row],[Sitoutunut pääoma 
1.1.-30.6.2024 (EUR)]]&gt;0,"Täytetyt",Lääkkeet[[#This Row],[Sitoutunut pääoma 
1.7.-31.12.2024 (EUR)]]&gt;0,"Täytetyt"),"")</f>
        <v/>
      </c>
      <c r="X1291" s="61"/>
      <c r="Y1291" s="5">
        <f>Hakulomake!$B$29</f>
        <v>0</v>
      </c>
    </row>
    <row r="1292" spans="1:25" x14ac:dyDescent="0.3">
      <c r="A1292" s="6" t="s">
        <v>1199</v>
      </c>
      <c r="B1292" s="5">
        <f>Hakulomake!$B$17</f>
        <v>0</v>
      </c>
      <c r="C1292" s="75">
        <v>12</v>
      </c>
      <c r="D1292" s="5" t="s">
        <v>803</v>
      </c>
      <c r="E1292" s="74" t="s">
        <v>1684</v>
      </c>
      <c r="F1292" s="5" t="s">
        <v>804</v>
      </c>
      <c r="G1292" s="5" t="s">
        <v>806</v>
      </c>
      <c r="H1292" s="5" t="s">
        <v>807</v>
      </c>
      <c r="I1292" s="5" t="s">
        <v>808</v>
      </c>
      <c r="J1292" s="75" t="s">
        <v>1111</v>
      </c>
      <c r="N1292" s="14"/>
      <c r="O1292" s="50">
        <f>MIN(Lääkkeet[[#This Row],[Velvoite 1.1.2024 (pakkauksia)]],Lääkkeet[[#This Row],[Suurimman alitusluvan mukainen velvoite 
1.1.-30.6.2024 (pakkauksia)]],Lääkkeet[[#This Row],[Alin saldo 
1.1.-30.6.2024 (pakkauksia)]])*Lääkkeet[[#This Row],[Kirjanpitoarvo / pakkaus 1.1.2024
(EUR  ALV 0 %)]]</f>
        <v>0</v>
      </c>
      <c r="P1292" s="16"/>
      <c r="Q1292" s="13"/>
      <c r="R1292" s="13"/>
      <c r="S1292" s="13"/>
      <c r="T1292" s="14"/>
      <c r="U1292" s="50">
        <f>MIN(Lääkkeet[[#This Row],[Velvoite 1.7.2024 (pakkauksia)]],Lääkkeet[[#This Row],[Suurimman alitusluvan mukainen velvoite
1.7.-31.12.2024 (pakkauksia)]],Lääkkeet[[#This Row],[Alin saldo 
1.7.-31.12.2024 (pakkauksia)]])*Lääkkeet[[#This Row],[Kirjanpitoarvo / pakkaus 1.7.2024
(EUR  ALV 0 %)]]</f>
        <v>0</v>
      </c>
      <c r="W1292" s="61" t="str" cm="1">
        <f t="array" ref="W1292">IFERROR(_xlfn.IFS(Lääkkeet[[#This Row],[Sitoutunut pääoma 
1.1.-30.6.2024 (EUR)]]&gt;0,"Täytetyt",Lääkkeet[[#This Row],[Sitoutunut pääoma 
1.7.-31.12.2024 (EUR)]]&gt;0,"Täytetyt"),"")</f>
        <v/>
      </c>
      <c r="X1292" s="61"/>
      <c r="Y1292" s="5">
        <f>Hakulomake!$B$29</f>
        <v>0</v>
      </c>
    </row>
    <row r="1293" spans="1:25" x14ac:dyDescent="0.3">
      <c r="A1293" s="6" t="s">
        <v>1199</v>
      </c>
      <c r="B1293" s="5">
        <f>Hakulomake!$B$17</f>
        <v>0</v>
      </c>
      <c r="C1293" s="75">
        <v>12</v>
      </c>
      <c r="D1293" s="5" t="s">
        <v>792</v>
      </c>
      <c r="E1293" s="74" t="s">
        <v>1685</v>
      </c>
      <c r="F1293" s="5" t="s">
        <v>793</v>
      </c>
      <c r="G1293" s="5" t="s">
        <v>797</v>
      </c>
      <c r="H1293" s="5" t="s">
        <v>798</v>
      </c>
      <c r="I1293" s="5" t="s">
        <v>799</v>
      </c>
      <c r="J1293" s="75" t="s">
        <v>1112</v>
      </c>
      <c r="N1293" s="14"/>
      <c r="O1293" s="50">
        <f>MIN(Lääkkeet[[#This Row],[Velvoite 1.1.2024 (pakkauksia)]],Lääkkeet[[#This Row],[Suurimman alitusluvan mukainen velvoite 
1.1.-30.6.2024 (pakkauksia)]],Lääkkeet[[#This Row],[Alin saldo 
1.1.-30.6.2024 (pakkauksia)]])*Lääkkeet[[#This Row],[Kirjanpitoarvo / pakkaus 1.1.2024
(EUR  ALV 0 %)]]</f>
        <v>0</v>
      </c>
      <c r="P1293" s="16"/>
      <c r="Q1293" s="13"/>
      <c r="R1293" s="13"/>
      <c r="S1293" s="13"/>
      <c r="T1293" s="14"/>
      <c r="U1293" s="50">
        <f>MIN(Lääkkeet[[#This Row],[Velvoite 1.7.2024 (pakkauksia)]],Lääkkeet[[#This Row],[Suurimman alitusluvan mukainen velvoite
1.7.-31.12.2024 (pakkauksia)]],Lääkkeet[[#This Row],[Alin saldo 
1.7.-31.12.2024 (pakkauksia)]])*Lääkkeet[[#This Row],[Kirjanpitoarvo / pakkaus 1.7.2024
(EUR  ALV 0 %)]]</f>
        <v>0</v>
      </c>
      <c r="W1293" s="61" t="str" cm="1">
        <f t="array" ref="W1293">IFERROR(_xlfn.IFS(Lääkkeet[[#This Row],[Sitoutunut pääoma 
1.1.-30.6.2024 (EUR)]]&gt;0,"Täytetyt",Lääkkeet[[#This Row],[Sitoutunut pääoma 
1.7.-31.12.2024 (EUR)]]&gt;0,"Täytetyt"),"")</f>
        <v/>
      </c>
      <c r="X1293" s="61"/>
      <c r="Y1293" s="5">
        <f>Hakulomake!$B$29</f>
        <v>0</v>
      </c>
    </row>
    <row r="1294" spans="1:25" x14ac:dyDescent="0.3">
      <c r="A1294" s="6" t="s">
        <v>1199</v>
      </c>
      <c r="B1294" s="5">
        <f>Hakulomake!$B$17</f>
        <v>0</v>
      </c>
      <c r="C1294" s="75">
        <v>13</v>
      </c>
      <c r="D1294" s="5" t="s">
        <v>818</v>
      </c>
      <c r="E1294" s="74" t="s">
        <v>1686</v>
      </c>
      <c r="F1294" s="5" t="s">
        <v>819</v>
      </c>
      <c r="G1294" s="5" t="s">
        <v>820</v>
      </c>
      <c r="H1294" s="5" t="s">
        <v>821</v>
      </c>
      <c r="I1294" s="5" t="s">
        <v>135</v>
      </c>
      <c r="J1294" s="75" t="s">
        <v>1113</v>
      </c>
      <c r="N1294" s="14"/>
      <c r="O1294" s="50">
        <f>MIN(Lääkkeet[[#This Row],[Velvoite 1.1.2024 (pakkauksia)]],Lääkkeet[[#This Row],[Suurimman alitusluvan mukainen velvoite 
1.1.-30.6.2024 (pakkauksia)]],Lääkkeet[[#This Row],[Alin saldo 
1.1.-30.6.2024 (pakkauksia)]])*Lääkkeet[[#This Row],[Kirjanpitoarvo / pakkaus 1.1.2024
(EUR  ALV 0 %)]]</f>
        <v>0</v>
      </c>
      <c r="P1294" s="16"/>
      <c r="Q1294" s="13"/>
      <c r="R1294" s="13"/>
      <c r="S1294" s="13"/>
      <c r="T1294" s="14"/>
      <c r="U1294" s="50">
        <f>MIN(Lääkkeet[[#This Row],[Velvoite 1.7.2024 (pakkauksia)]],Lääkkeet[[#This Row],[Suurimman alitusluvan mukainen velvoite
1.7.-31.12.2024 (pakkauksia)]],Lääkkeet[[#This Row],[Alin saldo 
1.7.-31.12.2024 (pakkauksia)]])*Lääkkeet[[#This Row],[Kirjanpitoarvo / pakkaus 1.7.2024
(EUR  ALV 0 %)]]</f>
        <v>0</v>
      </c>
      <c r="W1294" s="61" t="str" cm="1">
        <f t="array" ref="W1294">IFERROR(_xlfn.IFS(Lääkkeet[[#This Row],[Sitoutunut pääoma 
1.1.-30.6.2024 (EUR)]]&gt;0,"Täytetyt",Lääkkeet[[#This Row],[Sitoutunut pääoma 
1.7.-31.12.2024 (EUR)]]&gt;0,"Täytetyt"),"")</f>
        <v/>
      </c>
      <c r="X1294" s="61"/>
      <c r="Y1294" s="5">
        <f>Hakulomake!$B$29</f>
        <v>0</v>
      </c>
    </row>
    <row r="1295" spans="1:25" x14ac:dyDescent="0.3">
      <c r="A1295" s="6" t="s">
        <v>1199</v>
      </c>
      <c r="B1295" s="5">
        <f>Hakulomake!$B$17</f>
        <v>0</v>
      </c>
      <c r="C1295" s="75">
        <v>13</v>
      </c>
      <c r="D1295" s="5" t="s">
        <v>818</v>
      </c>
      <c r="E1295" s="74" t="s">
        <v>1687</v>
      </c>
      <c r="F1295" s="5" t="s">
        <v>819</v>
      </c>
      <c r="G1295" s="5" t="s">
        <v>820</v>
      </c>
      <c r="H1295" s="5" t="s">
        <v>823</v>
      </c>
      <c r="I1295" s="5" t="s">
        <v>135</v>
      </c>
      <c r="J1295" s="75" t="s">
        <v>1113</v>
      </c>
      <c r="N1295" s="14"/>
      <c r="O1295" s="50">
        <f>MIN(Lääkkeet[[#This Row],[Velvoite 1.1.2024 (pakkauksia)]],Lääkkeet[[#This Row],[Suurimman alitusluvan mukainen velvoite 
1.1.-30.6.2024 (pakkauksia)]],Lääkkeet[[#This Row],[Alin saldo 
1.1.-30.6.2024 (pakkauksia)]])*Lääkkeet[[#This Row],[Kirjanpitoarvo / pakkaus 1.1.2024
(EUR  ALV 0 %)]]</f>
        <v>0</v>
      </c>
      <c r="P1295" s="16"/>
      <c r="Q1295" s="13"/>
      <c r="R1295" s="13"/>
      <c r="S1295" s="13"/>
      <c r="T1295" s="14"/>
      <c r="U1295" s="50">
        <f>MIN(Lääkkeet[[#This Row],[Velvoite 1.7.2024 (pakkauksia)]],Lääkkeet[[#This Row],[Suurimman alitusluvan mukainen velvoite
1.7.-31.12.2024 (pakkauksia)]],Lääkkeet[[#This Row],[Alin saldo 
1.7.-31.12.2024 (pakkauksia)]])*Lääkkeet[[#This Row],[Kirjanpitoarvo / pakkaus 1.7.2024
(EUR  ALV 0 %)]]</f>
        <v>0</v>
      </c>
      <c r="W1295" s="61" t="str" cm="1">
        <f t="array" ref="W1295">IFERROR(_xlfn.IFS(Lääkkeet[[#This Row],[Sitoutunut pääoma 
1.1.-30.6.2024 (EUR)]]&gt;0,"Täytetyt",Lääkkeet[[#This Row],[Sitoutunut pääoma 
1.7.-31.12.2024 (EUR)]]&gt;0,"Täytetyt"),"")</f>
        <v/>
      </c>
      <c r="X1295" s="61"/>
      <c r="Y1295" s="5">
        <f>Hakulomake!$B$29</f>
        <v>0</v>
      </c>
    </row>
    <row r="1296" spans="1:25" x14ac:dyDescent="0.3">
      <c r="A1296" s="6" t="s">
        <v>1199</v>
      </c>
      <c r="B1296" s="5">
        <f>Hakulomake!$B$17</f>
        <v>0</v>
      </c>
      <c r="C1296" s="75">
        <v>13</v>
      </c>
      <c r="D1296" s="5" t="s">
        <v>870</v>
      </c>
      <c r="E1296" s="74" t="s">
        <v>1688</v>
      </c>
      <c r="F1296" s="5" t="s">
        <v>871</v>
      </c>
      <c r="G1296" s="5" t="s">
        <v>874</v>
      </c>
      <c r="H1296" s="5" t="s">
        <v>392</v>
      </c>
      <c r="I1296" s="5" t="s">
        <v>105</v>
      </c>
      <c r="J1296" s="75" t="s">
        <v>1114</v>
      </c>
      <c r="N1296" s="14"/>
      <c r="O1296" s="50">
        <f>MIN(Lääkkeet[[#This Row],[Velvoite 1.1.2024 (pakkauksia)]],Lääkkeet[[#This Row],[Suurimman alitusluvan mukainen velvoite 
1.1.-30.6.2024 (pakkauksia)]],Lääkkeet[[#This Row],[Alin saldo 
1.1.-30.6.2024 (pakkauksia)]])*Lääkkeet[[#This Row],[Kirjanpitoarvo / pakkaus 1.1.2024
(EUR  ALV 0 %)]]</f>
        <v>0</v>
      </c>
      <c r="P1296" s="16"/>
      <c r="Q1296" s="13"/>
      <c r="R1296" s="13"/>
      <c r="S1296" s="13"/>
      <c r="T1296" s="14"/>
      <c r="U1296" s="50">
        <f>MIN(Lääkkeet[[#This Row],[Velvoite 1.7.2024 (pakkauksia)]],Lääkkeet[[#This Row],[Suurimman alitusluvan mukainen velvoite
1.7.-31.12.2024 (pakkauksia)]],Lääkkeet[[#This Row],[Alin saldo 
1.7.-31.12.2024 (pakkauksia)]])*Lääkkeet[[#This Row],[Kirjanpitoarvo / pakkaus 1.7.2024
(EUR  ALV 0 %)]]</f>
        <v>0</v>
      </c>
      <c r="W1296" s="61" t="str" cm="1">
        <f t="array" ref="W1296">IFERROR(_xlfn.IFS(Lääkkeet[[#This Row],[Sitoutunut pääoma 
1.1.-30.6.2024 (EUR)]]&gt;0,"Täytetyt",Lääkkeet[[#This Row],[Sitoutunut pääoma 
1.7.-31.12.2024 (EUR)]]&gt;0,"Täytetyt"),"")</f>
        <v/>
      </c>
      <c r="X1296" s="61"/>
      <c r="Y1296" s="5">
        <f>Hakulomake!$B$29</f>
        <v>0</v>
      </c>
    </row>
    <row r="1297" spans="1:25" x14ac:dyDescent="0.3">
      <c r="A1297" s="6" t="s">
        <v>1199</v>
      </c>
      <c r="B1297" s="5">
        <f>Hakulomake!$B$17</f>
        <v>0</v>
      </c>
      <c r="C1297" s="75">
        <v>13</v>
      </c>
      <c r="D1297" s="5" t="s">
        <v>870</v>
      </c>
      <c r="E1297" s="74" t="s">
        <v>1689</v>
      </c>
      <c r="F1297" s="5" t="s">
        <v>871</v>
      </c>
      <c r="G1297" s="5" t="s">
        <v>872</v>
      </c>
      <c r="H1297" s="5" t="s">
        <v>851</v>
      </c>
      <c r="I1297" s="5" t="s">
        <v>105</v>
      </c>
      <c r="J1297" s="75" t="s">
        <v>1123</v>
      </c>
      <c r="N1297" s="14"/>
      <c r="O1297" s="50">
        <f>MIN(Lääkkeet[[#This Row],[Velvoite 1.1.2024 (pakkauksia)]],Lääkkeet[[#This Row],[Suurimman alitusluvan mukainen velvoite 
1.1.-30.6.2024 (pakkauksia)]],Lääkkeet[[#This Row],[Alin saldo 
1.1.-30.6.2024 (pakkauksia)]])*Lääkkeet[[#This Row],[Kirjanpitoarvo / pakkaus 1.1.2024
(EUR  ALV 0 %)]]</f>
        <v>0</v>
      </c>
      <c r="P1297" s="16"/>
      <c r="Q1297" s="13"/>
      <c r="R1297" s="13"/>
      <c r="S1297" s="13"/>
      <c r="T1297" s="14"/>
      <c r="U1297" s="50">
        <f>MIN(Lääkkeet[[#This Row],[Velvoite 1.7.2024 (pakkauksia)]],Lääkkeet[[#This Row],[Suurimman alitusluvan mukainen velvoite
1.7.-31.12.2024 (pakkauksia)]],Lääkkeet[[#This Row],[Alin saldo 
1.7.-31.12.2024 (pakkauksia)]])*Lääkkeet[[#This Row],[Kirjanpitoarvo / pakkaus 1.7.2024
(EUR  ALV 0 %)]]</f>
        <v>0</v>
      </c>
      <c r="W1297" s="61" t="str" cm="1">
        <f t="array" ref="W1297">IFERROR(_xlfn.IFS(Lääkkeet[[#This Row],[Sitoutunut pääoma 
1.1.-30.6.2024 (EUR)]]&gt;0,"Täytetyt",Lääkkeet[[#This Row],[Sitoutunut pääoma 
1.7.-31.12.2024 (EUR)]]&gt;0,"Täytetyt"),"")</f>
        <v/>
      </c>
      <c r="X1297" s="61"/>
      <c r="Y1297" s="5">
        <f>Hakulomake!$B$29</f>
        <v>0</v>
      </c>
    </row>
    <row r="1298" spans="1:25" x14ac:dyDescent="0.3">
      <c r="A1298" s="6" t="s">
        <v>1199</v>
      </c>
      <c r="B1298" s="5">
        <f>Hakulomake!$B$17</f>
        <v>0</v>
      </c>
      <c r="C1298" s="75">
        <v>13</v>
      </c>
      <c r="D1298" s="5" t="s">
        <v>824</v>
      </c>
      <c r="E1298" s="74" t="s">
        <v>1690</v>
      </c>
      <c r="F1298" s="5" t="s">
        <v>825</v>
      </c>
      <c r="G1298" s="5" t="s">
        <v>837</v>
      </c>
      <c r="H1298" s="5" t="s">
        <v>829</v>
      </c>
      <c r="I1298" s="5" t="s">
        <v>322</v>
      </c>
      <c r="J1298" s="75" t="s">
        <v>1115</v>
      </c>
      <c r="N1298" s="14"/>
      <c r="O1298" s="50">
        <f>MIN(Lääkkeet[[#This Row],[Velvoite 1.1.2024 (pakkauksia)]],Lääkkeet[[#This Row],[Suurimman alitusluvan mukainen velvoite 
1.1.-30.6.2024 (pakkauksia)]],Lääkkeet[[#This Row],[Alin saldo 
1.1.-30.6.2024 (pakkauksia)]])*Lääkkeet[[#This Row],[Kirjanpitoarvo / pakkaus 1.1.2024
(EUR  ALV 0 %)]]</f>
        <v>0</v>
      </c>
      <c r="P1298" s="16"/>
      <c r="Q1298" s="13"/>
      <c r="R1298" s="13"/>
      <c r="S1298" s="13"/>
      <c r="T1298" s="14"/>
      <c r="U1298" s="50">
        <f>MIN(Lääkkeet[[#This Row],[Velvoite 1.7.2024 (pakkauksia)]],Lääkkeet[[#This Row],[Suurimman alitusluvan mukainen velvoite
1.7.-31.12.2024 (pakkauksia)]],Lääkkeet[[#This Row],[Alin saldo 
1.7.-31.12.2024 (pakkauksia)]])*Lääkkeet[[#This Row],[Kirjanpitoarvo / pakkaus 1.7.2024
(EUR  ALV 0 %)]]</f>
        <v>0</v>
      </c>
      <c r="W1298" s="61" t="str" cm="1">
        <f t="array" ref="W1298">IFERROR(_xlfn.IFS(Lääkkeet[[#This Row],[Sitoutunut pääoma 
1.1.-30.6.2024 (EUR)]]&gt;0,"Täytetyt",Lääkkeet[[#This Row],[Sitoutunut pääoma 
1.7.-31.12.2024 (EUR)]]&gt;0,"Täytetyt"),"")</f>
        <v/>
      </c>
      <c r="X1298" s="61"/>
      <c r="Y1298" s="5">
        <f>Hakulomake!$B$29</f>
        <v>0</v>
      </c>
    </row>
    <row r="1299" spans="1:25" x14ac:dyDescent="0.3">
      <c r="A1299" s="6" t="s">
        <v>1199</v>
      </c>
      <c r="B1299" s="5">
        <f>Hakulomake!$B$17</f>
        <v>0</v>
      </c>
      <c r="C1299" s="75">
        <v>13</v>
      </c>
      <c r="D1299" s="5" t="s">
        <v>846</v>
      </c>
      <c r="E1299" s="74" t="s">
        <v>1691</v>
      </c>
      <c r="F1299" s="5" t="s">
        <v>847</v>
      </c>
      <c r="G1299" s="5" t="s">
        <v>848</v>
      </c>
      <c r="H1299" s="5" t="s">
        <v>854</v>
      </c>
      <c r="I1299" s="5" t="s">
        <v>105</v>
      </c>
      <c r="J1299" s="75" t="s">
        <v>1116</v>
      </c>
      <c r="N1299" s="14"/>
      <c r="O1299" s="50">
        <f>MIN(Lääkkeet[[#This Row],[Velvoite 1.1.2024 (pakkauksia)]],Lääkkeet[[#This Row],[Suurimman alitusluvan mukainen velvoite 
1.1.-30.6.2024 (pakkauksia)]],Lääkkeet[[#This Row],[Alin saldo 
1.1.-30.6.2024 (pakkauksia)]])*Lääkkeet[[#This Row],[Kirjanpitoarvo / pakkaus 1.1.2024
(EUR  ALV 0 %)]]</f>
        <v>0</v>
      </c>
      <c r="P1299" s="16"/>
      <c r="Q1299" s="13"/>
      <c r="R1299" s="13"/>
      <c r="S1299" s="13"/>
      <c r="T1299" s="14"/>
      <c r="U1299" s="50">
        <f>MIN(Lääkkeet[[#This Row],[Velvoite 1.7.2024 (pakkauksia)]],Lääkkeet[[#This Row],[Suurimman alitusluvan mukainen velvoite
1.7.-31.12.2024 (pakkauksia)]],Lääkkeet[[#This Row],[Alin saldo 
1.7.-31.12.2024 (pakkauksia)]])*Lääkkeet[[#This Row],[Kirjanpitoarvo / pakkaus 1.7.2024
(EUR  ALV 0 %)]]</f>
        <v>0</v>
      </c>
      <c r="W1299" s="61" t="str" cm="1">
        <f t="array" ref="W1299">IFERROR(_xlfn.IFS(Lääkkeet[[#This Row],[Sitoutunut pääoma 
1.1.-30.6.2024 (EUR)]]&gt;0,"Täytetyt",Lääkkeet[[#This Row],[Sitoutunut pääoma 
1.7.-31.12.2024 (EUR)]]&gt;0,"Täytetyt"),"")</f>
        <v/>
      </c>
      <c r="X1299" s="61"/>
      <c r="Y1299" s="5">
        <f>Hakulomake!$B$29</f>
        <v>0</v>
      </c>
    </row>
    <row r="1300" spans="1:25" x14ac:dyDescent="0.3">
      <c r="A1300" s="6" t="s">
        <v>1199</v>
      </c>
      <c r="B1300" s="5">
        <f>Hakulomake!$B$17</f>
        <v>0</v>
      </c>
      <c r="C1300" s="75">
        <v>13</v>
      </c>
      <c r="D1300" s="5" t="s">
        <v>846</v>
      </c>
      <c r="E1300" s="74" t="s">
        <v>1692</v>
      </c>
      <c r="F1300" s="5" t="s">
        <v>847</v>
      </c>
      <c r="G1300" s="5" t="s">
        <v>863</v>
      </c>
      <c r="H1300" s="5" t="s">
        <v>852</v>
      </c>
      <c r="I1300" s="5" t="s">
        <v>105</v>
      </c>
      <c r="J1300" s="75" t="s">
        <v>1117</v>
      </c>
      <c r="N1300" s="14"/>
      <c r="O1300" s="50">
        <f>MIN(Lääkkeet[[#This Row],[Velvoite 1.1.2024 (pakkauksia)]],Lääkkeet[[#This Row],[Suurimman alitusluvan mukainen velvoite 
1.1.-30.6.2024 (pakkauksia)]],Lääkkeet[[#This Row],[Alin saldo 
1.1.-30.6.2024 (pakkauksia)]])*Lääkkeet[[#This Row],[Kirjanpitoarvo / pakkaus 1.1.2024
(EUR  ALV 0 %)]]</f>
        <v>0</v>
      </c>
      <c r="P1300" s="16"/>
      <c r="Q1300" s="13"/>
      <c r="R1300" s="13"/>
      <c r="S1300" s="13"/>
      <c r="T1300" s="14"/>
      <c r="U1300" s="50">
        <f>MIN(Lääkkeet[[#This Row],[Velvoite 1.7.2024 (pakkauksia)]],Lääkkeet[[#This Row],[Suurimman alitusluvan mukainen velvoite
1.7.-31.12.2024 (pakkauksia)]],Lääkkeet[[#This Row],[Alin saldo 
1.7.-31.12.2024 (pakkauksia)]])*Lääkkeet[[#This Row],[Kirjanpitoarvo / pakkaus 1.7.2024
(EUR  ALV 0 %)]]</f>
        <v>0</v>
      </c>
      <c r="W1300" s="61" t="str" cm="1">
        <f t="array" ref="W1300">IFERROR(_xlfn.IFS(Lääkkeet[[#This Row],[Sitoutunut pääoma 
1.1.-30.6.2024 (EUR)]]&gt;0,"Täytetyt",Lääkkeet[[#This Row],[Sitoutunut pääoma 
1.7.-31.12.2024 (EUR)]]&gt;0,"Täytetyt"),"")</f>
        <v/>
      </c>
      <c r="X1300" s="61"/>
      <c r="Y1300" s="5">
        <f>Hakulomake!$B$29</f>
        <v>0</v>
      </c>
    </row>
    <row r="1301" spans="1:25" x14ac:dyDescent="0.3">
      <c r="A1301" s="6" t="s">
        <v>1199</v>
      </c>
      <c r="B1301" s="5">
        <f>Hakulomake!$B$17</f>
        <v>0</v>
      </c>
      <c r="C1301" s="75">
        <v>13</v>
      </c>
      <c r="D1301" s="5" t="s">
        <v>846</v>
      </c>
      <c r="E1301" s="74" t="s">
        <v>1693</v>
      </c>
      <c r="F1301" s="5" t="s">
        <v>847</v>
      </c>
      <c r="G1301" s="5" t="s">
        <v>848</v>
      </c>
      <c r="H1301" s="5" t="s">
        <v>853</v>
      </c>
      <c r="I1301" s="5" t="s">
        <v>105</v>
      </c>
      <c r="J1301" s="75" t="s">
        <v>1118</v>
      </c>
      <c r="N1301" s="14"/>
      <c r="O1301" s="50">
        <f>MIN(Lääkkeet[[#This Row],[Velvoite 1.1.2024 (pakkauksia)]],Lääkkeet[[#This Row],[Suurimman alitusluvan mukainen velvoite 
1.1.-30.6.2024 (pakkauksia)]],Lääkkeet[[#This Row],[Alin saldo 
1.1.-30.6.2024 (pakkauksia)]])*Lääkkeet[[#This Row],[Kirjanpitoarvo / pakkaus 1.1.2024
(EUR  ALV 0 %)]]</f>
        <v>0</v>
      </c>
      <c r="P1301" s="16"/>
      <c r="Q1301" s="13"/>
      <c r="R1301" s="13"/>
      <c r="S1301" s="13"/>
      <c r="T1301" s="14"/>
      <c r="U1301" s="50">
        <f>MIN(Lääkkeet[[#This Row],[Velvoite 1.7.2024 (pakkauksia)]],Lääkkeet[[#This Row],[Suurimman alitusluvan mukainen velvoite
1.7.-31.12.2024 (pakkauksia)]],Lääkkeet[[#This Row],[Alin saldo 
1.7.-31.12.2024 (pakkauksia)]])*Lääkkeet[[#This Row],[Kirjanpitoarvo / pakkaus 1.7.2024
(EUR  ALV 0 %)]]</f>
        <v>0</v>
      </c>
      <c r="W1301" s="61" t="str" cm="1">
        <f t="array" ref="W1301">IFERROR(_xlfn.IFS(Lääkkeet[[#This Row],[Sitoutunut pääoma 
1.1.-30.6.2024 (EUR)]]&gt;0,"Täytetyt",Lääkkeet[[#This Row],[Sitoutunut pääoma 
1.7.-31.12.2024 (EUR)]]&gt;0,"Täytetyt"),"")</f>
        <v/>
      </c>
      <c r="X1301" s="61"/>
      <c r="Y1301" s="5">
        <f>Hakulomake!$B$29</f>
        <v>0</v>
      </c>
    </row>
    <row r="1302" spans="1:25" x14ac:dyDescent="0.3">
      <c r="A1302" s="6" t="s">
        <v>1199</v>
      </c>
      <c r="B1302" s="5">
        <f>Hakulomake!$B$17</f>
        <v>0</v>
      </c>
      <c r="C1302" s="75">
        <v>13</v>
      </c>
      <c r="D1302" s="5" t="s">
        <v>814</v>
      </c>
      <c r="E1302" s="74" t="s">
        <v>1694</v>
      </c>
      <c r="F1302" s="5" t="s">
        <v>815</v>
      </c>
      <c r="G1302" s="5" t="s">
        <v>816</v>
      </c>
      <c r="H1302" s="5" t="s">
        <v>817</v>
      </c>
      <c r="I1302" s="5" t="s">
        <v>135</v>
      </c>
      <c r="J1302" s="75" t="s">
        <v>1064</v>
      </c>
      <c r="N1302" s="14"/>
      <c r="O1302" s="50">
        <f>MIN(Lääkkeet[[#This Row],[Velvoite 1.1.2024 (pakkauksia)]],Lääkkeet[[#This Row],[Suurimman alitusluvan mukainen velvoite 
1.1.-30.6.2024 (pakkauksia)]],Lääkkeet[[#This Row],[Alin saldo 
1.1.-30.6.2024 (pakkauksia)]])*Lääkkeet[[#This Row],[Kirjanpitoarvo / pakkaus 1.1.2024
(EUR  ALV 0 %)]]</f>
        <v>0</v>
      </c>
      <c r="P1302" s="16"/>
      <c r="Q1302" s="13"/>
      <c r="R1302" s="13"/>
      <c r="S1302" s="13"/>
      <c r="T1302" s="14"/>
      <c r="U1302" s="50">
        <f>MIN(Lääkkeet[[#This Row],[Velvoite 1.7.2024 (pakkauksia)]],Lääkkeet[[#This Row],[Suurimman alitusluvan mukainen velvoite
1.7.-31.12.2024 (pakkauksia)]],Lääkkeet[[#This Row],[Alin saldo 
1.7.-31.12.2024 (pakkauksia)]])*Lääkkeet[[#This Row],[Kirjanpitoarvo / pakkaus 1.7.2024
(EUR  ALV 0 %)]]</f>
        <v>0</v>
      </c>
      <c r="W1302" s="61" t="str" cm="1">
        <f t="array" ref="W1302">IFERROR(_xlfn.IFS(Lääkkeet[[#This Row],[Sitoutunut pääoma 
1.1.-30.6.2024 (EUR)]]&gt;0,"Täytetyt",Lääkkeet[[#This Row],[Sitoutunut pääoma 
1.7.-31.12.2024 (EUR)]]&gt;0,"Täytetyt"),"")</f>
        <v/>
      </c>
      <c r="X1302" s="61"/>
      <c r="Y1302" s="5">
        <f>Hakulomake!$B$29</f>
        <v>0</v>
      </c>
    </row>
    <row r="1303" spans="1:25" x14ac:dyDescent="0.3">
      <c r="A1303" s="6" t="s">
        <v>1199</v>
      </c>
      <c r="B1303" s="5">
        <f>Hakulomake!$B$17</f>
        <v>0</v>
      </c>
      <c r="C1303" s="75">
        <v>13</v>
      </c>
      <c r="D1303" s="5" t="s">
        <v>824</v>
      </c>
      <c r="E1303" s="74" t="s">
        <v>1695</v>
      </c>
      <c r="F1303" s="5" t="s">
        <v>825</v>
      </c>
      <c r="G1303" s="5" t="s">
        <v>837</v>
      </c>
      <c r="H1303" s="5" t="s">
        <v>830</v>
      </c>
      <c r="I1303" s="5" t="s">
        <v>322</v>
      </c>
      <c r="J1303" s="75" t="s">
        <v>1119</v>
      </c>
      <c r="N1303" s="14"/>
      <c r="O1303" s="50">
        <f>MIN(Lääkkeet[[#This Row],[Velvoite 1.1.2024 (pakkauksia)]],Lääkkeet[[#This Row],[Suurimman alitusluvan mukainen velvoite 
1.1.-30.6.2024 (pakkauksia)]],Lääkkeet[[#This Row],[Alin saldo 
1.1.-30.6.2024 (pakkauksia)]])*Lääkkeet[[#This Row],[Kirjanpitoarvo / pakkaus 1.1.2024
(EUR  ALV 0 %)]]</f>
        <v>0</v>
      </c>
      <c r="P1303" s="16"/>
      <c r="Q1303" s="13"/>
      <c r="R1303" s="13"/>
      <c r="S1303" s="13"/>
      <c r="T1303" s="14"/>
      <c r="U1303" s="50">
        <f>MIN(Lääkkeet[[#This Row],[Velvoite 1.7.2024 (pakkauksia)]],Lääkkeet[[#This Row],[Suurimman alitusluvan mukainen velvoite
1.7.-31.12.2024 (pakkauksia)]],Lääkkeet[[#This Row],[Alin saldo 
1.7.-31.12.2024 (pakkauksia)]])*Lääkkeet[[#This Row],[Kirjanpitoarvo / pakkaus 1.7.2024
(EUR  ALV 0 %)]]</f>
        <v>0</v>
      </c>
      <c r="W1303" s="61" t="str" cm="1">
        <f t="array" ref="W1303">IFERROR(_xlfn.IFS(Lääkkeet[[#This Row],[Sitoutunut pääoma 
1.1.-30.6.2024 (EUR)]]&gt;0,"Täytetyt",Lääkkeet[[#This Row],[Sitoutunut pääoma 
1.7.-31.12.2024 (EUR)]]&gt;0,"Täytetyt"),"")</f>
        <v/>
      </c>
      <c r="X1303" s="61"/>
      <c r="Y1303" s="5">
        <f>Hakulomake!$B$29</f>
        <v>0</v>
      </c>
    </row>
    <row r="1304" spans="1:25" x14ac:dyDescent="0.3">
      <c r="A1304" s="6" t="s">
        <v>1199</v>
      </c>
      <c r="B1304" s="5">
        <f>Hakulomake!$B$17</f>
        <v>0</v>
      </c>
      <c r="C1304" s="75">
        <v>13</v>
      </c>
      <c r="D1304" s="5" t="s">
        <v>824</v>
      </c>
      <c r="E1304" s="74" t="s">
        <v>1696</v>
      </c>
      <c r="F1304" s="5" t="s">
        <v>825</v>
      </c>
      <c r="G1304" s="5" t="s">
        <v>840</v>
      </c>
      <c r="H1304" s="5" t="s">
        <v>46</v>
      </c>
      <c r="I1304" s="5" t="s">
        <v>135</v>
      </c>
      <c r="J1304" s="75" t="s">
        <v>1119</v>
      </c>
      <c r="N1304" s="14"/>
      <c r="O1304" s="50">
        <f>MIN(Lääkkeet[[#This Row],[Velvoite 1.1.2024 (pakkauksia)]],Lääkkeet[[#This Row],[Suurimman alitusluvan mukainen velvoite 
1.1.-30.6.2024 (pakkauksia)]],Lääkkeet[[#This Row],[Alin saldo 
1.1.-30.6.2024 (pakkauksia)]])*Lääkkeet[[#This Row],[Kirjanpitoarvo / pakkaus 1.1.2024
(EUR  ALV 0 %)]]</f>
        <v>0</v>
      </c>
      <c r="P1304" s="16"/>
      <c r="Q1304" s="13"/>
      <c r="R1304" s="13"/>
      <c r="S1304" s="13"/>
      <c r="T1304" s="14"/>
      <c r="U1304" s="50">
        <f>MIN(Lääkkeet[[#This Row],[Velvoite 1.7.2024 (pakkauksia)]],Lääkkeet[[#This Row],[Suurimman alitusluvan mukainen velvoite
1.7.-31.12.2024 (pakkauksia)]],Lääkkeet[[#This Row],[Alin saldo 
1.7.-31.12.2024 (pakkauksia)]])*Lääkkeet[[#This Row],[Kirjanpitoarvo / pakkaus 1.7.2024
(EUR  ALV 0 %)]]</f>
        <v>0</v>
      </c>
      <c r="W1304" s="61" t="str" cm="1">
        <f t="array" ref="W1304">IFERROR(_xlfn.IFS(Lääkkeet[[#This Row],[Sitoutunut pääoma 
1.1.-30.6.2024 (EUR)]]&gt;0,"Täytetyt",Lääkkeet[[#This Row],[Sitoutunut pääoma 
1.7.-31.12.2024 (EUR)]]&gt;0,"Täytetyt"),"")</f>
        <v/>
      </c>
      <c r="X1304" s="61"/>
      <c r="Y1304" s="5">
        <f>Hakulomake!$B$29</f>
        <v>0</v>
      </c>
    </row>
    <row r="1305" spans="1:25" x14ac:dyDescent="0.3">
      <c r="A1305" s="6" t="s">
        <v>1199</v>
      </c>
      <c r="B1305" s="5">
        <f>Hakulomake!$B$17</f>
        <v>0</v>
      </c>
      <c r="C1305" s="75">
        <v>13</v>
      </c>
      <c r="D1305" s="5" t="s">
        <v>846</v>
      </c>
      <c r="E1305" s="74" t="s">
        <v>1697</v>
      </c>
      <c r="F1305" s="5" t="s">
        <v>847</v>
      </c>
      <c r="G1305" s="5" t="s">
        <v>856</v>
      </c>
      <c r="H1305" s="5" t="s">
        <v>852</v>
      </c>
      <c r="I1305" s="5" t="s">
        <v>105</v>
      </c>
      <c r="J1305" s="75" t="s">
        <v>1117</v>
      </c>
      <c r="N1305" s="14"/>
      <c r="O1305" s="50">
        <f>MIN(Lääkkeet[[#This Row],[Velvoite 1.1.2024 (pakkauksia)]],Lääkkeet[[#This Row],[Suurimman alitusluvan mukainen velvoite 
1.1.-30.6.2024 (pakkauksia)]],Lääkkeet[[#This Row],[Alin saldo 
1.1.-30.6.2024 (pakkauksia)]])*Lääkkeet[[#This Row],[Kirjanpitoarvo / pakkaus 1.1.2024
(EUR  ALV 0 %)]]</f>
        <v>0</v>
      </c>
      <c r="P1305" s="16"/>
      <c r="Q1305" s="13"/>
      <c r="R1305" s="13"/>
      <c r="S1305" s="13"/>
      <c r="T1305" s="14"/>
      <c r="U1305" s="50">
        <f>MIN(Lääkkeet[[#This Row],[Velvoite 1.7.2024 (pakkauksia)]],Lääkkeet[[#This Row],[Suurimman alitusluvan mukainen velvoite
1.7.-31.12.2024 (pakkauksia)]],Lääkkeet[[#This Row],[Alin saldo 
1.7.-31.12.2024 (pakkauksia)]])*Lääkkeet[[#This Row],[Kirjanpitoarvo / pakkaus 1.7.2024
(EUR  ALV 0 %)]]</f>
        <v>0</v>
      </c>
      <c r="W1305" s="61" t="str" cm="1">
        <f t="array" ref="W1305">IFERROR(_xlfn.IFS(Lääkkeet[[#This Row],[Sitoutunut pääoma 
1.1.-30.6.2024 (EUR)]]&gt;0,"Täytetyt",Lääkkeet[[#This Row],[Sitoutunut pääoma 
1.7.-31.12.2024 (EUR)]]&gt;0,"Täytetyt"),"")</f>
        <v/>
      </c>
      <c r="X1305" s="61"/>
      <c r="Y1305" s="5">
        <f>Hakulomake!$B$29</f>
        <v>0</v>
      </c>
    </row>
    <row r="1306" spans="1:25" x14ac:dyDescent="0.3">
      <c r="A1306" s="6" t="s">
        <v>1199</v>
      </c>
      <c r="B1306" s="5">
        <f>Hakulomake!$B$17</f>
        <v>0</v>
      </c>
      <c r="C1306" s="75">
        <v>13</v>
      </c>
      <c r="D1306" s="5" t="s">
        <v>846</v>
      </c>
      <c r="E1306" s="74" t="s">
        <v>1698</v>
      </c>
      <c r="F1306" s="5" t="s">
        <v>847</v>
      </c>
      <c r="G1306" s="5" t="s">
        <v>858</v>
      </c>
      <c r="H1306" s="5" t="s">
        <v>850</v>
      </c>
      <c r="I1306" s="5" t="s">
        <v>105</v>
      </c>
      <c r="J1306" s="75" t="s">
        <v>1120</v>
      </c>
      <c r="N1306" s="14"/>
      <c r="O1306" s="50">
        <f>MIN(Lääkkeet[[#This Row],[Velvoite 1.1.2024 (pakkauksia)]],Lääkkeet[[#This Row],[Suurimman alitusluvan mukainen velvoite 
1.1.-30.6.2024 (pakkauksia)]],Lääkkeet[[#This Row],[Alin saldo 
1.1.-30.6.2024 (pakkauksia)]])*Lääkkeet[[#This Row],[Kirjanpitoarvo / pakkaus 1.1.2024
(EUR  ALV 0 %)]]</f>
        <v>0</v>
      </c>
      <c r="P1306" s="16"/>
      <c r="Q1306" s="13"/>
      <c r="R1306" s="13"/>
      <c r="S1306" s="13"/>
      <c r="T1306" s="14"/>
      <c r="U1306" s="50">
        <f>MIN(Lääkkeet[[#This Row],[Velvoite 1.7.2024 (pakkauksia)]],Lääkkeet[[#This Row],[Suurimman alitusluvan mukainen velvoite
1.7.-31.12.2024 (pakkauksia)]],Lääkkeet[[#This Row],[Alin saldo 
1.7.-31.12.2024 (pakkauksia)]])*Lääkkeet[[#This Row],[Kirjanpitoarvo / pakkaus 1.7.2024
(EUR  ALV 0 %)]]</f>
        <v>0</v>
      </c>
      <c r="W1306" s="61" t="str" cm="1">
        <f t="array" ref="W1306">IFERROR(_xlfn.IFS(Lääkkeet[[#This Row],[Sitoutunut pääoma 
1.1.-30.6.2024 (EUR)]]&gt;0,"Täytetyt",Lääkkeet[[#This Row],[Sitoutunut pääoma 
1.7.-31.12.2024 (EUR)]]&gt;0,"Täytetyt"),"")</f>
        <v/>
      </c>
      <c r="X1306" s="61"/>
      <c r="Y1306" s="5">
        <f>Hakulomake!$B$29</f>
        <v>0</v>
      </c>
    </row>
    <row r="1307" spans="1:25" x14ac:dyDescent="0.3">
      <c r="A1307" s="6" t="s">
        <v>1199</v>
      </c>
      <c r="B1307" s="5">
        <f>Hakulomake!$B$17</f>
        <v>0</v>
      </c>
      <c r="C1307" s="75">
        <v>13</v>
      </c>
      <c r="D1307" s="5" t="s">
        <v>870</v>
      </c>
      <c r="E1307" s="74" t="s">
        <v>1699</v>
      </c>
      <c r="F1307" s="5" t="s">
        <v>871</v>
      </c>
      <c r="G1307" s="5" t="s">
        <v>873</v>
      </c>
      <c r="H1307" s="5" t="s">
        <v>854</v>
      </c>
      <c r="I1307" s="5" t="s">
        <v>105</v>
      </c>
      <c r="J1307" s="75" t="s">
        <v>1121</v>
      </c>
      <c r="N1307" s="14"/>
      <c r="O1307" s="50">
        <f>MIN(Lääkkeet[[#This Row],[Velvoite 1.1.2024 (pakkauksia)]],Lääkkeet[[#This Row],[Suurimman alitusluvan mukainen velvoite 
1.1.-30.6.2024 (pakkauksia)]],Lääkkeet[[#This Row],[Alin saldo 
1.1.-30.6.2024 (pakkauksia)]])*Lääkkeet[[#This Row],[Kirjanpitoarvo / pakkaus 1.1.2024
(EUR  ALV 0 %)]]</f>
        <v>0</v>
      </c>
      <c r="P1307" s="16"/>
      <c r="Q1307" s="13"/>
      <c r="R1307" s="13"/>
      <c r="S1307" s="13"/>
      <c r="T1307" s="14"/>
      <c r="U1307" s="50">
        <f>MIN(Lääkkeet[[#This Row],[Velvoite 1.7.2024 (pakkauksia)]],Lääkkeet[[#This Row],[Suurimman alitusluvan mukainen velvoite
1.7.-31.12.2024 (pakkauksia)]],Lääkkeet[[#This Row],[Alin saldo 
1.7.-31.12.2024 (pakkauksia)]])*Lääkkeet[[#This Row],[Kirjanpitoarvo / pakkaus 1.7.2024
(EUR  ALV 0 %)]]</f>
        <v>0</v>
      </c>
      <c r="W1307" s="61" t="str" cm="1">
        <f t="array" ref="W1307">IFERROR(_xlfn.IFS(Lääkkeet[[#This Row],[Sitoutunut pääoma 
1.1.-30.6.2024 (EUR)]]&gt;0,"Täytetyt",Lääkkeet[[#This Row],[Sitoutunut pääoma 
1.7.-31.12.2024 (EUR)]]&gt;0,"Täytetyt"),"")</f>
        <v/>
      </c>
      <c r="X1307" s="61"/>
      <c r="Y1307" s="5">
        <f>Hakulomake!$B$29</f>
        <v>0</v>
      </c>
    </row>
    <row r="1308" spans="1:25" x14ac:dyDescent="0.3">
      <c r="A1308" s="6" t="s">
        <v>1199</v>
      </c>
      <c r="B1308" s="5">
        <f>Hakulomake!$B$17</f>
        <v>0</v>
      </c>
      <c r="C1308" s="75">
        <v>13</v>
      </c>
      <c r="D1308" s="5" t="s">
        <v>870</v>
      </c>
      <c r="E1308" s="74" t="s">
        <v>1700</v>
      </c>
      <c r="F1308" s="5" t="s">
        <v>871</v>
      </c>
      <c r="G1308" s="5" t="s">
        <v>873</v>
      </c>
      <c r="H1308" s="5" t="s">
        <v>849</v>
      </c>
      <c r="I1308" s="5" t="s">
        <v>105</v>
      </c>
      <c r="J1308" s="75" t="s">
        <v>1122</v>
      </c>
      <c r="N1308" s="14"/>
      <c r="O1308" s="50">
        <f>MIN(Lääkkeet[[#This Row],[Velvoite 1.1.2024 (pakkauksia)]],Lääkkeet[[#This Row],[Suurimman alitusluvan mukainen velvoite 
1.1.-30.6.2024 (pakkauksia)]],Lääkkeet[[#This Row],[Alin saldo 
1.1.-30.6.2024 (pakkauksia)]])*Lääkkeet[[#This Row],[Kirjanpitoarvo / pakkaus 1.1.2024
(EUR  ALV 0 %)]]</f>
        <v>0</v>
      </c>
      <c r="P1308" s="16"/>
      <c r="Q1308" s="13"/>
      <c r="R1308" s="13"/>
      <c r="S1308" s="13"/>
      <c r="T1308" s="14"/>
      <c r="U1308" s="50">
        <f>MIN(Lääkkeet[[#This Row],[Velvoite 1.7.2024 (pakkauksia)]],Lääkkeet[[#This Row],[Suurimman alitusluvan mukainen velvoite
1.7.-31.12.2024 (pakkauksia)]],Lääkkeet[[#This Row],[Alin saldo 
1.7.-31.12.2024 (pakkauksia)]])*Lääkkeet[[#This Row],[Kirjanpitoarvo / pakkaus 1.7.2024
(EUR  ALV 0 %)]]</f>
        <v>0</v>
      </c>
      <c r="W1308" s="61" t="str" cm="1">
        <f t="array" ref="W1308">IFERROR(_xlfn.IFS(Lääkkeet[[#This Row],[Sitoutunut pääoma 
1.1.-30.6.2024 (EUR)]]&gt;0,"Täytetyt",Lääkkeet[[#This Row],[Sitoutunut pääoma 
1.7.-31.12.2024 (EUR)]]&gt;0,"Täytetyt"),"")</f>
        <v/>
      </c>
      <c r="X1308" s="61"/>
      <c r="Y1308" s="5">
        <f>Hakulomake!$B$29</f>
        <v>0</v>
      </c>
    </row>
    <row r="1309" spans="1:25" x14ac:dyDescent="0.3">
      <c r="A1309" s="6" t="s">
        <v>1199</v>
      </c>
      <c r="B1309" s="5">
        <f>Hakulomake!$B$17</f>
        <v>0</v>
      </c>
      <c r="C1309" s="75">
        <v>13</v>
      </c>
      <c r="D1309" s="5" t="s">
        <v>870</v>
      </c>
      <c r="E1309" s="74" t="s">
        <v>1701</v>
      </c>
      <c r="F1309" s="5" t="s">
        <v>871</v>
      </c>
      <c r="G1309" s="5" t="s">
        <v>873</v>
      </c>
      <c r="H1309" s="5" t="s">
        <v>851</v>
      </c>
      <c r="I1309" s="5" t="s">
        <v>105</v>
      </c>
      <c r="J1309" s="75" t="s">
        <v>1123</v>
      </c>
      <c r="N1309" s="14"/>
      <c r="O1309" s="50">
        <f>MIN(Lääkkeet[[#This Row],[Velvoite 1.1.2024 (pakkauksia)]],Lääkkeet[[#This Row],[Suurimman alitusluvan mukainen velvoite 
1.1.-30.6.2024 (pakkauksia)]],Lääkkeet[[#This Row],[Alin saldo 
1.1.-30.6.2024 (pakkauksia)]])*Lääkkeet[[#This Row],[Kirjanpitoarvo / pakkaus 1.1.2024
(EUR  ALV 0 %)]]</f>
        <v>0</v>
      </c>
      <c r="P1309" s="16"/>
      <c r="Q1309" s="13"/>
      <c r="R1309" s="13"/>
      <c r="S1309" s="13"/>
      <c r="T1309" s="14"/>
      <c r="U1309" s="50">
        <f>MIN(Lääkkeet[[#This Row],[Velvoite 1.7.2024 (pakkauksia)]],Lääkkeet[[#This Row],[Suurimman alitusluvan mukainen velvoite
1.7.-31.12.2024 (pakkauksia)]],Lääkkeet[[#This Row],[Alin saldo 
1.7.-31.12.2024 (pakkauksia)]])*Lääkkeet[[#This Row],[Kirjanpitoarvo / pakkaus 1.7.2024
(EUR  ALV 0 %)]]</f>
        <v>0</v>
      </c>
      <c r="W1309" s="61" t="str" cm="1">
        <f t="array" ref="W1309">IFERROR(_xlfn.IFS(Lääkkeet[[#This Row],[Sitoutunut pääoma 
1.1.-30.6.2024 (EUR)]]&gt;0,"Täytetyt",Lääkkeet[[#This Row],[Sitoutunut pääoma 
1.7.-31.12.2024 (EUR)]]&gt;0,"Täytetyt"),"")</f>
        <v/>
      </c>
      <c r="X1309" s="61"/>
      <c r="Y1309" s="5">
        <f>Hakulomake!$B$29</f>
        <v>0</v>
      </c>
    </row>
    <row r="1310" spans="1:25" x14ac:dyDescent="0.3">
      <c r="A1310" s="6" t="s">
        <v>1199</v>
      </c>
      <c r="B1310" s="5">
        <f>Hakulomake!$B$17</f>
        <v>0</v>
      </c>
      <c r="C1310" s="75">
        <v>13</v>
      </c>
      <c r="D1310" s="5" t="s">
        <v>846</v>
      </c>
      <c r="E1310" s="74" t="s">
        <v>1702</v>
      </c>
      <c r="F1310" s="5" t="s">
        <v>847</v>
      </c>
      <c r="G1310" s="5" t="s">
        <v>848</v>
      </c>
      <c r="H1310" s="5" t="s">
        <v>851</v>
      </c>
      <c r="I1310" s="5" t="s">
        <v>105</v>
      </c>
      <c r="J1310" s="75" t="s">
        <v>1123</v>
      </c>
      <c r="N1310" s="14"/>
      <c r="O1310" s="50">
        <f>MIN(Lääkkeet[[#This Row],[Velvoite 1.1.2024 (pakkauksia)]],Lääkkeet[[#This Row],[Suurimman alitusluvan mukainen velvoite 
1.1.-30.6.2024 (pakkauksia)]],Lääkkeet[[#This Row],[Alin saldo 
1.1.-30.6.2024 (pakkauksia)]])*Lääkkeet[[#This Row],[Kirjanpitoarvo / pakkaus 1.1.2024
(EUR  ALV 0 %)]]</f>
        <v>0</v>
      </c>
      <c r="P1310" s="16"/>
      <c r="Q1310" s="13"/>
      <c r="R1310" s="13"/>
      <c r="S1310" s="13"/>
      <c r="T1310" s="14"/>
      <c r="U1310" s="50">
        <f>MIN(Lääkkeet[[#This Row],[Velvoite 1.7.2024 (pakkauksia)]],Lääkkeet[[#This Row],[Suurimman alitusluvan mukainen velvoite
1.7.-31.12.2024 (pakkauksia)]],Lääkkeet[[#This Row],[Alin saldo 
1.7.-31.12.2024 (pakkauksia)]])*Lääkkeet[[#This Row],[Kirjanpitoarvo / pakkaus 1.7.2024
(EUR  ALV 0 %)]]</f>
        <v>0</v>
      </c>
      <c r="W1310" s="61" t="str" cm="1">
        <f t="array" ref="W1310">IFERROR(_xlfn.IFS(Lääkkeet[[#This Row],[Sitoutunut pääoma 
1.1.-30.6.2024 (EUR)]]&gt;0,"Täytetyt",Lääkkeet[[#This Row],[Sitoutunut pääoma 
1.7.-31.12.2024 (EUR)]]&gt;0,"Täytetyt"),"")</f>
        <v/>
      </c>
      <c r="X1310" s="61"/>
      <c r="Y1310" s="5">
        <f>Hakulomake!$B$29</f>
        <v>0</v>
      </c>
    </row>
    <row r="1311" spans="1:25" x14ac:dyDescent="0.3">
      <c r="A1311" s="6" t="s">
        <v>1199</v>
      </c>
      <c r="B1311" s="5">
        <f>Hakulomake!$B$17</f>
        <v>0</v>
      </c>
      <c r="C1311" s="75">
        <v>13</v>
      </c>
      <c r="D1311" s="5" t="s">
        <v>846</v>
      </c>
      <c r="E1311" s="74" t="s">
        <v>1703</v>
      </c>
      <c r="F1311" s="5" t="s">
        <v>847</v>
      </c>
      <c r="G1311" s="5" t="s">
        <v>868</v>
      </c>
      <c r="H1311" s="5" t="s">
        <v>853</v>
      </c>
      <c r="I1311" s="5" t="s">
        <v>869</v>
      </c>
      <c r="J1311" s="75" t="s">
        <v>1124</v>
      </c>
      <c r="N1311" s="14"/>
      <c r="O1311" s="50">
        <f>MIN(Lääkkeet[[#This Row],[Velvoite 1.1.2024 (pakkauksia)]],Lääkkeet[[#This Row],[Suurimman alitusluvan mukainen velvoite 
1.1.-30.6.2024 (pakkauksia)]],Lääkkeet[[#This Row],[Alin saldo 
1.1.-30.6.2024 (pakkauksia)]])*Lääkkeet[[#This Row],[Kirjanpitoarvo / pakkaus 1.1.2024
(EUR  ALV 0 %)]]</f>
        <v>0</v>
      </c>
      <c r="P1311" s="16"/>
      <c r="Q1311" s="13"/>
      <c r="R1311" s="13"/>
      <c r="S1311" s="13"/>
      <c r="T1311" s="14"/>
      <c r="U1311" s="50">
        <f>MIN(Lääkkeet[[#This Row],[Velvoite 1.7.2024 (pakkauksia)]],Lääkkeet[[#This Row],[Suurimman alitusluvan mukainen velvoite
1.7.-31.12.2024 (pakkauksia)]],Lääkkeet[[#This Row],[Alin saldo 
1.7.-31.12.2024 (pakkauksia)]])*Lääkkeet[[#This Row],[Kirjanpitoarvo / pakkaus 1.7.2024
(EUR  ALV 0 %)]]</f>
        <v>0</v>
      </c>
      <c r="W1311" s="61" t="str" cm="1">
        <f t="array" ref="W1311">IFERROR(_xlfn.IFS(Lääkkeet[[#This Row],[Sitoutunut pääoma 
1.1.-30.6.2024 (EUR)]]&gt;0,"Täytetyt",Lääkkeet[[#This Row],[Sitoutunut pääoma 
1.7.-31.12.2024 (EUR)]]&gt;0,"Täytetyt"),"")</f>
        <v/>
      </c>
      <c r="X1311" s="61"/>
      <c r="Y1311" s="5">
        <f>Hakulomake!$B$29</f>
        <v>0</v>
      </c>
    </row>
    <row r="1312" spans="1:25" x14ac:dyDescent="0.3">
      <c r="A1312" s="6" t="s">
        <v>1199</v>
      </c>
      <c r="B1312" s="5">
        <f>Hakulomake!$B$17</f>
        <v>0</v>
      </c>
      <c r="C1312" s="75">
        <v>13</v>
      </c>
      <c r="D1312" s="5" t="s">
        <v>846</v>
      </c>
      <c r="E1312" s="74" t="s">
        <v>1704</v>
      </c>
      <c r="F1312" s="5" t="s">
        <v>847</v>
      </c>
      <c r="G1312" s="5" t="s">
        <v>868</v>
      </c>
      <c r="H1312" s="5" t="s">
        <v>851</v>
      </c>
      <c r="I1312" s="5" t="s">
        <v>869</v>
      </c>
      <c r="J1312" s="75" t="s">
        <v>1125</v>
      </c>
      <c r="N1312" s="14"/>
      <c r="O1312" s="50">
        <f>MIN(Lääkkeet[[#This Row],[Velvoite 1.1.2024 (pakkauksia)]],Lääkkeet[[#This Row],[Suurimman alitusluvan mukainen velvoite 
1.1.-30.6.2024 (pakkauksia)]],Lääkkeet[[#This Row],[Alin saldo 
1.1.-30.6.2024 (pakkauksia)]])*Lääkkeet[[#This Row],[Kirjanpitoarvo / pakkaus 1.1.2024
(EUR  ALV 0 %)]]</f>
        <v>0</v>
      </c>
      <c r="P1312" s="16"/>
      <c r="Q1312" s="13"/>
      <c r="R1312" s="13"/>
      <c r="S1312" s="13"/>
      <c r="T1312" s="14"/>
      <c r="U1312" s="50">
        <f>MIN(Lääkkeet[[#This Row],[Velvoite 1.7.2024 (pakkauksia)]],Lääkkeet[[#This Row],[Suurimman alitusluvan mukainen velvoite
1.7.-31.12.2024 (pakkauksia)]],Lääkkeet[[#This Row],[Alin saldo 
1.7.-31.12.2024 (pakkauksia)]])*Lääkkeet[[#This Row],[Kirjanpitoarvo / pakkaus 1.7.2024
(EUR  ALV 0 %)]]</f>
        <v>0</v>
      </c>
      <c r="W1312" s="61" t="str" cm="1">
        <f t="array" ref="W1312">IFERROR(_xlfn.IFS(Lääkkeet[[#This Row],[Sitoutunut pääoma 
1.1.-30.6.2024 (EUR)]]&gt;0,"Täytetyt",Lääkkeet[[#This Row],[Sitoutunut pääoma 
1.7.-31.12.2024 (EUR)]]&gt;0,"Täytetyt"),"")</f>
        <v/>
      </c>
      <c r="X1312" s="61"/>
      <c r="Y1312" s="5">
        <f>Hakulomake!$B$29</f>
        <v>0</v>
      </c>
    </row>
    <row r="1313" spans="1:25" x14ac:dyDescent="0.3">
      <c r="A1313" s="6" t="s">
        <v>1199</v>
      </c>
      <c r="B1313" s="5">
        <f>Hakulomake!$B$17</f>
        <v>0</v>
      </c>
      <c r="C1313" s="75">
        <v>13</v>
      </c>
      <c r="D1313" s="5" t="s">
        <v>846</v>
      </c>
      <c r="E1313" s="74" t="s">
        <v>1705</v>
      </c>
      <c r="F1313" s="5" t="s">
        <v>847</v>
      </c>
      <c r="G1313" s="5" t="s">
        <v>868</v>
      </c>
      <c r="H1313" s="5" t="s">
        <v>849</v>
      </c>
      <c r="I1313" s="5" t="s">
        <v>869</v>
      </c>
      <c r="J1313" s="75" t="s">
        <v>1126</v>
      </c>
      <c r="N1313" s="14"/>
      <c r="O1313" s="50">
        <f>MIN(Lääkkeet[[#This Row],[Velvoite 1.1.2024 (pakkauksia)]],Lääkkeet[[#This Row],[Suurimman alitusluvan mukainen velvoite 
1.1.-30.6.2024 (pakkauksia)]],Lääkkeet[[#This Row],[Alin saldo 
1.1.-30.6.2024 (pakkauksia)]])*Lääkkeet[[#This Row],[Kirjanpitoarvo / pakkaus 1.1.2024
(EUR  ALV 0 %)]]</f>
        <v>0</v>
      </c>
      <c r="P1313" s="16"/>
      <c r="Q1313" s="13"/>
      <c r="R1313" s="13"/>
      <c r="S1313" s="13"/>
      <c r="T1313" s="14"/>
      <c r="U1313" s="50">
        <f>MIN(Lääkkeet[[#This Row],[Velvoite 1.7.2024 (pakkauksia)]],Lääkkeet[[#This Row],[Suurimman alitusluvan mukainen velvoite
1.7.-31.12.2024 (pakkauksia)]],Lääkkeet[[#This Row],[Alin saldo 
1.7.-31.12.2024 (pakkauksia)]])*Lääkkeet[[#This Row],[Kirjanpitoarvo / pakkaus 1.7.2024
(EUR  ALV 0 %)]]</f>
        <v>0</v>
      </c>
      <c r="W1313" s="61" t="str" cm="1">
        <f t="array" ref="W1313">IFERROR(_xlfn.IFS(Lääkkeet[[#This Row],[Sitoutunut pääoma 
1.1.-30.6.2024 (EUR)]]&gt;0,"Täytetyt",Lääkkeet[[#This Row],[Sitoutunut pääoma 
1.7.-31.12.2024 (EUR)]]&gt;0,"Täytetyt"),"")</f>
        <v/>
      </c>
      <c r="X1313" s="61"/>
      <c r="Y1313" s="5">
        <f>Hakulomake!$B$29</f>
        <v>0</v>
      </c>
    </row>
    <row r="1314" spans="1:25" x14ac:dyDescent="0.3">
      <c r="A1314" s="6" t="s">
        <v>1199</v>
      </c>
      <c r="B1314" s="5">
        <f>Hakulomake!$B$17</f>
        <v>0</v>
      </c>
      <c r="C1314" s="75">
        <v>13</v>
      </c>
      <c r="D1314" s="5" t="s">
        <v>846</v>
      </c>
      <c r="E1314" s="74" t="s">
        <v>1706</v>
      </c>
      <c r="F1314" s="5" t="s">
        <v>847</v>
      </c>
      <c r="G1314" s="5" t="s">
        <v>868</v>
      </c>
      <c r="H1314" s="5" t="s">
        <v>854</v>
      </c>
      <c r="I1314" s="5" t="s">
        <v>869</v>
      </c>
      <c r="J1314" s="75" t="s">
        <v>1127</v>
      </c>
      <c r="N1314" s="14"/>
      <c r="O1314" s="50">
        <f>MIN(Lääkkeet[[#This Row],[Velvoite 1.1.2024 (pakkauksia)]],Lääkkeet[[#This Row],[Suurimman alitusluvan mukainen velvoite 
1.1.-30.6.2024 (pakkauksia)]],Lääkkeet[[#This Row],[Alin saldo 
1.1.-30.6.2024 (pakkauksia)]])*Lääkkeet[[#This Row],[Kirjanpitoarvo / pakkaus 1.1.2024
(EUR  ALV 0 %)]]</f>
        <v>0</v>
      </c>
      <c r="P1314" s="16"/>
      <c r="Q1314" s="13"/>
      <c r="R1314" s="13"/>
      <c r="S1314" s="13"/>
      <c r="T1314" s="14"/>
      <c r="U1314" s="50">
        <f>MIN(Lääkkeet[[#This Row],[Velvoite 1.7.2024 (pakkauksia)]],Lääkkeet[[#This Row],[Suurimman alitusluvan mukainen velvoite
1.7.-31.12.2024 (pakkauksia)]],Lääkkeet[[#This Row],[Alin saldo 
1.7.-31.12.2024 (pakkauksia)]])*Lääkkeet[[#This Row],[Kirjanpitoarvo / pakkaus 1.7.2024
(EUR  ALV 0 %)]]</f>
        <v>0</v>
      </c>
      <c r="W1314" s="61" t="str" cm="1">
        <f t="array" ref="W1314">IFERROR(_xlfn.IFS(Lääkkeet[[#This Row],[Sitoutunut pääoma 
1.1.-30.6.2024 (EUR)]]&gt;0,"Täytetyt",Lääkkeet[[#This Row],[Sitoutunut pääoma 
1.7.-31.12.2024 (EUR)]]&gt;0,"Täytetyt"),"")</f>
        <v/>
      </c>
      <c r="X1314" s="61"/>
      <c r="Y1314" s="5">
        <f>Hakulomake!$B$29</f>
        <v>0</v>
      </c>
    </row>
    <row r="1315" spans="1:25" x14ac:dyDescent="0.3">
      <c r="A1315" s="6" t="s">
        <v>1199</v>
      </c>
      <c r="B1315" s="5">
        <f>Hakulomake!$B$17</f>
        <v>0</v>
      </c>
      <c r="C1315" s="75">
        <v>13</v>
      </c>
      <c r="D1315" s="5" t="s">
        <v>846</v>
      </c>
      <c r="E1315" s="74" t="s">
        <v>1707</v>
      </c>
      <c r="F1315" s="5" t="s">
        <v>847</v>
      </c>
      <c r="G1315" s="5" t="s">
        <v>856</v>
      </c>
      <c r="H1315" s="5" t="s">
        <v>849</v>
      </c>
      <c r="I1315" s="5" t="s">
        <v>105</v>
      </c>
      <c r="J1315" s="75" t="s">
        <v>1128</v>
      </c>
      <c r="N1315" s="14"/>
      <c r="O1315" s="50">
        <f>MIN(Lääkkeet[[#This Row],[Velvoite 1.1.2024 (pakkauksia)]],Lääkkeet[[#This Row],[Suurimman alitusluvan mukainen velvoite 
1.1.-30.6.2024 (pakkauksia)]],Lääkkeet[[#This Row],[Alin saldo 
1.1.-30.6.2024 (pakkauksia)]])*Lääkkeet[[#This Row],[Kirjanpitoarvo / pakkaus 1.1.2024
(EUR  ALV 0 %)]]</f>
        <v>0</v>
      </c>
      <c r="P1315" s="16"/>
      <c r="Q1315" s="13"/>
      <c r="R1315" s="13"/>
      <c r="S1315" s="13"/>
      <c r="T1315" s="14"/>
      <c r="U1315" s="50">
        <f>MIN(Lääkkeet[[#This Row],[Velvoite 1.7.2024 (pakkauksia)]],Lääkkeet[[#This Row],[Suurimman alitusluvan mukainen velvoite
1.7.-31.12.2024 (pakkauksia)]],Lääkkeet[[#This Row],[Alin saldo 
1.7.-31.12.2024 (pakkauksia)]])*Lääkkeet[[#This Row],[Kirjanpitoarvo / pakkaus 1.7.2024
(EUR  ALV 0 %)]]</f>
        <v>0</v>
      </c>
      <c r="W1315" s="61" t="str" cm="1">
        <f t="array" ref="W1315">IFERROR(_xlfn.IFS(Lääkkeet[[#This Row],[Sitoutunut pääoma 
1.1.-30.6.2024 (EUR)]]&gt;0,"Täytetyt",Lääkkeet[[#This Row],[Sitoutunut pääoma 
1.7.-31.12.2024 (EUR)]]&gt;0,"Täytetyt"),"")</f>
        <v/>
      </c>
      <c r="X1315" s="61"/>
      <c r="Y1315" s="5">
        <f>Hakulomake!$B$29</f>
        <v>0</v>
      </c>
    </row>
    <row r="1316" spans="1:25" x14ac:dyDescent="0.3">
      <c r="A1316" s="6" t="s">
        <v>1199</v>
      </c>
      <c r="B1316" s="5">
        <f>Hakulomake!$B$17</f>
        <v>0</v>
      </c>
      <c r="C1316" s="75">
        <v>13</v>
      </c>
      <c r="D1316" s="5" t="s">
        <v>846</v>
      </c>
      <c r="E1316" s="74" t="s">
        <v>1708</v>
      </c>
      <c r="F1316" s="5" t="s">
        <v>847</v>
      </c>
      <c r="G1316" s="5" t="s">
        <v>862</v>
      </c>
      <c r="H1316" s="5" t="s">
        <v>849</v>
      </c>
      <c r="I1316" s="5" t="s">
        <v>105</v>
      </c>
      <c r="J1316" s="75" t="s">
        <v>1128</v>
      </c>
      <c r="N1316" s="14"/>
      <c r="O1316" s="50">
        <f>MIN(Lääkkeet[[#This Row],[Velvoite 1.1.2024 (pakkauksia)]],Lääkkeet[[#This Row],[Suurimman alitusluvan mukainen velvoite 
1.1.-30.6.2024 (pakkauksia)]],Lääkkeet[[#This Row],[Alin saldo 
1.1.-30.6.2024 (pakkauksia)]])*Lääkkeet[[#This Row],[Kirjanpitoarvo / pakkaus 1.1.2024
(EUR  ALV 0 %)]]</f>
        <v>0</v>
      </c>
      <c r="P1316" s="16"/>
      <c r="Q1316" s="13"/>
      <c r="R1316" s="13"/>
      <c r="S1316" s="13"/>
      <c r="T1316" s="14"/>
      <c r="U1316" s="50">
        <f>MIN(Lääkkeet[[#This Row],[Velvoite 1.7.2024 (pakkauksia)]],Lääkkeet[[#This Row],[Suurimman alitusluvan mukainen velvoite
1.7.-31.12.2024 (pakkauksia)]],Lääkkeet[[#This Row],[Alin saldo 
1.7.-31.12.2024 (pakkauksia)]])*Lääkkeet[[#This Row],[Kirjanpitoarvo / pakkaus 1.7.2024
(EUR  ALV 0 %)]]</f>
        <v>0</v>
      </c>
      <c r="W1316" s="61" t="str" cm="1">
        <f t="array" ref="W1316">IFERROR(_xlfn.IFS(Lääkkeet[[#This Row],[Sitoutunut pääoma 
1.1.-30.6.2024 (EUR)]]&gt;0,"Täytetyt",Lääkkeet[[#This Row],[Sitoutunut pääoma 
1.7.-31.12.2024 (EUR)]]&gt;0,"Täytetyt"),"")</f>
        <v/>
      </c>
      <c r="X1316" s="61"/>
      <c r="Y1316" s="5">
        <f>Hakulomake!$B$29</f>
        <v>0</v>
      </c>
    </row>
    <row r="1317" spans="1:25" x14ac:dyDescent="0.3">
      <c r="A1317" s="6" t="s">
        <v>1199</v>
      </c>
      <c r="B1317" s="5">
        <f>Hakulomake!$B$17</f>
        <v>0</v>
      </c>
      <c r="C1317" s="75">
        <v>13</v>
      </c>
      <c r="D1317" s="5" t="s">
        <v>824</v>
      </c>
      <c r="E1317" s="74" t="s">
        <v>1709</v>
      </c>
      <c r="F1317" s="5" t="s">
        <v>825</v>
      </c>
      <c r="G1317" s="5" t="s">
        <v>833</v>
      </c>
      <c r="H1317" s="5" t="s">
        <v>826</v>
      </c>
      <c r="I1317" s="5" t="s">
        <v>322</v>
      </c>
      <c r="J1317" s="75" t="s">
        <v>1059</v>
      </c>
      <c r="N1317" s="14"/>
      <c r="O1317" s="50">
        <f>MIN(Lääkkeet[[#This Row],[Velvoite 1.1.2024 (pakkauksia)]],Lääkkeet[[#This Row],[Suurimman alitusluvan mukainen velvoite 
1.1.-30.6.2024 (pakkauksia)]],Lääkkeet[[#This Row],[Alin saldo 
1.1.-30.6.2024 (pakkauksia)]])*Lääkkeet[[#This Row],[Kirjanpitoarvo / pakkaus 1.1.2024
(EUR  ALV 0 %)]]</f>
        <v>0</v>
      </c>
      <c r="P1317" s="16"/>
      <c r="Q1317" s="13"/>
      <c r="R1317" s="13"/>
      <c r="S1317" s="13"/>
      <c r="T1317" s="14"/>
      <c r="U1317" s="50">
        <f>MIN(Lääkkeet[[#This Row],[Velvoite 1.7.2024 (pakkauksia)]],Lääkkeet[[#This Row],[Suurimman alitusluvan mukainen velvoite
1.7.-31.12.2024 (pakkauksia)]],Lääkkeet[[#This Row],[Alin saldo 
1.7.-31.12.2024 (pakkauksia)]])*Lääkkeet[[#This Row],[Kirjanpitoarvo / pakkaus 1.7.2024
(EUR  ALV 0 %)]]</f>
        <v>0</v>
      </c>
      <c r="W1317" s="61" t="str" cm="1">
        <f t="array" ref="W1317">IFERROR(_xlfn.IFS(Lääkkeet[[#This Row],[Sitoutunut pääoma 
1.1.-30.6.2024 (EUR)]]&gt;0,"Täytetyt",Lääkkeet[[#This Row],[Sitoutunut pääoma 
1.7.-31.12.2024 (EUR)]]&gt;0,"Täytetyt"),"")</f>
        <v/>
      </c>
      <c r="X1317" s="61"/>
      <c r="Y1317" s="5">
        <f>Hakulomake!$B$29</f>
        <v>0</v>
      </c>
    </row>
    <row r="1318" spans="1:25" x14ac:dyDescent="0.3">
      <c r="A1318" s="6" t="s">
        <v>1199</v>
      </c>
      <c r="B1318" s="5">
        <f>Hakulomake!$B$17</f>
        <v>0</v>
      </c>
      <c r="C1318" s="75">
        <v>13</v>
      </c>
      <c r="D1318" s="5" t="s">
        <v>846</v>
      </c>
      <c r="E1318" s="74" t="s">
        <v>1710</v>
      </c>
      <c r="F1318" s="5" t="s">
        <v>847</v>
      </c>
      <c r="G1318" s="5" t="s">
        <v>863</v>
      </c>
      <c r="H1318" s="5" t="s">
        <v>851</v>
      </c>
      <c r="I1318" s="5" t="s">
        <v>105</v>
      </c>
      <c r="J1318" s="75" t="s">
        <v>1123</v>
      </c>
      <c r="N1318" s="14"/>
      <c r="O1318" s="50">
        <f>MIN(Lääkkeet[[#This Row],[Velvoite 1.1.2024 (pakkauksia)]],Lääkkeet[[#This Row],[Suurimman alitusluvan mukainen velvoite 
1.1.-30.6.2024 (pakkauksia)]],Lääkkeet[[#This Row],[Alin saldo 
1.1.-30.6.2024 (pakkauksia)]])*Lääkkeet[[#This Row],[Kirjanpitoarvo / pakkaus 1.1.2024
(EUR  ALV 0 %)]]</f>
        <v>0</v>
      </c>
      <c r="P1318" s="16"/>
      <c r="Q1318" s="13"/>
      <c r="R1318" s="13"/>
      <c r="S1318" s="13"/>
      <c r="T1318" s="14"/>
      <c r="U1318" s="50">
        <f>MIN(Lääkkeet[[#This Row],[Velvoite 1.7.2024 (pakkauksia)]],Lääkkeet[[#This Row],[Suurimman alitusluvan mukainen velvoite
1.7.-31.12.2024 (pakkauksia)]],Lääkkeet[[#This Row],[Alin saldo 
1.7.-31.12.2024 (pakkauksia)]])*Lääkkeet[[#This Row],[Kirjanpitoarvo / pakkaus 1.7.2024
(EUR  ALV 0 %)]]</f>
        <v>0</v>
      </c>
      <c r="W1318" s="61" t="str" cm="1">
        <f t="array" ref="W1318">IFERROR(_xlfn.IFS(Lääkkeet[[#This Row],[Sitoutunut pääoma 
1.1.-30.6.2024 (EUR)]]&gt;0,"Täytetyt",Lääkkeet[[#This Row],[Sitoutunut pääoma 
1.7.-31.12.2024 (EUR)]]&gt;0,"Täytetyt"),"")</f>
        <v/>
      </c>
      <c r="X1318" s="61"/>
      <c r="Y1318" s="5">
        <f>Hakulomake!$B$29</f>
        <v>0</v>
      </c>
    </row>
    <row r="1319" spans="1:25" x14ac:dyDescent="0.3">
      <c r="A1319" s="6" t="s">
        <v>1199</v>
      </c>
      <c r="B1319" s="5">
        <f>Hakulomake!$B$17</f>
        <v>0</v>
      </c>
      <c r="C1319" s="75">
        <v>13</v>
      </c>
      <c r="D1319" s="5" t="s">
        <v>824</v>
      </c>
      <c r="E1319" s="74" t="s">
        <v>1711</v>
      </c>
      <c r="F1319" s="5" t="s">
        <v>825</v>
      </c>
      <c r="G1319" s="5" t="s">
        <v>837</v>
      </c>
      <c r="H1319" s="5" t="s">
        <v>827</v>
      </c>
      <c r="I1319" s="5" t="s">
        <v>322</v>
      </c>
      <c r="J1319" s="75" t="s">
        <v>1129</v>
      </c>
      <c r="N1319" s="14"/>
      <c r="O1319" s="50">
        <f>MIN(Lääkkeet[[#This Row],[Velvoite 1.1.2024 (pakkauksia)]],Lääkkeet[[#This Row],[Suurimman alitusluvan mukainen velvoite 
1.1.-30.6.2024 (pakkauksia)]],Lääkkeet[[#This Row],[Alin saldo 
1.1.-30.6.2024 (pakkauksia)]])*Lääkkeet[[#This Row],[Kirjanpitoarvo / pakkaus 1.1.2024
(EUR  ALV 0 %)]]</f>
        <v>0</v>
      </c>
      <c r="P1319" s="16"/>
      <c r="Q1319" s="13"/>
      <c r="R1319" s="13"/>
      <c r="S1319" s="13"/>
      <c r="T1319" s="14"/>
      <c r="U1319" s="50">
        <f>MIN(Lääkkeet[[#This Row],[Velvoite 1.7.2024 (pakkauksia)]],Lääkkeet[[#This Row],[Suurimman alitusluvan mukainen velvoite
1.7.-31.12.2024 (pakkauksia)]],Lääkkeet[[#This Row],[Alin saldo 
1.7.-31.12.2024 (pakkauksia)]])*Lääkkeet[[#This Row],[Kirjanpitoarvo / pakkaus 1.7.2024
(EUR  ALV 0 %)]]</f>
        <v>0</v>
      </c>
      <c r="W1319" s="61" t="str" cm="1">
        <f t="array" ref="W1319">IFERROR(_xlfn.IFS(Lääkkeet[[#This Row],[Sitoutunut pääoma 
1.1.-30.6.2024 (EUR)]]&gt;0,"Täytetyt",Lääkkeet[[#This Row],[Sitoutunut pääoma 
1.7.-31.12.2024 (EUR)]]&gt;0,"Täytetyt"),"")</f>
        <v/>
      </c>
      <c r="X1319" s="61"/>
      <c r="Y1319" s="5">
        <f>Hakulomake!$B$29</f>
        <v>0</v>
      </c>
    </row>
    <row r="1320" spans="1:25" x14ac:dyDescent="0.3">
      <c r="A1320" s="6" t="s">
        <v>1199</v>
      </c>
      <c r="B1320" s="5">
        <f>Hakulomake!$B$17</f>
        <v>0</v>
      </c>
      <c r="C1320" s="75">
        <v>13</v>
      </c>
      <c r="D1320" s="5" t="s">
        <v>846</v>
      </c>
      <c r="E1320" s="74" t="s">
        <v>1712</v>
      </c>
      <c r="F1320" s="5" t="s">
        <v>847</v>
      </c>
      <c r="G1320" s="5" t="s">
        <v>866</v>
      </c>
      <c r="H1320" s="5" t="s">
        <v>867</v>
      </c>
      <c r="I1320" s="5" t="s">
        <v>105</v>
      </c>
      <c r="J1320" s="75" t="s">
        <v>1122</v>
      </c>
      <c r="N1320" s="14"/>
      <c r="O1320" s="50">
        <f>MIN(Lääkkeet[[#This Row],[Velvoite 1.1.2024 (pakkauksia)]],Lääkkeet[[#This Row],[Suurimman alitusluvan mukainen velvoite 
1.1.-30.6.2024 (pakkauksia)]],Lääkkeet[[#This Row],[Alin saldo 
1.1.-30.6.2024 (pakkauksia)]])*Lääkkeet[[#This Row],[Kirjanpitoarvo / pakkaus 1.1.2024
(EUR  ALV 0 %)]]</f>
        <v>0</v>
      </c>
      <c r="P1320" s="16"/>
      <c r="Q1320" s="13"/>
      <c r="R1320" s="13"/>
      <c r="S1320" s="13"/>
      <c r="T1320" s="14"/>
      <c r="U1320" s="50">
        <f>MIN(Lääkkeet[[#This Row],[Velvoite 1.7.2024 (pakkauksia)]],Lääkkeet[[#This Row],[Suurimman alitusluvan mukainen velvoite
1.7.-31.12.2024 (pakkauksia)]],Lääkkeet[[#This Row],[Alin saldo 
1.7.-31.12.2024 (pakkauksia)]])*Lääkkeet[[#This Row],[Kirjanpitoarvo / pakkaus 1.7.2024
(EUR  ALV 0 %)]]</f>
        <v>0</v>
      </c>
      <c r="W1320" s="61" t="str" cm="1">
        <f t="array" ref="W1320">IFERROR(_xlfn.IFS(Lääkkeet[[#This Row],[Sitoutunut pääoma 
1.1.-30.6.2024 (EUR)]]&gt;0,"Täytetyt",Lääkkeet[[#This Row],[Sitoutunut pääoma 
1.7.-31.12.2024 (EUR)]]&gt;0,"Täytetyt"),"")</f>
        <v/>
      </c>
      <c r="X1320" s="61"/>
      <c r="Y1320" s="5">
        <f>Hakulomake!$B$29</f>
        <v>0</v>
      </c>
    </row>
    <row r="1321" spans="1:25" x14ac:dyDescent="0.3">
      <c r="A1321" s="6" t="s">
        <v>1199</v>
      </c>
      <c r="B1321" s="5">
        <f>Hakulomake!$B$17</f>
        <v>0</v>
      </c>
      <c r="C1321" s="75">
        <v>13</v>
      </c>
      <c r="D1321" s="5" t="s">
        <v>824</v>
      </c>
      <c r="E1321" s="74" t="s">
        <v>1713</v>
      </c>
      <c r="F1321" s="5" t="s">
        <v>825</v>
      </c>
      <c r="G1321" s="5" t="s">
        <v>831</v>
      </c>
      <c r="H1321" s="5" t="s">
        <v>827</v>
      </c>
      <c r="I1321" s="5" t="s">
        <v>322</v>
      </c>
      <c r="J1321" s="75" t="s">
        <v>1129</v>
      </c>
      <c r="N1321" s="14"/>
      <c r="O1321" s="50">
        <f>MIN(Lääkkeet[[#This Row],[Velvoite 1.1.2024 (pakkauksia)]],Lääkkeet[[#This Row],[Suurimman alitusluvan mukainen velvoite 
1.1.-30.6.2024 (pakkauksia)]],Lääkkeet[[#This Row],[Alin saldo 
1.1.-30.6.2024 (pakkauksia)]])*Lääkkeet[[#This Row],[Kirjanpitoarvo / pakkaus 1.1.2024
(EUR  ALV 0 %)]]</f>
        <v>0</v>
      </c>
      <c r="P1321" s="16"/>
      <c r="Q1321" s="13"/>
      <c r="R1321" s="13"/>
      <c r="S1321" s="13"/>
      <c r="T1321" s="14"/>
      <c r="U1321" s="50">
        <f>MIN(Lääkkeet[[#This Row],[Velvoite 1.7.2024 (pakkauksia)]],Lääkkeet[[#This Row],[Suurimman alitusluvan mukainen velvoite
1.7.-31.12.2024 (pakkauksia)]],Lääkkeet[[#This Row],[Alin saldo 
1.7.-31.12.2024 (pakkauksia)]])*Lääkkeet[[#This Row],[Kirjanpitoarvo / pakkaus 1.7.2024
(EUR  ALV 0 %)]]</f>
        <v>0</v>
      </c>
      <c r="W1321" s="61" t="str" cm="1">
        <f t="array" ref="W1321">IFERROR(_xlfn.IFS(Lääkkeet[[#This Row],[Sitoutunut pääoma 
1.1.-30.6.2024 (EUR)]]&gt;0,"Täytetyt",Lääkkeet[[#This Row],[Sitoutunut pääoma 
1.7.-31.12.2024 (EUR)]]&gt;0,"Täytetyt"),"")</f>
        <v/>
      </c>
      <c r="X1321" s="61"/>
      <c r="Y1321" s="5">
        <f>Hakulomake!$B$29</f>
        <v>0</v>
      </c>
    </row>
    <row r="1322" spans="1:25" x14ac:dyDescent="0.3">
      <c r="A1322" s="6" t="s">
        <v>1199</v>
      </c>
      <c r="B1322" s="5">
        <f>Hakulomake!$B$17</f>
        <v>0</v>
      </c>
      <c r="C1322" s="75">
        <v>13</v>
      </c>
      <c r="D1322" s="5" t="s">
        <v>824</v>
      </c>
      <c r="E1322" s="74" t="s">
        <v>1714</v>
      </c>
      <c r="F1322" s="5" t="s">
        <v>825</v>
      </c>
      <c r="G1322" s="5" t="s">
        <v>831</v>
      </c>
      <c r="H1322" s="5" t="s">
        <v>826</v>
      </c>
      <c r="I1322" s="5" t="s">
        <v>322</v>
      </c>
      <c r="J1322" s="75" t="s">
        <v>1059</v>
      </c>
      <c r="N1322" s="14"/>
      <c r="O1322" s="50">
        <f>MIN(Lääkkeet[[#This Row],[Velvoite 1.1.2024 (pakkauksia)]],Lääkkeet[[#This Row],[Suurimman alitusluvan mukainen velvoite 
1.1.-30.6.2024 (pakkauksia)]],Lääkkeet[[#This Row],[Alin saldo 
1.1.-30.6.2024 (pakkauksia)]])*Lääkkeet[[#This Row],[Kirjanpitoarvo / pakkaus 1.1.2024
(EUR  ALV 0 %)]]</f>
        <v>0</v>
      </c>
      <c r="P1322" s="16"/>
      <c r="Q1322" s="13"/>
      <c r="R1322" s="13"/>
      <c r="S1322" s="13"/>
      <c r="T1322" s="14"/>
      <c r="U1322" s="50">
        <f>MIN(Lääkkeet[[#This Row],[Velvoite 1.7.2024 (pakkauksia)]],Lääkkeet[[#This Row],[Suurimman alitusluvan mukainen velvoite
1.7.-31.12.2024 (pakkauksia)]],Lääkkeet[[#This Row],[Alin saldo 
1.7.-31.12.2024 (pakkauksia)]])*Lääkkeet[[#This Row],[Kirjanpitoarvo / pakkaus 1.7.2024
(EUR  ALV 0 %)]]</f>
        <v>0</v>
      </c>
      <c r="W1322" s="61" t="str" cm="1">
        <f t="array" ref="W1322">IFERROR(_xlfn.IFS(Lääkkeet[[#This Row],[Sitoutunut pääoma 
1.1.-30.6.2024 (EUR)]]&gt;0,"Täytetyt",Lääkkeet[[#This Row],[Sitoutunut pääoma 
1.7.-31.12.2024 (EUR)]]&gt;0,"Täytetyt"),"")</f>
        <v/>
      </c>
      <c r="X1322" s="61"/>
      <c r="Y1322" s="5">
        <f>Hakulomake!$B$29</f>
        <v>0</v>
      </c>
    </row>
    <row r="1323" spans="1:25" x14ac:dyDescent="0.3">
      <c r="A1323" s="6" t="s">
        <v>1199</v>
      </c>
      <c r="B1323" s="5">
        <f>Hakulomake!$B$17</f>
        <v>0</v>
      </c>
      <c r="C1323" s="75">
        <v>13</v>
      </c>
      <c r="D1323" s="5" t="s">
        <v>846</v>
      </c>
      <c r="E1323" s="74" t="s">
        <v>1715</v>
      </c>
      <c r="F1323" s="5" t="s">
        <v>847</v>
      </c>
      <c r="G1323" s="5" t="s">
        <v>861</v>
      </c>
      <c r="H1323" s="5" t="s">
        <v>853</v>
      </c>
      <c r="I1323" s="5" t="s">
        <v>105</v>
      </c>
      <c r="J1323" s="75" t="s">
        <v>853</v>
      </c>
      <c r="N1323" s="14"/>
      <c r="O1323" s="50">
        <f>MIN(Lääkkeet[[#This Row],[Velvoite 1.1.2024 (pakkauksia)]],Lääkkeet[[#This Row],[Suurimman alitusluvan mukainen velvoite 
1.1.-30.6.2024 (pakkauksia)]],Lääkkeet[[#This Row],[Alin saldo 
1.1.-30.6.2024 (pakkauksia)]])*Lääkkeet[[#This Row],[Kirjanpitoarvo / pakkaus 1.1.2024
(EUR  ALV 0 %)]]</f>
        <v>0</v>
      </c>
      <c r="P1323" s="16"/>
      <c r="Q1323" s="13"/>
      <c r="R1323" s="13"/>
      <c r="S1323" s="13"/>
      <c r="T1323" s="14"/>
      <c r="U1323" s="50">
        <f>MIN(Lääkkeet[[#This Row],[Velvoite 1.7.2024 (pakkauksia)]],Lääkkeet[[#This Row],[Suurimman alitusluvan mukainen velvoite
1.7.-31.12.2024 (pakkauksia)]],Lääkkeet[[#This Row],[Alin saldo 
1.7.-31.12.2024 (pakkauksia)]])*Lääkkeet[[#This Row],[Kirjanpitoarvo / pakkaus 1.7.2024
(EUR  ALV 0 %)]]</f>
        <v>0</v>
      </c>
      <c r="W1323" s="61" t="str" cm="1">
        <f t="array" ref="W1323">IFERROR(_xlfn.IFS(Lääkkeet[[#This Row],[Sitoutunut pääoma 
1.1.-30.6.2024 (EUR)]]&gt;0,"Täytetyt",Lääkkeet[[#This Row],[Sitoutunut pääoma 
1.7.-31.12.2024 (EUR)]]&gt;0,"Täytetyt"),"")</f>
        <v/>
      </c>
      <c r="X1323" s="61"/>
      <c r="Y1323" s="5">
        <f>Hakulomake!$B$29</f>
        <v>0</v>
      </c>
    </row>
    <row r="1324" spans="1:25" x14ac:dyDescent="0.3">
      <c r="A1324" s="6" t="s">
        <v>1199</v>
      </c>
      <c r="B1324" s="5">
        <f>Hakulomake!$B$17</f>
        <v>0</v>
      </c>
      <c r="C1324" s="75">
        <v>13</v>
      </c>
      <c r="D1324" s="5" t="s">
        <v>846</v>
      </c>
      <c r="E1324" s="74" t="s">
        <v>1716</v>
      </c>
      <c r="F1324" s="5" t="s">
        <v>847</v>
      </c>
      <c r="G1324" s="5" t="s">
        <v>856</v>
      </c>
      <c r="H1324" s="5" t="s">
        <v>850</v>
      </c>
      <c r="I1324" s="5" t="s">
        <v>105</v>
      </c>
      <c r="J1324" s="75" t="s">
        <v>1130</v>
      </c>
      <c r="N1324" s="14"/>
      <c r="O1324" s="50">
        <f>MIN(Lääkkeet[[#This Row],[Velvoite 1.1.2024 (pakkauksia)]],Lääkkeet[[#This Row],[Suurimman alitusluvan mukainen velvoite 
1.1.-30.6.2024 (pakkauksia)]],Lääkkeet[[#This Row],[Alin saldo 
1.1.-30.6.2024 (pakkauksia)]])*Lääkkeet[[#This Row],[Kirjanpitoarvo / pakkaus 1.1.2024
(EUR  ALV 0 %)]]</f>
        <v>0</v>
      </c>
      <c r="P1324" s="16"/>
      <c r="Q1324" s="13"/>
      <c r="R1324" s="13"/>
      <c r="S1324" s="13"/>
      <c r="T1324" s="14"/>
      <c r="U1324" s="50">
        <f>MIN(Lääkkeet[[#This Row],[Velvoite 1.7.2024 (pakkauksia)]],Lääkkeet[[#This Row],[Suurimman alitusluvan mukainen velvoite
1.7.-31.12.2024 (pakkauksia)]],Lääkkeet[[#This Row],[Alin saldo 
1.7.-31.12.2024 (pakkauksia)]])*Lääkkeet[[#This Row],[Kirjanpitoarvo / pakkaus 1.7.2024
(EUR  ALV 0 %)]]</f>
        <v>0</v>
      </c>
      <c r="W1324" s="61" t="str" cm="1">
        <f t="array" ref="W1324">IFERROR(_xlfn.IFS(Lääkkeet[[#This Row],[Sitoutunut pääoma 
1.1.-30.6.2024 (EUR)]]&gt;0,"Täytetyt",Lääkkeet[[#This Row],[Sitoutunut pääoma 
1.7.-31.12.2024 (EUR)]]&gt;0,"Täytetyt"),"")</f>
        <v/>
      </c>
      <c r="X1324" s="61"/>
      <c r="Y1324" s="5">
        <f>Hakulomake!$B$29</f>
        <v>0</v>
      </c>
    </row>
    <row r="1325" spans="1:25" x14ac:dyDescent="0.3">
      <c r="A1325" s="6" t="s">
        <v>1199</v>
      </c>
      <c r="B1325" s="5">
        <f>Hakulomake!$B$17</f>
        <v>0</v>
      </c>
      <c r="C1325" s="75">
        <v>13</v>
      </c>
      <c r="D1325" s="5" t="s">
        <v>846</v>
      </c>
      <c r="E1325" s="74" t="s">
        <v>1717</v>
      </c>
      <c r="F1325" s="5" t="s">
        <v>847</v>
      </c>
      <c r="G1325" s="5" t="s">
        <v>856</v>
      </c>
      <c r="H1325" s="5" t="s">
        <v>857</v>
      </c>
      <c r="I1325" s="5" t="s">
        <v>105</v>
      </c>
      <c r="J1325" s="75" t="s">
        <v>1131</v>
      </c>
      <c r="N1325" s="14"/>
      <c r="O1325" s="50">
        <f>MIN(Lääkkeet[[#This Row],[Velvoite 1.1.2024 (pakkauksia)]],Lääkkeet[[#This Row],[Suurimman alitusluvan mukainen velvoite 
1.1.-30.6.2024 (pakkauksia)]],Lääkkeet[[#This Row],[Alin saldo 
1.1.-30.6.2024 (pakkauksia)]])*Lääkkeet[[#This Row],[Kirjanpitoarvo / pakkaus 1.1.2024
(EUR  ALV 0 %)]]</f>
        <v>0</v>
      </c>
      <c r="P1325" s="16"/>
      <c r="Q1325" s="13"/>
      <c r="R1325" s="13"/>
      <c r="S1325" s="13"/>
      <c r="T1325" s="14"/>
      <c r="U1325" s="50">
        <f>MIN(Lääkkeet[[#This Row],[Velvoite 1.7.2024 (pakkauksia)]],Lääkkeet[[#This Row],[Suurimman alitusluvan mukainen velvoite
1.7.-31.12.2024 (pakkauksia)]],Lääkkeet[[#This Row],[Alin saldo 
1.7.-31.12.2024 (pakkauksia)]])*Lääkkeet[[#This Row],[Kirjanpitoarvo / pakkaus 1.7.2024
(EUR  ALV 0 %)]]</f>
        <v>0</v>
      </c>
      <c r="W1325" s="61" t="str" cm="1">
        <f t="array" ref="W1325">IFERROR(_xlfn.IFS(Lääkkeet[[#This Row],[Sitoutunut pääoma 
1.1.-30.6.2024 (EUR)]]&gt;0,"Täytetyt",Lääkkeet[[#This Row],[Sitoutunut pääoma 
1.7.-31.12.2024 (EUR)]]&gt;0,"Täytetyt"),"")</f>
        <v/>
      </c>
      <c r="X1325" s="61"/>
      <c r="Y1325" s="5">
        <f>Hakulomake!$B$29</f>
        <v>0</v>
      </c>
    </row>
    <row r="1326" spans="1:25" x14ac:dyDescent="0.3">
      <c r="A1326" s="6" t="s">
        <v>1199</v>
      </c>
      <c r="B1326" s="5">
        <f>Hakulomake!$B$17</f>
        <v>0</v>
      </c>
      <c r="C1326" s="75">
        <v>13</v>
      </c>
      <c r="D1326" s="5" t="s">
        <v>846</v>
      </c>
      <c r="E1326" s="74" t="s">
        <v>1718</v>
      </c>
      <c r="F1326" s="5" t="s">
        <v>847</v>
      </c>
      <c r="G1326" s="5" t="s">
        <v>855</v>
      </c>
      <c r="H1326" s="5" t="s">
        <v>854</v>
      </c>
      <c r="I1326" s="5" t="s">
        <v>105</v>
      </c>
      <c r="J1326" s="75" t="s">
        <v>1116</v>
      </c>
      <c r="N1326" s="14"/>
      <c r="O1326" s="50">
        <f>MIN(Lääkkeet[[#This Row],[Velvoite 1.1.2024 (pakkauksia)]],Lääkkeet[[#This Row],[Suurimman alitusluvan mukainen velvoite 
1.1.-30.6.2024 (pakkauksia)]],Lääkkeet[[#This Row],[Alin saldo 
1.1.-30.6.2024 (pakkauksia)]])*Lääkkeet[[#This Row],[Kirjanpitoarvo / pakkaus 1.1.2024
(EUR  ALV 0 %)]]</f>
        <v>0</v>
      </c>
      <c r="P1326" s="16"/>
      <c r="Q1326" s="13"/>
      <c r="R1326" s="13"/>
      <c r="S1326" s="13"/>
      <c r="T1326" s="14"/>
      <c r="U1326" s="50">
        <f>MIN(Lääkkeet[[#This Row],[Velvoite 1.7.2024 (pakkauksia)]],Lääkkeet[[#This Row],[Suurimman alitusluvan mukainen velvoite
1.7.-31.12.2024 (pakkauksia)]],Lääkkeet[[#This Row],[Alin saldo 
1.7.-31.12.2024 (pakkauksia)]])*Lääkkeet[[#This Row],[Kirjanpitoarvo / pakkaus 1.7.2024
(EUR  ALV 0 %)]]</f>
        <v>0</v>
      </c>
      <c r="W1326" s="61" t="str" cm="1">
        <f t="array" ref="W1326">IFERROR(_xlfn.IFS(Lääkkeet[[#This Row],[Sitoutunut pääoma 
1.1.-30.6.2024 (EUR)]]&gt;0,"Täytetyt",Lääkkeet[[#This Row],[Sitoutunut pääoma 
1.7.-31.12.2024 (EUR)]]&gt;0,"Täytetyt"),"")</f>
        <v/>
      </c>
      <c r="X1326" s="61"/>
      <c r="Y1326" s="5">
        <f>Hakulomake!$B$29</f>
        <v>0</v>
      </c>
    </row>
    <row r="1327" spans="1:25" x14ac:dyDescent="0.3">
      <c r="A1327" s="6" t="s">
        <v>1199</v>
      </c>
      <c r="B1327" s="5">
        <f>Hakulomake!$B$17</f>
        <v>0</v>
      </c>
      <c r="C1327" s="75">
        <v>13</v>
      </c>
      <c r="D1327" s="5" t="s">
        <v>846</v>
      </c>
      <c r="E1327" s="74" t="s">
        <v>1719</v>
      </c>
      <c r="F1327" s="5" t="s">
        <v>847</v>
      </c>
      <c r="G1327" s="5" t="s">
        <v>865</v>
      </c>
      <c r="H1327" s="5" t="s">
        <v>851</v>
      </c>
      <c r="I1327" s="5" t="s">
        <v>105</v>
      </c>
      <c r="J1327" s="75" t="s">
        <v>1132</v>
      </c>
      <c r="N1327" s="14"/>
      <c r="O1327" s="50">
        <f>MIN(Lääkkeet[[#This Row],[Velvoite 1.1.2024 (pakkauksia)]],Lääkkeet[[#This Row],[Suurimman alitusluvan mukainen velvoite 
1.1.-30.6.2024 (pakkauksia)]],Lääkkeet[[#This Row],[Alin saldo 
1.1.-30.6.2024 (pakkauksia)]])*Lääkkeet[[#This Row],[Kirjanpitoarvo / pakkaus 1.1.2024
(EUR  ALV 0 %)]]</f>
        <v>0</v>
      </c>
      <c r="P1327" s="16"/>
      <c r="Q1327" s="13"/>
      <c r="R1327" s="13"/>
      <c r="S1327" s="13"/>
      <c r="T1327" s="14"/>
      <c r="U1327" s="50">
        <f>MIN(Lääkkeet[[#This Row],[Velvoite 1.7.2024 (pakkauksia)]],Lääkkeet[[#This Row],[Suurimman alitusluvan mukainen velvoite
1.7.-31.12.2024 (pakkauksia)]],Lääkkeet[[#This Row],[Alin saldo 
1.7.-31.12.2024 (pakkauksia)]])*Lääkkeet[[#This Row],[Kirjanpitoarvo / pakkaus 1.7.2024
(EUR  ALV 0 %)]]</f>
        <v>0</v>
      </c>
      <c r="W1327" s="61" t="str" cm="1">
        <f t="array" ref="W1327">IFERROR(_xlfn.IFS(Lääkkeet[[#This Row],[Sitoutunut pääoma 
1.1.-30.6.2024 (EUR)]]&gt;0,"Täytetyt",Lääkkeet[[#This Row],[Sitoutunut pääoma 
1.7.-31.12.2024 (EUR)]]&gt;0,"Täytetyt"),"")</f>
        <v/>
      </c>
      <c r="X1327" s="61"/>
      <c r="Y1327" s="5">
        <f>Hakulomake!$B$29</f>
        <v>0</v>
      </c>
    </row>
    <row r="1328" spans="1:25" x14ac:dyDescent="0.3">
      <c r="A1328" s="6" t="s">
        <v>1199</v>
      </c>
      <c r="B1328" s="5">
        <f>Hakulomake!$B$17</f>
        <v>0</v>
      </c>
      <c r="C1328" s="75">
        <v>13</v>
      </c>
      <c r="D1328" s="5" t="s">
        <v>846</v>
      </c>
      <c r="E1328" s="74" t="s">
        <v>1720</v>
      </c>
      <c r="F1328" s="5" t="s">
        <v>847</v>
      </c>
      <c r="G1328" s="5" t="s">
        <v>863</v>
      </c>
      <c r="H1328" s="5" t="s">
        <v>849</v>
      </c>
      <c r="I1328" s="5" t="s">
        <v>105</v>
      </c>
      <c r="J1328" s="75" t="s">
        <v>1128</v>
      </c>
      <c r="N1328" s="14"/>
      <c r="O1328" s="50">
        <f>MIN(Lääkkeet[[#This Row],[Velvoite 1.1.2024 (pakkauksia)]],Lääkkeet[[#This Row],[Suurimman alitusluvan mukainen velvoite 
1.1.-30.6.2024 (pakkauksia)]],Lääkkeet[[#This Row],[Alin saldo 
1.1.-30.6.2024 (pakkauksia)]])*Lääkkeet[[#This Row],[Kirjanpitoarvo / pakkaus 1.1.2024
(EUR  ALV 0 %)]]</f>
        <v>0</v>
      </c>
      <c r="P1328" s="16"/>
      <c r="Q1328" s="13"/>
      <c r="R1328" s="13"/>
      <c r="S1328" s="13"/>
      <c r="T1328" s="14"/>
      <c r="U1328" s="50">
        <f>MIN(Lääkkeet[[#This Row],[Velvoite 1.7.2024 (pakkauksia)]],Lääkkeet[[#This Row],[Suurimman alitusluvan mukainen velvoite
1.7.-31.12.2024 (pakkauksia)]],Lääkkeet[[#This Row],[Alin saldo 
1.7.-31.12.2024 (pakkauksia)]])*Lääkkeet[[#This Row],[Kirjanpitoarvo / pakkaus 1.7.2024
(EUR  ALV 0 %)]]</f>
        <v>0</v>
      </c>
      <c r="W1328" s="61" t="str" cm="1">
        <f t="array" ref="W1328">IFERROR(_xlfn.IFS(Lääkkeet[[#This Row],[Sitoutunut pääoma 
1.1.-30.6.2024 (EUR)]]&gt;0,"Täytetyt",Lääkkeet[[#This Row],[Sitoutunut pääoma 
1.7.-31.12.2024 (EUR)]]&gt;0,"Täytetyt"),"")</f>
        <v/>
      </c>
      <c r="X1328" s="61"/>
      <c r="Y1328" s="5">
        <f>Hakulomake!$B$29</f>
        <v>0</v>
      </c>
    </row>
    <row r="1329" spans="1:25" x14ac:dyDescent="0.3">
      <c r="A1329" s="6" t="s">
        <v>1199</v>
      </c>
      <c r="B1329" s="5">
        <f>Hakulomake!$B$17</f>
        <v>0</v>
      </c>
      <c r="C1329" s="75">
        <v>13</v>
      </c>
      <c r="D1329" s="5" t="s">
        <v>846</v>
      </c>
      <c r="E1329" s="74" t="s">
        <v>1721</v>
      </c>
      <c r="F1329" s="5" t="s">
        <v>847</v>
      </c>
      <c r="G1329" s="5" t="s">
        <v>865</v>
      </c>
      <c r="H1329" s="5" t="s">
        <v>849</v>
      </c>
      <c r="I1329" s="5" t="s">
        <v>105</v>
      </c>
      <c r="J1329" s="75" t="s">
        <v>1128</v>
      </c>
      <c r="N1329" s="14"/>
      <c r="O1329" s="50">
        <f>MIN(Lääkkeet[[#This Row],[Velvoite 1.1.2024 (pakkauksia)]],Lääkkeet[[#This Row],[Suurimman alitusluvan mukainen velvoite 
1.1.-30.6.2024 (pakkauksia)]],Lääkkeet[[#This Row],[Alin saldo 
1.1.-30.6.2024 (pakkauksia)]])*Lääkkeet[[#This Row],[Kirjanpitoarvo / pakkaus 1.1.2024
(EUR  ALV 0 %)]]</f>
        <v>0</v>
      </c>
      <c r="P1329" s="16"/>
      <c r="Q1329" s="13"/>
      <c r="R1329" s="13"/>
      <c r="S1329" s="13"/>
      <c r="T1329" s="14"/>
      <c r="U1329" s="50">
        <f>MIN(Lääkkeet[[#This Row],[Velvoite 1.7.2024 (pakkauksia)]],Lääkkeet[[#This Row],[Suurimman alitusluvan mukainen velvoite
1.7.-31.12.2024 (pakkauksia)]],Lääkkeet[[#This Row],[Alin saldo 
1.7.-31.12.2024 (pakkauksia)]])*Lääkkeet[[#This Row],[Kirjanpitoarvo / pakkaus 1.7.2024
(EUR  ALV 0 %)]]</f>
        <v>0</v>
      </c>
      <c r="W1329" s="61" t="str" cm="1">
        <f t="array" ref="W1329">IFERROR(_xlfn.IFS(Lääkkeet[[#This Row],[Sitoutunut pääoma 
1.1.-30.6.2024 (EUR)]]&gt;0,"Täytetyt",Lääkkeet[[#This Row],[Sitoutunut pääoma 
1.7.-31.12.2024 (EUR)]]&gt;0,"Täytetyt"),"")</f>
        <v/>
      </c>
      <c r="X1329" s="61"/>
      <c r="Y1329" s="5">
        <f>Hakulomake!$B$29</f>
        <v>0</v>
      </c>
    </row>
    <row r="1330" spans="1:25" x14ac:dyDescent="0.3">
      <c r="A1330" s="6" t="s">
        <v>1199</v>
      </c>
      <c r="B1330" s="5">
        <f>Hakulomake!$B$17</f>
        <v>0</v>
      </c>
      <c r="C1330" s="75">
        <v>13</v>
      </c>
      <c r="D1330" s="5" t="s">
        <v>824</v>
      </c>
      <c r="E1330" s="74" t="s">
        <v>1722</v>
      </c>
      <c r="F1330" s="5" t="s">
        <v>825</v>
      </c>
      <c r="G1330" s="5" t="s">
        <v>837</v>
      </c>
      <c r="H1330" s="5" t="s">
        <v>828</v>
      </c>
      <c r="I1330" s="5" t="s">
        <v>322</v>
      </c>
      <c r="J1330" s="75" t="s">
        <v>1133</v>
      </c>
      <c r="N1330" s="14"/>
      <c r="O1330" s="50">
        <f>MIN(Lääkkeet[[#This Row],[Velvoite 1.1.2024 (pakkauksia)]],Lääkkeet[[#This Row],[Suurimman alitusluvan mukainen velvoite 
1.1.-30.6.2024 (pakkauksia)]],Lääkkeet[[#This Row],[Alin saldo 
1.1.-30.6.2024 (pakkauksia)]])*Lääkkeet[[#This Row],[Kirjanpitoarvo / pakkaus 1.1.2024
(EUR  ALV 0 %)]]</f>
        <v>0</v>
      </c>
      <c r="P1330" s="16"/>
      <c r="Q1330" s="13"/>
      <c r="R1330" s="13"/>
      <c r="S1330" s="13"/>
      <c r="T1330" s="14"/>
      <c r="U1330" s="50">
        <f>MIN(Lääkkeet[[#This Row],[Velvoite 1.7.2024 (pakkauksia)]],Lääkkeet[[#This Row],[Suurimman alitusluvan mukainen velvoite
1.7.-31.12.2024 (pakkauksia)]],Lääkkeet[[#This Row],[Alin saldo 
1.7.-31.12.2024 (pakkauksia)]])*Lääkkeet[[#This Row],[Kirjanpitoarvo / pakkaus 1.7.2024
(EUR  ALV 0 %)]]</f>
        <v>0</v>
      </c>
      <c r="W1330" s="61" t="str" cm="1">
        <f t="array" ref="W1330">IFERROR(_xlfn.IFS(Lääkkeet[[#This Row],[Sitoutunut pääoma 
1.1.-30.6.2024 (EUR)]]&gt;0,"Täytetyt",Lääkkeet[[#This Row],[Sitoutunut pääoma 
1.7.-31.12.2024 (EUR)]]&gt;0,"Täytetyt"),"")</f>
        <v/>
      </c>
      <c r="X1330" s="61"/>
      <c r="Y1330" s="5">
        <f>Hakulomake!$B$29</f>
        <v>0</v>
      </c>
    </row>
    <row r="1331" spans="1:25" x14ac:dyDescent="0.3">
      <c r="A1331" s="6" t="s">
        <v>1199</v>
      </c>
      <c r="B1331" s="5">
        <f>Hakulomake!$B$17</f>
        <v>0</v>
      </c>
      <c r="C1331" s="75">
        <v>13</v>
      </c>
      <c r="D1331" s="5" t="s">
        <v>846</v>
      </c>
      <c r="E1331" s="74" t="s">
        <v>1723</v>
      </c>
      <c r="F1331" s="5" t="s">
        <v>847</v>
      </c>
      <c r="G1331" s="5" t="s">
        <v>862</v>
      </c>
      <c r="H1331" s="5" t="s">
        <v>853</v>
      </c>
      <c r="I1331" s="5" t="s">
        <v>105</v>
      </c>
      <c r="J1331" s="75" t="s">
        <v>1134</v>
      </c>
      <c r="N1331" s="14"/>
      <c r="O1331" s="50">
        <f>MIN(Lääkkeet[[#This Row],[Velvoite 1.1.2024 (pakkauksia)]],Lääkkeet[[#This Row],[Suurimman alitusluvan mukainen velvoite 
1.1.-30.6.2024 (pakkauksia)]],Lääkkeet[[#This Row],[Alin saldo 
1.1.-30.6.2024 (pakkauksia)]])*Lääkkeet[[#This Row],[Kirjanpitoarvo / pakkaus 1.1.2024
(EUR  ALV 0 %)]]</f>
        <v>0</v>
      </c>
      <c r="P1331" s="16"/>
      <c r="Q1331" s="13"/>
      <c r="R1331" s="13"/>
      <c r="S1331" s="13"/>
      <c r="T1331" s="14"/>
      <c r="U1331" s="50">
        <f>MIN(Lääkkeet[[#This Row],[Velvoite 1.7.2024 (pakkauksia)]],Lääkkeet[[#This Row],[Suurimman alitusluvan mukainen velvoite
1.7.-31.12.2024 (pakkauksia)]],Lääkkeet[[#This Row],[Alin saldo 
1.7.-31.12.2024 (pakkauksia)]])*Lääkkeet[[#This Row],[Kirjanpitoarvo / pakkaus 1.7.2024
(EUR  ALV 0 %)]]</f>
        <v>0</v>
      </c>
      <c r="W1331" s="61" t="str" cm="1">
        <f t="array" ref="W1331">IFERROR(_xlfn.IFS(Lääkkeet[[#This Row],[Sitoutunut pääoma 
1.1.-30.6.2024 (EUR)]]&gt;0,"Täytetyt",Lääkkeet[[#This Row],[Sitoutunut pääoma 
1.7.-31.12.2024 (EUR)]]&gt;0,"Täytetyt"),"")</f>
        <v/>
      </c>
      <c r="X1331" s="61"/>
      <c r="Y1331" s="5">
        <f>Hakulomake!$B$29</f>
        <v>0</v>
      </c>
    </row>
    <row r="1332" spans="1:25" x14ac:dyDescent="0.3">
      <c r="A1332" s="6" t="s">
        <v>1199</v>
      </c>
      <c r="B1332" s="5">
        <f>Hakulomake!$B$17</f>
        <v>0</v>
      </c>
      <c r="C1332" s="75">
        <v>13</v>
      </c>
      <c r="D1332" s="5" t="s">
        <v>846</v>
      </c>
      <c r="E1332" s="74" t="s">
        <v>1724</v>
      </c>
      <c r="F1332" s="5" t="s">
        <v>847</v>
      </c>
      <c r="G1332" s="5" t="s">
        <v>856</v>
      </c>
      <c r="H1332" s="5" t="s">
        <v>854</v>
      </c>
      <c r="I1332" s="5" t="s">
        <v>105</v>
      </c>
      <c r="J1332" s="75" t="s">
        <v>1135</v>
      </c>
      <c r="N1332" s="14"/>
      <c r="O1332" s="50">
        <f>MIN(Lääkkeet[[#This Row],[Velvoite 1.1.2024 (pakkauksia)]],Lääkkeet[[#This Row],[Suurimman alitusluvan mukainen velvoite 
1.1.-30.6.2024 (pakkauksia)]],Lääkkeet[[#This Row],[Alin saldo 
1.1.-30.6.2024 (pakkauksia)]])*Lääkkeet[[#This Row],[Kirjanpitoarvo / pakkaus 1.1.2024
(EUR  ALV 0 %)]]</f>
        <v>0</v>
      </c>
      <c r="P1332" s="16"/>
      <c r="Q1332" s="13"/>
      <c r="R1332" s="13"/>
      <c r="S1332" s="13"/>
      <c r="T1332" s="14"/>
      <c r="U1332" s="50">
        <f>MIN(Lääkkeet[[#This Row],[Velvoite 1.7.2024 (pakkauksia)]],Lääkkeet[[#This Row],[Suurimman alitusluvan mukainen velvoite
1.7.-31.12.2024 (pakkauksia)]],Lääkkeet[[#This Row],[Alin saldo 
1.7.-31.12.2024 (pakkauksia)]])*Lääkkeet[[#This Row],[Kirjanpitoarvo / pakkaus 1.7.2024
(EUR  ALV 0 %)]]</f>
        <v>0</v>
      </c>
      <c r="W1332" s="61" t="str" cm="1">
        <f t="array" ref="W1332">IFERROR(_xlfn.IFS(Lääkkeet[[#This Row],[Sitoutunut pääoma 
1.1.-30.6.2024 (EUR)]]&gt;0,"Täytetyt",Lääkkeet[[#This Row],[Sitoutunut pääoma 
1.7.-31.12.2024 (EUR)]]&gt;0,"Täytetyt"),"")</f>
        <v/>
      </c>
      <c r="X1332" s="61"/>
      <c r="Y1332" s="5">
        <f>Hakulomake!$B$29</f>
        <v>0</v>
      </c>
    </row>
    <row r="1333" spans="1:25" x14ac:dyDescent="0.3">
      <c r="A1333" s="6" t="s">
        <v>1199</v>
      </c>
      <c r="B1333" s="5">
        <f>Hakulomake!$B$17</f>
        <v>0</v>
      </c>
      <c r="C1333" s="75">
        <v>13</v>
      </c>
      <c r="D1333" s="5" t="s">
        <v>846</v>
      </c>
      <c r="E1333" s="74" t="s">
        <v>1725</v>
      </c>
      <c r="F1333" s="5" t="s">
        <v>847</v>
      </c>
      <c r="G1333" s="5" t="s">
        <v>855</v>
      </c>
      <c r="H1333" s="5" t="s">
        <v>851</v>
      </c>
      <c r="I1333" s="5" t="s">
        <v>105</v>
      </c>
      <c r="J1333" s="75" t="s">
        <v>1123</v>
      </c>
      <c r="N1333" s="14"/>
      <c r="O1333" s="50">
        <f>MIN(Lääkkeet[[#This Row],[Velvoite 1.1.2024 (pakkauksia)]],Lääkkeet[[#This Row],[Suurimman alitusluvan mukainen velvoite 
1.1.-30.6.2024 (pakkauksia)]],Lääkkeet[[#This Row],[Alin saldo 
1.1.-30.6.2024 (pakkauksia)]])*Lääkkeet[[#This Row],[Kirjanpitoarvo / pakkaus 1.1.2024
(EUR  ALV 0 %)]]</f>
        <v>0</v>
      </c>
      <c r="P1333" s="16"/>
      <c r="Q1333" s="13"/>
      <c r="R1333" s="13"/>
      <c r="S1333" s="13"/>
      <c r="T1333" s="14"/>
      <c r="U1333" s="50">
        <f>MIN(Lääkkeet[[#This Row],[Velvoite 1.7.2024 (pakkauksia)]],Lääkkeet[[#This Row],[Suurimman alitusluvan mukainen velvoite
1.7.-31.12.2024 (pakkauksia)]],Lääkkeet[[#This Row],[Alin saldo 
1.7.-31.12.2024 (pakkauksia)]])*Lääkkeet[[#This Row],[Kirjanpitoarvo / pakkaus 1.7.2024
(EUR  ALV 0 %)]]</f>
        <v>0</v>
      </c>
      <c r="W1333" s="61" t="str" cm="1">
        <f t="array" ref="W1333">IFERROR(_xlfn.IFS(Lääkkeet[[#This Row],[Sitoutunut pääoma 
1.1.-30.6.2024 (EUR)]]&gt;0,"Täytetyt",Lääkkeet[[#This Row],[Sitoutunut pääoma 
1.7.-31.12.2024 (EUR)]]&gt;0,"Täytetyt"),"")</f>
        <v/>
      </c>
      <c r="X1333" s="61"/>
      <c r="Y1333" s="5">
        <f>Hakulomake!$B$29</f>
        <v>0</v>
      </c>
    </row>
    <row r="1334" spans="1:25" x14ac:dyDescent="0.3">
      <c r="A1334" s="6" t="s">
        <v>1199</v>
      </c>
      <c r="B1334" s="5">
        <f>Hakulomake!$B$17</f>
        <v>0</v>
      </c>
      <c r="C1334" s="75">
        <v>13</v>
      </c>
      <c r="D1334" s="5" t="s">
        <v>846</v>
      </c>
      <c r="E1334" s="74" t="s">
        <v>1726</v>
      </c>
      <c r="F1334" s="5" t="s">
        <v>847</v>
      </c>
      <c r="G1334" s="5" t="s">
        <v>865</v>
      </c>
      <c r="H1334" s="5" t="s">
        <v>850</v>
      </c>
      <c r="I1334" s="5" t="s">
        <v>105</v>
      </c>
      <c r="J1334" s="75" t="s">
        <v>1727</v>
      </c>
      <c r="N1334" s="14"/>
      <c r="O1334" s="50">
        <f>MIN(Lääkkeet[[#This Row],[Velvoite 1.1.2024 (pakkauksia)]],Lääkkeet[[#This Row],[Suurimman alitusluvan mukainen velvoite 
1.1.-30.6.2024 (pakkauksia)]],Lääkkeet[[#This Row],[Alin saldo 
1.1.-30.6.2024 (pakkauksia)]])*Lääkkeet[[#This Row],[Kirjanpitoarvo / pakkaus 1.1.2024
(EUR  ALV 0 %)]]</f>
        <v>0</v>
      </c>
      <c r="P1334" s="16"/>
      <c r="Q1334" s="13"/>
      <c r="R1334" s="13"/>
      <c r="S1334" s="13"/>
      <c r="T1334" s="14"/>
      <c r="U1334" s="50">
        <f>MIN(Lääkkeet[[#This Row],[Velvoite 1.7.2024 (pakkauksia)]],Lääkkeet[[#This Row],[Suurimman alitusluvan mukainen velvoite
1.7.-31.12.2024 (pakkauksia)]],Lääkkeet[[#This Row],[Alin saldo 
1.7.-31.12.2024 (pakkauksia)]])*Lääkkeet[[#This Row],[Kirjanpitoarvo / pakkaus 1.7.2024
(EUR  ALV 0 %)]]</f>
        <v>0</v>
      </c>
      <c r="W1334" s="61" t="str" cm="1">
        <f t="array" ref="W1334">IFERROR(_xlfn.IFS(Lääkkeet[[#This Row],[Sitoutunut pääoma 
1.1.-30.6.2024 (EUR)]]&gt;0,"Täytetyt",Lääkkeet[[#This Row],[Sitoutunut pääoma 
1.7.-31.12.2024 (EUR)]]&gt;0,"Täytetyt"),"")</f>
        <v/>
      </c>
      <c r="X1334" s="61"/>
      <c r="Y1334" s="5">
        <f>Hakulomake!$B$29</f>
        <v>0</v>
      </c>
    </row>
    <row r="1335" spans="1:25" x14ac:dyDescent="0.3">
      <c r="A1335" s="6" t="s">
        <v>1199</v>
      </c>
      <c r="B1335" s="5">
        <f>Hakulomake!$B$17</f>
        <v>0</v>
      </c>
      <c r="C1335" s="75">
        <v>13</v>
      </c>
      <c r="D1335" s="5" t="s">
        <v>870</v>
      </c>
      <c r="E1335" s="74" t="s">
        <v>1728</v>
      </c>
      <c r="F1335" s="5" t="s">
        <v>871</v>
      </c>
      <c r="G1335" s="5" t="s">
        <v>875</v>
      </c>
      <c r="H1335" s="5" t="s">
        <v>849</v>
      </c>
      <c r="I1335" s="5" t="s">
        <v>105</v>
      </c>
      <c r="J1335" s="75" t="s">
        <v>849</v>
      </c>
      <c r="N1335" s="14"/>
      <c r="O1335" s="50">
        <f>MIN(Lääkkeet[[#This Row],[Velvoite 1.1.2024 (pakkauksia)]],Lääkkeet[[#This Row],[Suurimman alitusluvan mukainen velvoite 
1.1.-30.6.2024 (pakkauksia)]],Lääkkeet[[#This Row],[Alin saldo 
1.1.-30.6.2024 (pakkauksia)]])*Lääkkeet[[#This Row],[Kirjanpitoarvo / pakkaus 1.1.2024
(EUR  ALV 0 %)]]</f>
        <v>0</v>
      </c>
      <c r="P1335" s="16"/>
      <c r="Q1335" s="13"/>
      <c r="R1335" s="13"/>
      <c r="S1335" s="13"/>
      <c r="T1335" s="14"/>
      <c r="U1335" s="50">
        <f>MIN(Lääkkeet[[#This Row],[Velvoite 1.7.2024 (pakkauksia)]],Lääkkeet[[#This Row],[Suurimman alitusluvan mukainen velvoite
1.7.-31.12.2024 (pakkauksia)]],Lääkkeet[[#This Row],[Alin saldo 
1.7.-31.12.2024 (pakkauksia)]])*Lääkkeet[[#This Row],[Kirjanpitoarvo / pakkaus 1.7.2024
(EUR  ALV 0 %)]]</f>
        <v>0</v>
      </c>
      <c r="W1335" s="61" t="str" cm="1">
        <f t="array" ref="W1335">IFERROR(_xlfn.IFS(Lääkkeet[[#This Row],[Sitoutunut pääoma 
1.1.-30.6.2024 (EUR)]]&gt;0,"Täytetyt",Lääkkeet[[#This Row],[Sitoutunut pääoma 
1.7.-31.12.2024 (EUR)]]&gt;0,"Täytetyt"),"")</f>
        <v/>
      </c>
      <c r="X1335" s="61"/>
      <c r="Y1335" s="5">
        <f>Hakulomake!$B$29</f>
        <v>0</v>
      </c>
    </row>
    <row r="1336" spans="1:25" x14ac:dyDescent="0.3">
      <c r="A1336" s="6" t="s">
        <v>1199</v>
      </c>
      <c r="B1336" s="5">
        <f>Hakulomake!$B$17</f>
        <v>0</v>
      </c>
      <c r="C1336" s="75">
        <v>13</v>
      </c>
      <c r="D1336" s="5" t="s">
        <v>824</v>
      </c>
      <c r="E1336" s="74" t="s">
        <v>1729</v>
      </c>
      <c r="F1336" s="5" t="s">
        <v>825</v>
      </c>
      <c r="G1336" s="5" t="s">
        <v>833</v>
      </c>
      <c r="H1336" s="5" t="s">
        <v>836</v>
      </c>
      <c r="I1336" s="5" t="s">
        <v>322</v>
      </c>
      <c r="J1336" s="75" t="s">
        <v>1119</v>
      </c>
      <c r="N1336" s="14"/>
      <c r="O1336" s="50">
        <f>MIN(Lääkkeet[[#This Row],[Velvoite 1.1.2024 (pakkauksia)]],Lääkkeet[[#This Row],[Suurimman alitusluvan mukainen velvoite 
1.1.-30.6.2024 (pakkauksia)]],Lääkkeet[[#This Row],[Alin saldo 
1.1.-30.6.2024 (pakkauksia)]])*Lääkkeet[[#This Row],[Kirjanpitoarvo / pakkaus 1.1.2024
(EUR  ALV 0 %)]]</f>
        <v>0</v>
      </c>
      <c r="P1336" s="16"/>
      <c r="Q1336" s="13"/>
      <c r="R1336" s="13"/>
      <c r="S1336" s="13"/>
      <c r="T1336" s="14"/>
      <c r="U1336" s="50">
        <f>MIN(Lääkkeet[[#This Row],[Velvoite 1.7.2024 (pakkauksia)]],Lääkkeet[[#This Row],[Suurimman alitusluvan mukainen velvoite
1.7.-31.12.2024 (pakkauksia)]],Lääkkeet[[#This Row],[Alin saldo 
1.7.-31.12.2024 (pakkauksia)]])*Lääkkeet[[#This Row],[Kirjanpitoarvo / pakkaus 1.7.2024
(EUR  ALV 0 %)]]</f>
        <v>0</v>
      </c>
      <c r="W1336" s="61" t="str" cm="1">
        <f t="array" ref="W1336">IFERROR(_xlfn.IFS(Lääkkeet[[#This Row],[Sitoutunut pääoma 
1.1.-30.6.2024 (EUR)]]&gt;0,"Täytetyt",Lääkkeet[[#This Row],[Sitoutunut pääoma 
1.7.-31.12.2024 (EUR)]]&gt;0,"Täytetyt"),"")</f>
        <v/>
      </c>
      <c r="X1336" s="61"/>
      <c r="Y1336" s="5">
        <f>Hakulomake!$B$29</f>
        <v>0</v>
      </c>
    </row>
    <row r="1337" spans="1:25" x14ac:dyDescent="0.3">
      <c r="A1337" s="6" t="s">
        <v>1199</v>
      </c>
      <c r="B1337" s="5">
        <f>Hakulomake!$B$17</f>
        <v>0</v>
      </c>
      <c r="C1337" s="75">
        <v>13</v>
      </c>
      <c r="D1337" s="5" t="s">
        <v>824</v>
      </c>
      <c r="E1337" s="74" t="s">
        <v>1730</v>
      </c>
      <c r="F1337" s="5" t="s">
        <v>825</v>
      </c>
      <c r="G1337" s="5" t="s">
        <v>833</v>
      </c>
      <c r="H1337" s="5" t="s">
        <v>834</v>
      </c>
      <c r="I1337" s="5" t="s">
        <v>322</v>
      </c>
      <c r="J1337" s="75" t="s">
        <v>1133</v>
      </c>
      <c r="N1337" s="14"/>
      <c r="O1337" s="50">
        <f>MIN(Lääkkeet[[#This Row],[Velvoite 1.1.2024 (pakkauksia)]],Lääkkeet[[#This Row],[Suurimman alitusluvan mukainen velvoite 
1.1.-30.6.2024 (pakkauksia)]],Lääkkeet[[#This Row],[Alin saldo 
1.1.-30.6.2024 (pakkauksia)]])*Lääkkeet[[#This Row],[Kirjanpitoarvo / pakkaus 1.1.2024
(EUR  ALV 0 %)]]</f>
        <v>0</v>
      </c>
      <c r="P1337" s="16"/>
      <c r="Q1337" s="13"/>
      <c r="R1337" s="13"/>
      <c r="S1337" s="13"/>
      <c r="T1337" s="14"/>
      <c r="U1337" s="50">
        <f>MIN(Lääkkeet[[#This Row],[Velvoite 1.7.2024 (pakkauksia)]],Lääkkeet[[#This Row],[Suurimman alitusluvan mukainen velvoite
1.7.-31.12.2024 (pakkauksia)]],Lääkkeet[[#This Row],[Alin saldo 
1.7.-31.12.2024 (pakkauksia)]])*Lääkkeet[[#This Row],[Kirjanpitoarvo / pakkaus 1.7.2024
(EUR  ALV 0 %)]]</f>
        <v>0</v>
      </c>
      <c r="W1337" s="61" t="str" cm="1">
        <f t="array" ref="W1337">IFERROR(_xlfn.IFS(Lääkkeet[[#This Row],[Sitoutunut pääoma 
1.1.-30.6.2024 (EUR)]]&gt;0,"Täytetyt",Lääkkeet[[#This Row],[Sitoutunut pääoma 
1.7.-31.12.2024 (EUR)]]&gt;0,"Täytetyt"),"")</f>
        <v/>
      </c>
      <c r="X1337" s="61"/>
      <c r="Y1337" s="5">
        <f>Hakulomake!$B$29</f>
        <v>0</v>
      </c>
    </row>
    <row r="1338" spans="1:25" x14ac:dyDescent="0.3">
      <c r="A1338" s="6" t="s">
        <v>1199</v>
      </c>
      <c r="B1338" s="5">
        <f>Hakulomake!$B$17</f>
        <v>0</v>
      </c>
      <c r="C1338" s="75">
        <v>13</v>
      </c>
      <c r="D1338" s="5" t="s">
        <v>846</v>
      </c>
      <c r="E1338" s="74" t="s">
        <v>1731</v>
      </c>
      <c r="F1338" s="5" t="s">
        <v>847</v>
      </c>
      <c r="G1338" s="5" t="s">
        <v>858</v>
      </c>
      <c r="H1338" s="5" t="s">
        <v>860</v>
      </c>
      <c r="I1338" s="5" t="s">
        <v>105</v>
      </c>
      <c r="J1338" s="75" t="s">
        <v>1136</v>
      </c>
      <c r="N1338" s="14"/>
      <c r="O1338" s="50">
        <f>MIN(Lääkkeet[[#This Row],[Velvoite 1.1.2024 (pakkauksia)]],Lääkkeet[[#This Row],[Suurimman alitusluvan mukainen velvoite 
1.1.-30.6.2024 (pakkauksia)]],Lääkkeet[[#This Row],[Alin saldo 
1.1.-30.6.2024 (pakkauksia)]])*Lääkkeet[[#This Row],[Kirjanpitoarvo / pakkaus 1.1.2024
(EUR  ALV 0 %)]]</f>
        <v>0</v>
      </c>
      <c r="P1338" s="16"/>
      <c r="Q1338" s="13"/>
      <c r="R1338" s="13"/>
      <c r="S1338" s="13"/>
      <c r="T1338" s="14"/>
      <c r="U1338" s="50">
        <f>MIN(Lääkkeet[[#This Row],[Velvoite 1.7.2024 (pakkauksia)]],Lääkkeet[[#This Row],[Suurimman alitusluvan mukainen velvoite
1.7.-31.12.2024 (pakkauksia)]],Lääkkeet[[#This Row],[Alin saldo 
1.7.-31.12.2024 (pakkauksia)]])*Lääkkeet[[#This Row],[Kirjanpitoarvo / pakkaus 1.7.2024
(EUR  ALV 0 %)]]</f>
        <v>0</v>
      </c>
      <c r="W1338" s="61" t="str" cm="1">
        <f t="array" ref="W1338">IFERROR(_xlfn.IFS(Lääkkeet[[#This Row],[Sitoutunut pääoma 
1.1.-30.6.2024 (EUR)]]&gt;0,"Täytetyt",Lääkkeet[[#This Row],[Sitoutunut pääoma 
1.7.-31.12.2024 (EUR)]]&gt;0,"Täytetyt"),"")</f>
        <v/>
      </c>
      <c r="X1338" s="61"/>
      <c r="Y1338" s="5">
        <f>Hakulomake!$B$29</f>
        <v>0</v>
      </c>
    </row>
    <row r="1339" spans="1:25" x14ac:dyDescent="0.3">
      <c r="A1339" s="6" t="s">
        <v>1199</v>
      </c>
      <c r="B1339" s="5">
        <f>Hakulomake!$B$17</f>
        <v>0</v>
      </c>
      <c r="C1339" s="75">
        <v>13</v>
      </c>
      <c r="D1339" s="5" t="s">
        <v>846</v>
      </c>
      <c r="E1339" s="74" t="s">
        <v>1732</v>
      </c>
      <c r="F1339" s="5" t="s">
        <v>847</v>
      </c>
      <c r="G1339" s="5" t="s">
        <v>858</v>
      </c>
      <c r="H1339" s="5" t="s">
        <v>849</v>
      </c>
      <c r="I1339" s="5" t="s">
        <v>105</v>
      </c>
      <c r="J1339" s="75" t="s">
        <v>1137</v>
      </c>
      <c r="N1339" s="14"/>
      <c r="O1339" s="50">
        <f>MIN(Lääkkeet[[#This Row],[Velvoite 1.1.2024 (pakkauksia)]],Lääkkeet[[#This Row],[Suurimman alitusluvan mukainen velvoite 
1.1.-30.6.2024 (pakkauksia)]],Lääkkeet[[#This Row],[Alin saldo 
1.1.-30.6.2024 (pakkauksia)]])*Lääkkeet[[#This Row],[Kirjanpitoarvo / pakkaus 1.1.2024
(EUR  ALV 0 %)]]</f>
        <v>0</v>
      </c>
      <c r="P1339" s="16"/>
      <c r="Q1339" s="13"/>
      <c r="R1339" s="13"/>
      <c r="S1339" s="13"/>
      <c r="T1339" s="14"/>
      <c r="U1339" s="50">
        <f>MIN(Lääkkeet[[#This Row],[Velvoite 1.7.2024 (pakkauksia)]],Lääkkeet[[#This Row],[Suurimman alitusluvan mukainen velvoite
1.7.-31.12.2024 (pakkauksia)]],Lääkkeet[[#This Row],[Alin saldo 
1.7.-31.12.2024 (pakkauksia)]])*Lääkkeet[[#This Row],[Kirjanpitoarvo / pakkaus 1.7.2024
(EUR  ALV 0 %)]]</f>
        <v>0</v>
      </c>
      <c r="W1339" s="61" t="str" cm="1">
        <f t="array" ref="W1339">IFERROR(_xlfn.IFS(Lääkkeet[[#This Row],[Sitoutunut pääoma 
1.1.-30.6.2024 (EUR)]]&gt;0,"Täytetyt",Lääkkeet[[#This Row],[Sitoutunut pääoma 
1.7.-31.12.2024 (EUR)]]&gt;0,"Täytetyt"),"")</f>
        <v/>
      </c>
      <c r="X1339" s="61"/>
      <c r="Y1339" s="5">
        <f>Hakulomake!$B$29</f>
        <v>0</v>
      </c>
    </row>
    <row r="1340" spans="1:25" x14ac:dyDescent="0.3">
      <c r="A1340" s="6" t="s">
        <v>1199</v>
      </c>
      <c r="B1340" s="5">
        <f>Hakulomake!$B$17</f>
        <v>0</v>
      </c>
      <c r="C1340" s="75">
        <v>13</v>
      </c>
      <c r="D1340" s="5" t="s">
        <v>846</v>
      </c>
      <c r="E1340" s="74" t="s">
        <v>1733</v>
      </c>
      <c r="F1340" s="5" t="s">
        <v>847</v>
      </c>
      <c r="G1340" s="5" t="s">
        <v>863</v>
      </c>
      <c r="H1340" s="5" t="s">
        <v>852</v>
      </c>
      <c r="I1340" s="5" t="s">
        <v>105</v>
      </c>
      <c r="J1340" s="75" t="s">
        <v>1117</v>
      </c>
      <c r="N1340" s="14"/>
      <c r="O1340" s="50">
        <f>MIN(Lääkkeet[[#This Row],[Velvoite 1.1.2024 (pakkauksia)]],Lääkkeet[[#This Row],[Suurimman alitusluvan mukainen velvoite 
1.1.-30.6.2024 (pakkauksia)]],Lääkkeet[[#This Row],[Alin saldo 
1.1.-30.6.2024 (pakkauksia)]])*Lääkkeet[[#This Row],[Kirjanpitoarvo / pakkaus 1.1.2024
(EUR  ALV 0 %)]]</f>
        <v>0</v>
      </c>
      <c r="P1340" s="16"/>
      <c r="Q1340" s="13"/>
      <c r="R1340" s="13"/>
      <c r="S1340" s="13"/>
      <c r="T1340" s="14"/>
      <c r="U1340" s="50">
        <f>MIN(Lääkkeet[[#This Row],[Velvoite 1.7.2024 (pakkauksia)]],Lääkkeet[[#This Row],[Suurimman alitusluvan mukainen velvoite
1.7.-31.12.2024 (pakkauksia)]],Lääkkeet[[#This Row],[Alin saldo 
1.7.-31.12.2024 (pakkauksia)]])*Lääkkeet[[#This Row],[Kirjanpitoarvo / pakkaus 1.7.2024
(EUR  ALV 0 %)]]</f>
        <v>0</v>
      </c>
      <c r="W1340" s="61" t="str" cm="1">
        <f t="array" ref="W1340">IFERROR(_xlfn.IFS(Lääkkeet[[#This Row],[Sitoutunut pääoma 
1.1.-30.6.2024 (EUR)]]&gt;0,"Täytetyt",Lääkkeet[[#This Row],[Sitoutunut pääoma 
1.7.-31.12.2024 (EUR)]]&gt;0,"Täytetyt"),"")</f>
        <v/>
      </c>
      <c r="X1340" s="61"/>
      <c r="Y1340" s="5">
        <f>Hakulomake!$B$29</f>
        <v>0</v>
      </c>
    </row>
    <row r="1341" spans="1:25" x14ac:dyDescent="0.3">
      <c r="A1341" s="6" t="s">
        <v>1199</v>
      </c>
      <c r="B1341" s="5">
        <f>Hakulomake!$B$17</f>
        <v>0</v>
      </c>
      <c r="C1341" s="75">
        <v>13</v>
      </c>
      <c r="D1341" s="5" t="s">
        <v>846</v>
      </c>
      <c r="E1341" s="74" t="s">
        <v>1734</v>
      </c>
      <c r="F1341" s="5" t="s">
        <v>847</v>
      </c>
      <c r="G1341" s="5" t="s">
        <v>855</v>
      </c>
      <c r="H1341" s="5" t="s">
        <v>849</v>
      </c>
      <c r="I1341" s="5" t="s">
        <v>105</v>
      </c>
      <c r="J1341" s="75" t="s">
        <v>1138</v>
      </c>
      <c r="N1341" s="14"/>
      <c r="O1341" s="50">
        <f>MIN(Lääkkeet[[#This Row],[Velvoite 1.1.2024 (pakkauksia)]],Lääkkeet[[#This Row],[Suurimman alitusluvan mukainen velvoite 
1.1.-30.6.2024 (pakkauksia)]],Lääkkeet[[#This Row],[Alin saldo 
1.1.-30.6.2024 (pakkauksia)]])*Lääkkeet[[#This Row],[Kirjanpitoarvo / pakkaus 1.1.2024
(EUR  ALV 0 %)]]</f>
        <v>0</v>
      </c>
      <c r="P1341" s="16"/>
      <c r="Q1341" s="13"/>
      <c r="R1341" s="13"/>
      <c r="S1341" s="13"/>
      <c r="T1341" s="14"/>
      <c r="U1341" s="50">
        <f>MIN(Lääkkeet[[#This Row],[Velvoite 1.7.2024 (pakkauksia)]],Lääkkeet[[#This Row],[Suurimman alitusluvan mukainen velvoite
1.7.-31.12.2024 (pakkauksia)]],Lääkkeet[[#This Row],[Alin saldo 
1.7.-31.12.2024 (pakkauksia)]])*Lääkkeet[[#This Row],[Kirjanpitoarvo / pakkaus 1.7.2024
(EUR  ALV 0 %)]]</f>
        <v>0</v>
      </c>
      <c r="W1341" s="61" t="str" cm="1">
        <f t="array" ref="W1341">IFERROR(_xlfn.IFS(Lääkkeet[[#This Row],[Sitoutunut pääoma 
1.1.-30.6.2024 (EUR)]]&gt;0,"Täytetyt",Lääkkeet[[#This Row],[Sitoutunut pääoma 
1.7.-31.12.2024 (EUR)]]&gt;0,"Täytetyt"),"")</f>
        <v/>
      </c>
      <c r="X1341" s="61"/>
      <c r="Y1341" s="5">
        <f>Hakulomake!$B$29</f>
        <v>0</v>
      </c>
    </row>
    <row r="1342" spans="1:25" x14ac:dyDescent="0.3">
      <c r="A1342" s="6" t="s">
        <v>1199</v>
      </c>
      <c r="B1342" s="5">
        <f>Hakulomake!$B$17</f>
        <v>0</v>
      </c>
      <c r="C1342" s="75">
        <v>13</v>
      </c>
      <c r="D1342" s="5" t="s">
        <v>842</v>
      </c>
      <c r="E1342" s="74" t="s">
        <v>1735</v>
      </c>
      <c r="F1342" s="5" t="s">
        <v>843</v>
      </c>
      <c r="G1342" s="5" t="s">
        <v>844</v>
      </c>
      <c r="H1342" s="5" t="s">
        <v>1736</v>
      </c>
      <c r="I1342" s="5" t="s">
        <v>93</v>
      </c>
      <c r="J1342" s="75" t="s">
        <v>1737</v>
      </c>
      <c r="N1342" s="14"/>
      <c r="O1342" s="50">
        <f>MIN(Lääkkeet[[#This Row],[Velvoite 1.1.2024 (pakkauksia)]],Lääkkeet[[#This Row],[Suurimman alitusluvan mukainen velvoite 
1.1.-30.6.2024 (pakkauksia)]],Lääkkeet[[#This Row],[Alin saldo 
1.1.-30.6.2024 (pakkauksia)]])*Lääkkeet[[#This Row],[Kirjanpitoarvo / pakkaus 1.1.2024
(EUR  ALV 0 %)]]</f>
        <v>0</v>
      </c>
      <c r="P1342" s="16"/>
      <c r="Q1342" s="13"/>
      <c r="R1342" s="13"/>
      <c r="S1342" s="13"/>
      <c r="T1342" s="14"/>
      <c r="U1342" s="50">
        <f>MIN(Lääkkeet[[#This Row],[Velvoite 1.7.2024 (pakkauksia)]],Lääkkeet[[#This Row],[Suurimman alitusluvan mukainen velvoite
1.7.-31.12.2024 (pakkauksia)]],Lääkkeet[[#This Row],[Alin saldo 
1.7.-31.12.2024 (pakkauksia)]])*Lääkkeet[[#This Row],[Kirjanpitoarvo / pakkaus 1.7.2024
(EUR  ALV 0 %)]]</f>
        <v>0</v>
      </c>
      <c r="W1342" s="61" t="str" cm="1">
        <f t="array" ref="W1342">IFERROR(_xlfn.IFS(Lääkkeet[[#This Row],[Sitoutunut pääoma 
1.1.-30.6.2024 (EUR)]]&gt;0,"Täytetyt",Lääkkeet[[#This Row],[Sitoutunut pääoma 
1.7.-31.12.2024 (EUR)]]&gt;0,"Täytetyt"),"")</f>
        <v/>
      </c>
      <c r="X1342" s="61"/>
      <c r="Y1342" s="5">
        <f>Hakulomake!$B$29</f>
        <v>0</v>
      </c>
    </row>
    <row r="1343" spans="1:25" x14ac:dyDescent="0.3">
      <c r="A1343" s="6" t="s">
        <v>1199</v>
      </c>
      <c r="B1343" s="5">
        <f>Hakulomake!$B$17</f>
        <v>0</v>
      </c>
      <c r="C1343" s="75">
        <v>13</v>
      </c>
      <c r="D1343" s="5" t="s">
        <v>870</v>
      </c>
      <c r="E1343" s="74" t="s">
        <v>1738</v>
      </c>
      <c r="F1343" s="5" t="s">
        <v>871</v>
      </c>
      <c r="G1343" s="5" t="s">
        <v>875</v>
      </c>
      <c r="H1343" s="5" t="s">
        <v>851</v>
      </c>
      <c r="I1343" s="5" t="s">
        <v>105</v>
      </c>
      <c r="J1343" s="75" t="s">
        <v>851</v>
      </c>
      <c r="N1343" s="14"/>
      <c r="O1343" s="50">
        <f>MIN(Lääkkeet[[#This Row],[Velvoite 1.1.2024 (pakkauksia)]],Lääkkeet[[#This Row],[Suurimman alitusluvan mukainen velvoite 
1.1.-30.6.2024 (pakkauksia)]],Lääkkeet[[#This Row],[Alin saldo 
1.1.-30.6.2024 (pakkauksia)]])*Lääkkeet[[#This Row],[Kirjanpitoarvo / pakkaus 1.1.2024
(EUR  ALV 0 %)]]</f>
        <v>0</v>
      </c>
      <c r="P1343" s="16"/>
      <c r="Q1343" s="13"/>
      <c r="R1343" s="13"/>
      <c r="S1343" s="13"/>
      <c r="T1343" s="14"/>
      <c r="U1343" s="50">
        <f>MIN(Lääkkeet[[#This Row],[Velvoite 1.7.2024 (pakkauksia)]],Lääkkeet[[#This Row],[Suurimman alitusluvan mukainen velvoite
1.7.-31.12.2024 (pakkauksia)]],Lääkkeet[[#This Row],[Alin saldo 
1.7.-31.12.2024 (pakkauksia)]])*Lääkkeet[[#This Row],[Kirjanpitoarvo / pakkaus 1.7.2024
(EUR  ALV 0 %)]]</f>
        <v>0</v>
      </c>
      <c r="W1343" s="61" t="str" cm="1">
        <f t="array" ref="W1343">IFERROR(_xlfn.IFS(Lääkkeet[[#This Row],[Sitoutunut pääoma 
1.1.-30.6.2024 (EUR)]]&gt;0,"Täytetyt",Lääkkeet[[#This Row],[Sitoutunut pääoma 
1.7.-31.12.2024 (EUR)]]&gt;0,"Täytetyt"),"")</f>
        <v/>
      </c>
      <c r="X1343" s="61"/>
      <c r="Y1343" s="5">
        <f>Hakulomake!$B$29</f>
        <v>0</v>
      </c>
    </row>
    <row r="1344" spans="1:25" x14ac:dyDescent="0.3">
      <c r="A1344" s="6" t="s">
        <v>1199</v>
      </c>
      <c r="B1344" s="5">
        <f>Hakulomake!$B$17</f>
        <v>0</v>
      </c>
      <c r="C1344" s="75">
        <v>13</v>
      </c>
      <c r="D1344" s="5" t="s">
        <v>846</v>
      </c>
      <c r="E1344" s="74" t="s">
        <v>1739</v>
      </c>
      <c r="F1344" s="5" t="s">
        <v>847</v>
      </c>
      <c r="G1344" s="5" t="s">
        <v>864</v>
      </c>
      <c r="H1344" s="5" t="s">
        <v>854</v>
      </c>
      <c r="I1344" s="5" t="s">
        <v>105</v>
      </c>
      <c r="J1344" s="75" t="s">
        <v>1127</v>
      </c>
      <c r="N1344" s="14"/>
      <c r="O1344" s="50">
        <f>MIN(Lääkkeet[[#This Row],[Velvoite 1.1.2024 (pakkauksia)]],Lääkkeet[[#This Row],[Suurimman alitusluvan mukainen velvoite 
1.1.-30.6.2024 (pakkauksia)]],Lääkkeet[[#This Row],[Alin saldo 
1.1.-30.6.2024 (pakkauksia)]])*Lääkkeet[[#This Row],[Kirjanpitoarvo / pakkaus 1.1.2024
(EUR  ALV 0 %)]]</f>
        <v>0</v>
      </c>
      <c r="P1344" s="16"/>
      <c r="Q1344" s="13"/>
      <c r="R1344" s="13"/>
      <c r="S1344" s="13"/>
      <c r="T1344" s="14"/>
      <c r="U1344" s="50">
        <f>MIN(Lääkkeet[[#This Row],[Velvoite 1.7.2024 (pakkauksia)]],Lääkkeet[[#This Row],[Suurimman alitusluvan mukainen velvoite
1.7.-31.12.2024 (pakkauksia)]],Lääkkeet[[#This Row],[Alin saldo 
1.7.-31.12.2024 (pakkauksia)]])*Lääkkeet[[#This Row],[Kirjanpitoarvo / pakkaus 1.7.2024
(EUR  ALV 0 %)]]</f>
        <v>0</v>
      </c>
      <c r="W1344" s="61" t="str" cm="1">
        <f t="array" ref="W1344">IFERROR(_xlfn.IFS(Lääkkeet[[#This Row],[Sitoutunut pääoma 
1.1.-30.6.2024 (EUR)]]&gt;0,"Täytetyt",Lääkkeet[[#This Row],[Sitoutunut pääoma 
1.7.-31.12.2024 (EUR)]]&gt;0,"Täytetyt"),"")</f>
        <v/>
      </c>
      <c r="X1344" s="61"/>
      <c r="Y1344" s="5">
        <f>Hakulomake!$B$29</f>
        <v>0</v>
      </c>
    </row>
    <row r="1345" spans="1:25" x14ac:dyDescent="0.3">
      <c r="A1345" s="6" t="s">
        <v>1199</v>
      </c>
      <c r="B1345" s="5">
        <f>Hakulomake!$B$17</f>
        <v>0</v>
      </c>
      <c r="C1345" s="75">
        <v>13</v>
      </c>
      <c r="D1345" s="5" t="s">
        <v>824</v>
      </c>
      <c r="E1345" s="74" t="s">
        <v>1740</v>
      </c>
      <c r="F1345" s="5" t="s">
        <v>825</v>
      </c>
      <c r="G1345" s="5" t="s">
        <v>831</v>
      </c>
      <c r="H1345" s="5" t="s">
        <v>828</v>
      </c>
      <c r="I1345" s="5" t="s">
        <v>322</v>
      </c>
      <c r="J1345" s="75" t="s">
        <v>1133</v>
      </c>
      <c r="N1345" s="14"/>
      <c r="O1345" s="50">
        <f>MIN(Lääkkeet[[#This Row],[Velvoite 1.1.2024 (pakkauksia)]],Lääkkeet[[#This Row],[Suurimman alitusluvan mukainen velvoite 
1.1.-30.6.2024 (pakkauksia)]],Lääkkeet[[#This Row],[Alin saldo 
1.1.-30.6.2024 (pakkauksia)]])*Lääkkeet[[#This Row],[Kirjanpitoarvo / pakkaus 1.1.2024
(EUR  ALV 0 %)]]</f>
        <v>0</v>
      </c>
      <c r="P1345" s="16"/>
      <c r="Q1345" s="13"/>
      <c r="R1345" s="13"/>
      <c r="S1345" s="13"/>
      <c r="T1345" s="14"/>
      <c r="U1345" s="50">
        <f>MIN(Lääkkeet[[#This Row],[Velvoite 1.7.2024 (pakkauksia)]],Lääkkeet[[#This Row],[Suurimman alitusluvan mukainen velvoite
1.7.-31.12.2024 (pakkauksia)]],Lääkkeet[[#This Row],[Alin saldo 
1.7.-31.12.2024 (pakkauksia)]])*Lääkkeet[[#This Row],[Kirjanpitoarvo / pakkaus 1.7.2024
(EUR  ALV 0 %)]]</f>
        <v>0</v>
      </c>
      <c r="W1345" s="61" t="str" cm="1">
        <f t="array" ref="W1345">IFERROR(_xlfn.IFS(Lääkkeet[[#This Row],[Sitoutunut pääoma 
1.1.-30.6.2024 (EUR)]]&gt;0,"Täytetyt",Lääkkeet[[#This Row],[Sitoutunut pääoma 
1.7.-31.12.2024 (EUR)]]&gt;0,"Täytetyt"),"")</f>
        <v/>
      </c>
      <c r="X1345" s="61"/>
      <c r="Y1345" s="5">
        <f>Hakulomake!$B$29</f>
        <v>0</v>
      </c>
    </row>
    <row r="1346" spans="1:25" x14ac:dyDescent="0.3">
      <c r="A1346" s="6" t="s">
        <v>1199</v>
      </c>
      <c r="B1346" s="5">
        <f>Hakulomake!$B$17</f>
        <v>0</v>
      </c>
      <c r="C1346" s="75">
        <v>13</v>
      </c>
      <c r="D1346" s="5" t="s">
        <v>824</v>
      </c>
      <c r="E1346" s="74" t="s">
        <v>1741</v>
      </c>
      <c r="F1346" s="5" t="s">
        <v>825</v>
      </c>
      <c r="G1346" s="5" t="s">
        <v>840</v>
      </c>
      <c r="H1346" s="5" t="s">
        <v>46</v>
      </c>
      <c r="I1346" s="5" t="s">
        <v>135</v>
      </c>
      <c r="J1346" s="75" t="s">
        <v>1129</v>
      </c>
      <c r="N1346" s="14"/>
      <c r="O1346" s="50">
        <f>MIN(Lääkkeet[[#This Row],[Velvoite 1.1.2024 (pakkauksia)]],Lääkkeet[[#This Row],[Suurimman alitusluvan mukainen velvoite 
1.1.-30.6.2024 (pakkauksia)]],Lääkkeet[[#This Row],[Alin saldo 
1.1.-30.6.2024 (pakkauksia)]])*Lääkkeet[[#This Row],[Kirjanpitoarvo / pakkaus 1.1.2024
(EUR  ALV 0 %)]]</f>
        <v>0</v>
      </c>
      <c r="P1346" s="16"/>
      <c r="Q1346" s="13"/>
      <c r="R1346" s="13"/>
      <c r="S1346" s="13"/>
      <c r="T1346" s="14"/>
      <c r="U1346" s="50">
        <f>MIN(Lääkkeet[[#This Row],[Velvoite 1.7.2024 (pakkauksia)]],Lääkkeet[[#This Row],[Suurimman alitusluvan mukainen velvoite
1.7.-31.12.2024 (pakkauksia)]],Lääkkeet[[#This Row],[Alin saldo 
1.7.-31.12.2024 (pakkauksia)]])*Lääkkeet[[#This Row],[Kirjanpitoarvo / pakkaus 1.7.2024
(EUR  ALV 0 %)]]</f>
        <v>0</v>
      </c>
      <c r="W1346" s="61" t="str" cm="1">
        <f t="array" ref="W1346">IFERROR(_xlfn.IFS(Lääkkeet[[#This Row],[Sitoutunut pääoma 
1.1.-30.6.2024 (EUR)]]&gt;0,"Täytetyt",Lääkkeet[[#This Row],[Sitoutunut pääoma 
1.7.-31.12.2024 (EUR)]]&gt;0,"Täytetyt"),"")</f>
        <v/>
      </c>
      <c r="X1346" s="61"/>
      <c r="Y1346" s="5">
        <f>Hakulomake!$B$29</f>
        <v>0</v>
      </c>
    </row>
    <row r="1347" spans="1:25" x14ac:dyDescent="0.3">
      <c r="A1347" s="6" t="s">
        <v>1199</v>
      </c>
      <c r="B1347" s="5">
        <f>Hakulomake!$B$17</f>
        <v>0</v>
      </c>
      <c r="C1347" s="75">
        <v>13</v>
      </c>
      <c r="D1347" s="5" t="s">
        <v>846</v>
      </c>
      <c r="E1347" s="74" t="s">
        <v>1742</v>
      </c>
      <c r="F1347" s="5" t="s">
        <v>847</v>
      </c>
      <c r="G1347" s="5" t="s">
        <v>863</v>
      </c>
      <c r="H1347" s="5" t="s">
        <v>854</v>
      </c>
      <c r="I1347" s="5" t="s">
        <v>105</v>
      </c>
      <c r="J1347" s="75" t="s">
        <v>1135</v>
      </c>
      <c r="N1347" s="14"/>
      <c r="O1347" s="50">
        <f>MIN(Lääkkeet[[#This Row],[Velvoite 1.1.2024 (pakkauksia)]],Lääkkeet[[#This Row],[Suurimman alitusluvan mukainen velvoite 
1.1.-30.6.2024 (pakkauksia)]],Lääkkeet[[#This Row],[Alin saldo 
1.1.-30.6.2024 (pakkauksia)]])*Lääkkeet[[#This Row],[Kirjanpitoarvo / pakkaus 1.1.2024
(EUR  ALV 0 %)]]</f>
        <v>0</v>
      </c>
      <c r="P1347" s="16"/>
      <c r="Q1347" s="13"/>
      <c r="R1347" s="13"/>
      <c r="S1347" s="13"/>
      <c r="T1347" s="14"/>
      <c r="U1347" s="50">
        <f>MIN(Lääkkeet[[#This Row],[Velvoite 1.7.2024 (pakkauksia)]],Lääkkeet[[#This Row],[Suurimman alitusluvan mukainen velvoite
1.7.-31.12.2024 (pakkauksia)]],Lääkkeet[[#This Row],[Alin saldo 
1.7.-31.12.2024 (pakkauksia)]])*Lääkkeet[[#This Row],[Kirjanpitoarvo / pakkaus 1.7.2024
(EUR  ALV 0 %)]]</f>
        <v>0</v>
      </c>
      <c r="W1347" s="61" t="str" cm="1">
        <f t="array" ref="W1347">IFERROR(_xlfn.IFS(Lääkkeet[[#This Row],[Sitoutunut pääoma 
1.1.-30.6.2024 (EUR)]]&gt;0,"Täytetyt",Lääkkeet[[#This Row],[Sitoutunut pääoma 
1.7.-31.12.2024 (EUR)]]&gt;0,"Täytetyt"),"")</f>
        <v/>
      </c>
      <c r="X1347" s="61"/>
      <c r="Y1347" s="5">
        <f>Hakulomake!$B$29</f>
        <v>0</v>
      </c>
    </row>
    <row r="1348" spans="1:25" x14ac:dyDescent="0.3">
      <c r="A1348" s="6" t="s">
        <v>1199</v>
      </c>
      <c r="B1348" s="5">
        <f>Hakulomake!$B$17</f>
        <v>0</v>
      </c>
      <c r="C1348" s="75">
        <v>13</v>
      </c>
      <c r="D1348" s="5" t="s">
        <v>846</v>
      </c>
      <c r="E1348" s="74" t="s">
        <v>1743</v>
      </c>
      <c r="F1348" s="5" t="s">
        <v>847</v>
      </c>
      <c r="G1348" s="5" t="s">
        <v>863</v>
      </c>
      <c r="H1348" s="5" t="s">
        <v>853</v>
      </c>
      <c r="I1348" s="5" t="s">
        <v>105</v>
      </c>
      <c r="J1348" s="75" t="s">
        <v>1118</v>
      </c>
      <c r="N1348" s="14"/>
      <c r="O1348" s="50">
        <f>MIN(Lääkkeet[[#This Row],[Velvoite 1.1.2024 (pakkauksia)]],Lääkkeet[[#This Row],[Suurimman alitusluvan mukainen velvoite 
1.1.-30.6.2024 (pakkauksia)]],Lääkkeet[[#This Row],[Alin saldo 
1.1.-30.6.2024 (pakkauksia)]])*Lääkkeet[[#This Row],[Kirjanpitoarvo / pakkaus 1.1.2024
(EUR  ALV 0 %)]]</f>
        <v>0</v>
      </c>
      <c r="P1348" s="16"/>
      <c r="Q1348" s="13"/>
      <c r="R1348" s="13"/>
      <c r="S1348" s="13"/>
      <c r="T1348" s="14"/>
      <c r="U1348" s="50">
        <f>MIN(Lääkkeet[[#This Row],[Velvoite 1.7.2024 (pakkauksia)]],Lääkkeet[[#This Row],[Suurimman alitusluvan mukainen velvoite
1.7.-31.12.2024 (pakkauksia)]],Lääkkeet[[#This Row],[Alin saldo 
1.7.-31.12.2024 (pakkauksia)]])*Lääkkeet[[#This Row],[Kirjanpitoarvo / pakkaus 1.7.2024
(EUR  ALV 0 %)]]</f>
        <v>0</v>
      </c>
      <c r="W1348" s="61" t="str" cm="1">
        <f t="array" ref="W1348">IFERROR(_xlfn.IFS(Lääkkeet[[#This Row],[Sitoutunut pääoma 
1.1.-30.6.2024 (EUR)]]&gt;0,"Täytetyt",Lääkkeet[[#This Row],[Sitoutunut pääoma 
1.7.-31.12.2024 (EUR)]]&gt;0,"Täytetyt"),"")</f>
        <v/>
      </c>
      <c r="X1348" s="61"/>
      <c r="Y1348" s="5">
        <f>Hakulomake!$B$29</f>
        <v>0</v>
      </c>
    </row>
    <row r="1349" spans="1:25" x14ac:dyDescent="0.3">
      <c r="A1349" s="6" t="s">
        <v>1199</v>
      </c>
      <c r="B1349" s="5">
        <f>Hakulomake!$B$17</f>
        <v>0</v>
      </c>
      <c r="C1349" s="75">
        <v>13</v>
      </c>
      <c r="D1349" s="5" t="s">
        <v>846</v>
      </c>
      <c r="E1349" s="74" t="s">
        <v>1744</v>
      </c>
      <c r="F1349" s="5" t="s">
        <v>847</v>
      </c>
      <c r="G1349" s="5" t="s">
        <v>865</v>
      </c>
      <c r="H1349" s="5" t="s">
        <v>852</v>
      </c>
      <c r="I1349" s="5" t="s">
        <v>105</v>
      </c>
      <c r="J1349" s="75" t="s">
        <v>1117</v>
      </c>
      <c r="N1349" s="14"/>
      <c r="O1349" s="50">
        <f>MIN(Lääkkeet[[#This Row],[Velvoite 1.1.2024 (pakkauksia)]],Lääkkeet[[#This Row],[Suurimman alitusluvan mukainen velvoite 
1.1.-30.6.2024 (pakkauksia)]],Lääkkeet[[#This Row],[Alin saldo 
1.1.-30.6.2024 (pakkauksia)]])*Lääkkeet[[#This Row],[Kirjanpitoarvo / pakkaus 1.1.2024
(EUR  ALV 0 %)]]</f>
        <v>0</v>
      </c>
      <c r="P1349" s="16"/>
      <c r="Q1349" s="13"/>
      <c r="R1349" s="13"/>
      <c r="S1349" s="13"/>
      <c r="T1349" s="14"/>
      <c r="U1349" s="50">
        <f>MIN(Lääkkeet[[#This Row],[Velvoite 1.7.2024 (pakkauksia)]],Lääkkeet[[#This Row],[Suurimman alitusluvan mukainen velvoite
1.7.-31.12.2024 (pakkauksia)]],Lääkkeet[[#This Row],[Alin saldo 
1.7.-31.12.2024 (pakkauksia)]])*Lääkkeet[[#This Row],[Kirjanpitoarvo / pakkaus 1.7.2024
(EUR  ALV 0 %)]]</f>
        <v>0</v>
      </c>
      <c r="W1349" s="61" t="str" cm="1">
        <f t="array" ref="W1349">IFERROR(_xlfn.IFS(Lääkkeet[[#This Row],[Sitoutunut pääoma 
1.1.-30.6.2024 (EUR)]]&gt;0,"Täytetyt",Lääkkeet[[#This Row],[Sitoutunut pääoma 
1.7.-31.12.2024 (EUR)]]&gt;0,"Täytetyt"),"")</f>
        <v/>
      </c>
      <c r="X1349" s="61"/>
      <c r="Y1349" s="5">
        <f>Hakulomake!$B$29</f>
        <v>0</v>
      </c>
    </row>
    <row r="1350" spans="1:25" x14ac:dyDescent="0.3">
      <c r="A1350" s="6" t="s">
        <v>1199</v>
      </c>
      <c r="B1350" s="5">
        <f>Hakulomake!$B$17</f>
        <v>0</v>
      </c>
      <c r="C1350" s="75">
        <v>13</v>
      </c>
      <c r="D1350" s="5" t="s">
        <v>846</v>
      </c>
      <c r="E1350" s="74" t="s">
        <v>1745</v>
      </c>
      <c r="F1350" s="5" t="s">
        <v>847</v>
      </c>
      <c r="G1350" s="5" t="s">
        <v>858</v>
      </c>
      <c r="H1350" s="5" t="s">
        <v>859</v>
      </c>
      <c r="I1350" s="5" t="s">
        <v>105</v>
      </c>
      <c r="J1350" s="75" t="s">
        <v>1139</v>
      </c>
      <c r="N1350" s="14"/>
      <c r="O1350" s="50">
        <f>MIN(Lääkkeet[[#This Row],[Velvoite 1.1.2024 (pakkauksia)]],Lääkkeet[[#This Row],[Suurimman alitusluvan mukainen velvoite 
1.1.-30.6.2024 (pakkauksia)]],Lääkkeet[[#This Row],[Alin saldo 
1.1.-30.6.2024 (pakkauksia)]])*Lääkkeet[[#This Row],[Kirjanpitoarvo / pakkaus 1.1.2024
(EUR  ALV 0 %)]]</f>
        <v>0</v>
      </c>
      <c r="P1350" s="16"/>
      <c r="Q1350" s="13"/>
      <c r="R1350" s="13"/>
      <c r="S1350" s="13"/>
      <c r="T1350" s="14"/>
      <c r="U1350" s="50">
        <f>MIN(Lääkkeet[[#This Row],[Velvoite 1.7.2024 (pakkauksia)]],Lääkkeet[[#This Row],[Suurimman alitusluvan mukainen velvoite
1.7.-31.12.2024 (pakkauksia)]],Lääkkeet[[#This Row],[Alin saldo 
1.7.-31.12.2024 (pakkauksia)]])*Lääkkeet[[#This Row],[Kirjanpitoarvo / pakkaus 1.7.2024
(EUR  ALV 0 %)]]</f>
        <v>0</v>
      </c>
      <c r="W1350" s="61" t="str" cm="1">
        <f t="array" ref="W1350">IFERROR(_xlfn.IFS(Lääkkeet[[#This Row],[Sitoutunut pääoma 
1.1.-30.6.2024 (EUR)]]&gt;0,"Täytetyt",Lääkkeet[[#This Row],[Sitoutunut pääoma 
1.7.-31.12.2024 (EUR)]]&gt;0,"Täytetyt"),"")</f>
        <v/>
      </c>
      <c r="X1350" s="61"/>
      <c r="Y1350" s="5">
        <f>Hakulomake!$B$29</f>
        <v>0</v>
      </c>
    </row>
    <row r="1351" spans="1:25" x14ac:dyDescent="0.3">
      <c r="A1351" s="6" t="s">
        <v>1199</v>
      </c>
      <c r="B1351" s="5">
        <f>Hakulomake!$B$17</f>
        <v>0</v>
      </c>
      <c r="C1351" s="75">
        <v>13</v>
      </c>
      <c r="D1351" s="5" t="s">
        <v>870</v>
      </c>
      <c r="E1351" s="74" t="s">
        <v>1746</v>
      </c>
      <c r="F1351" s="5" t="s">
        <v>871</v>
      </c>
      <c r="G1351" s="5" t="s">
        <v>872</v>
      </c>
      <c r="H1351" s="5" t="s">
        <v>853</v>
      </c>
      <c r="I1351" s="5" t="s">
        <v>105</v>
      </c>
      <c r="J1351" s="75" t="s">
        <v>1118</v>
      </c>
      <c r="N1351" s="14"/>
      <c r="O1351" s="50">
        <f>MIN(Lääkkeet[[#This Row],[Velvoite 1.1.2024 (pakkauksia)]],Lääkkeet[[#This Row],[Suurimman alitusluvan mukainen velvoite 
1.1.-30.6.2024 (pakkauksia)]],Lääkkeet[[#This Row],[Alin saldo 
1.1.-30.6.2024 (pakkauksia)]])*Lääkkeet[[#This Row],[Kirjanpitoarvo / pakkaus 1.1.2024
(EUR  ALV 0 %)]]</f>
        <v>0</v>
      </c>
      <c r="P1351" s="16"/>
      <c r="Q1351" s="13"/>
      <c r="R1351" s="13"/>
      <c r="S1351" s="13"/>
      <c r="T1351" s="14"/>
      <c r="U1351" s="50">
        <f>MIN(Lääkkeet[[#This Row],[Velvoite 1.7.2024 (pakkauksia)]],Lääkkeet[[#This Row],[Suurimman alitusluvan mukainen velvoite
1.7.-31.12.2024 (pakkauksia)]],Lääkkeet[[#This Row],[Alin saldo 
1.7.-31.12.2024 (pakkauksia)]])*Lääkkeet[[#This Row],[Kirjanpitoarvo / pakkaus 1.7.2024
(EUR  ALV 0 %)]]</f>
        <v>0</v>
      </c>
      <c r="W1351" s="61" t="str" cm="1">
        <f t="array" ref="W1351">IFERROR(_xlfn.IFS(Lääkkeet[[#This Row],[Sitoutunut pääoma 
1.1.-30.6.2024 (EUR)]]&gt;0,"Täytetyt",Lääkkeet[[#This Row],[Sitoutunut pääoma 
1.7.-31.12.2024 (EUR)]]&gt;0,"Täytetyt"),"")</f>
        <v/>
      </c>
      <c r="X1351" s="61"/>
      <c r="Y1351" s="5">
        <f>Hakulomake!$B$29</f>
        <v>0</v>
      </c>
    </row>
    <row r="1352" spans="1:25" x14ac:dyDescent="0.3">
      <c r="A1352" s="6" t="s">
        <v>1199</v>
      </c>
      <c r="B1352" s="5">
        <f>Hakulomake!$B$17</f>
        <v>0</v>
      </c>
      <c r="C1352" s="75">
        <v>13</v>
      </c>
      <c r="D1352" s="5" t="s">
        <v>818</v>
      </c>
      <c r="E1352" s="74" t="s">
        <v>1747</v>
      </c>
      <c r="F1352" s="5" t="s">
        <v>819</v>
      </c>
      <c r="G1352" s="5" t="s">
        <v>820</v>
      </c>
      <c r="H1352" s="5" t="s">
        <v>823</v>
      </c>
      <c r="I1352" s="5" t="s">
        <v>135</v>
      </c>
      <c r="J1352" s="75" t="s">
        <v>1140</v>
      </c>
      <c r="N1352" s="14"/>
      <c r="O1352" s="50">
        <f>MIN(Lääkkeet[[#This Row],[Velvoite 1.1.2024 (pakkauksia)]],Lääkkeet[[#This Row],[Suurimman alitusluvan mukainen velvoite 
1.1.-30.6.2024 (pakkauksia)]],Lääkkeet[[#This Row],[Alin saldo 
1.1.-30.6.2024 (pakkauksia)]])*Lääkkeet[[#This Row],[Kirjanpitoarvo / pakkaus 1.1.2024
(EUR  ALV 0 %)]]</f>
        <v>0</v>
      </c>
      <c r="P1352" s="16"/>
      <c r="Q1352" s="13"/>
      <c r="R1352" s="13"/>
      <c r="S1352" s="13"/>
      <c r="T1352" s="14"/>
      <c r="U1352" s="50">
        <f>MIN(Lääkkeet[[#This Row],[Velvoite 1.7.2024 (pakkauksia)]],Lääkkeet[[#This Row],[Suurimman alitusluvan mukainen velvoite
1.7.-31.12.2024 (pakkauksia)]],Lääkkeet[[#This Row],[Alin saldo 
1.7.-31.12.2024 (pakkauksia)]])*Lääkkeet[[#This Row],[Kirjanpitoarvo / pakkaus 1.7.2024
(EUR  ALV 0 %)]]</f>
        <v>0</v>
      </c>
      <c r="W1352" s="61" t="str" cm="1">
        <f t="array" ref="W1352">IFERROR(_xlfn.IFS(Lääkkeet[[#This Row],[Sitoutunut pääoma 
1.1.-30.6.2024 (EUR)]]&gt;0,"Täytetyt",Lääkkeet[[#This Row],[Sitoutunut pääoma 
1.7.-31.12.2024 (EUR)]]&gt;0,"Täytetyt"),"")</f>
        <v/>
      </c>
      <c r="X1352" s="61"/>
      <c r="Y1352" s="5">
        <f>Hakulomake!$B$29</f>
        <v>0</v>
      </c>
    </row>
    <row r="1353" spans="1:25" x14ac:dyDescent="0.3">
      <c r="A1353" s="6" t="s">
        <v>1199</v>
      </c>
      <c r="B1353" s="5">
        <f>Hakulomake!$B$17</f>
        <v>0</v>
      </c>
      <c r="C1353" s="75">
        <v>13</v>
      </c>
      <c r="D1353" s="5" t="s">
        <v>846</v>
      </c>
      <c r="E1353" s="74" t="s">
        <v>1748</v>
      </c>
      <c r="F1353" s="5" t="s">
        <v>847</v>
      </c>
      <c r="G1353" s="5" t="s">
        <v>858</v>
      </c>
      <c r="H1353" s="5" t="s">
        <v>852</v>
      </c>
      <c r="I1353" s="5" t="s">
        <v>105</v>
      </c>
      <c r="J1353" s="75" t="s">
        <v>1141</v>
      </c>
      <c r="N1353" s="14"/>
      <c r="O1353" s="50">
        <f>MIN(Lääkkeet[[#This Row],[Velvoite 1.1.2024 (pakkauksia)]],Lääkkeet[[#This Row],[Suurimman alitusluvan mukainen velvoite 
1.1.-30.6.2024 (pakkauksia)]],Lääkkeet[[#This Row],[Alin saldo 
1.1.-30.6.2024 (pakkauksia)]])*Lääkkeet[[#This Row],[Kirjanpitoarvo / pakkaus 1.1.2024
(EUR  ALV 0 %)]]</f>
        <v>0</v>
      </c>
      <c r="P1353" s="16"/>
      <c r="Q1353" s="13"/>
      <c r="R1353" s="13"/>
      <c r="S1353" s="13"/>
      <c r="T1353" s="14"/>
      <c r="U1353" s="50">
        <f>MIN(Lääkkeet[[#This Row],[Velvoite 1.7.2024 (pakkauksia)]],Lääkkeet[[#This Row],[Suurimman alitusluvan mukainen velvoite
1.7.-31.12.2024 (pakkauksia)]],Lääkkeet[[#This Row],[Alin saldo 
1.7.-31.12.2024 (pakkauksia)]])*Lääkkeet[[#This Row],[Kirjanpitoarvo / pakkaus 1.7.2024
(EUR  ALV 0 %)]]</f>
        <v>0</v>
      </c>
      <c r="W1353" s="61" t="str" cm="1">
        <f t="array" ref="W1353">IFERROR(_xlfn.IFS(Lääkkeet[[#This Row],[Sitoutunut pääoma 
1.1.-30.6.2024 (EUR)]]&gt;0,"Täytetyt",Lääkkeet[[#This Row],[Sitoutunut pääoma 
1.7.-31.12.2024 (EUR)]]&gt;0,"Täytetyt"),"")</f>
        <v/>
      </c>
      <c r="X1353" s="61"/>
      <c r="Y1353" s="5">
        <f>Hakulomake!$B$29</f>
        <v>0</v>
      </c>
    </row>
    <row r="1354" spans="1:25" x14ac:dyDescent="0.3">
      <c r="A1354" s="6" t="s">
        <v>1199</v>
      </c>
      <c r="B1354" s="5">
        <f>Hakulomake!$B$17</f>
        <v>0</v>
      </c>
      <c r="C1354" s="75">
        <v>13</v>
      </c>
      <c r="D1354" s="5" t="s">
        <v>824</v>
      </c>
      <c r="E1354" s="74" t="s">
        <v>1749</v>
      </c>
      <c r="F1354" s="5" t="s">
        <v>825</v>
      </c>
      <c r="G1354" s="5" t="s">
        <v>831</v>
      </c>
      <c r="H1354" s="5" t="s">
        <v>830</v>
      </c>
      <c r="I1354" s="5" t="s">
        <v>322</v>
      </c>
      <c r="J1354" s="75" t="s">
        <v>1119</v>
      </c>
      <c r="N1354" s="14"/>
      <c r="O1354" s="50">
        <f>MIN(Lääkkeet[[#This Row],[Velvoite 1.1.2024 (pakkauksia)]],Lääkkeet[[#This Row],[Suurimman alitusluvan mukainen velvoite 
1.1.-30.6.2024 (pakkauksia)]],Lääkkeet[[#This Row],[Alin saldo 
1.1.-30.6.2024 (pakkauksia)]])*Lääkkeet[[#This Row],[Kirjanpitoarvo / pakkaus 1.1.2024
(EUR  ALV 0 %)]]</f>
        <v>0</v>
      </c>
      <c r="P1354" s="16"/>
      <c r="Q1354" s="13"/>
      <c r="R1354" s="13"/>
      <c r="S1354" s="13"/>
      <c r="T1354" s="14"/>
      <c r="U1354" s="50">
        <f>MIN(Lääkkeet[[#This Row],[Velvoite 1.7.2024 (pakkauksia)]],Lääkkeet[[#This Row],[Suurimman alitusluvan mukainen velvoite
1.7.-31.12.2024 (pakkauksia)]],Lääkkeet[[#This Row],[Alin saldo 
1.7.-31.12.2024 (pakkauksia)]])*Lääkkeet[[#This Row],[Kirjanpitoarvo / pakkaus 1.7.2024
(EUR  ALV 0 %)]]</f>
        <v>0</v>
      </c>
      <c r="W1354" s="61" t="str" cm="1">
        <f t="array" ref="W1354">IFERROR(_xlfn.IFS(Lääkkeet[[#This Row],[Sitoutunut pääoma 
1.1.-30.6.2024 (EUR)]]&gt;0,"Täytetyt",Lääkkeet[[#This Row],[Sitoutunut pääoma 
1.7.-31.12.2024 (EUR)]]&gt;0,"Täytetyt"),"")</f>
        <v/>
      </c>
      <c r="X1354" s="61"/>
      <c r="Y1354" s="5">
        <f>Hakulomake!$B$29</f>
        <v>0</v>
      </c>
    </row>
    <row r="1355" spans="1:25" x14ac:dyDescent="0.3">
      <c r="A1355" s="6" t="s">
        <v>1199</v>
      </c>
      <c r="B1355" s="5">
        <f>Hakulomake!$B$17</f>
        <v>0</v>
      </c>
      <c r="C1355" s="75">
        <v>13</v>
      </c>
      <c r="D1355" s="5" t="s">
        <v>818</v>
      </c>
      <c r="E1355" s="74" t="s">
        <v>1750</v>
      </c>
      <c r="F1355" s="5" t="s">
        <v>819</v>
      </c>
      <c r="G1355" s="5" t="s">
        <v>820</v>
      </c>
      <c r="H1355" s="5" t="s">
        <v>822</v>
      </c>
      <c r="I1355" s="5" t="s">
        <v>135</v>
      </c>
      <c r="J1355" s="75" t="s">
        <v>1142</v>
      </c>
      <c r="N1355" s="14"/>
      <c r="O1355" s="50">
        <f>MIN(Lääkkeet[[#This Row],[Velvoite 1.1.2024 (pakkauksia)]],Lääkkeet[[#This Row],[Suurimman alitusluvan mukainen velvoite 
1.1.-30.6.2024 (pakkauksia)]],Lääkkeet[[#This Row],[Alin saldo 
1.1.-30.6.2024 (pakkauksia)]])*Lääkkeet[[#This Row],[Kirjanpitoarvo / pakkaus 1.1.2024
(EUR  ALV 0 %)]]</f>
        <v>0</v>
      </c>
      <c r="P1355" s="16"/>
      <c r="Q1355" s="13"/>
      <c r="R1355" s="13"/>
      <c r="S1355" s="13"/>
      <c r="T1355" s="14"/>
      <c r="U1355" s="50">
        <f>MIN(Lääkkeet[[#This Row],[Velvoite 1.7.2024 (pakkauksia)]],Lääkkeet[[#This Row],[Suurimman alitusluvan mukainen velvoite
1.7.-31.12.2024 (pakkauksia)]],Lääkkeet[[#This Row],[Alin saldo 
1.7.-31.12.2024 (pakkauksia)]])*Lääkkeet[[#This Row],[Kirjanpitoarvo / pakkaus 1.7.2024
(EUR  ALV 0 %)]]</f>
        <v>0</v>
      </c>
      <c r="W1355" s="61" t="str" cm="1">
        <f t="array" ref="W1355">IFERROR(_xlfn.IFS(Lääkkeet[[#This Row],[Sitoutunut pääoma 
1.1.-30.6.2024 (EUR)]]&gt;0,"Täytetyt",Lääkkeet[[#This Row],[Sitoutunut pääoma 
1.7.-31.12.2024 (EUR)]]&gt;0,"Täytetyt"),"")</f>
        <v/>
      </c>
      <c r="X1355" s="61"/>
      <c r="Y1355" s="5">
        <f>Hakulomake!$B$29</f>
        <v>0</v>
      </c>
    </row>
    <row r="1356" spans="1:25" x14ac:dyDescent="0.3">
      <c r="A1356" s="6" t="s">
        <v>1199</v>
      </c>
      <c r="B1356" s="5">
        <f>Hakulomake!$B$17</f>
        <v>0</v>
      </c>
      <c r="C1356" s="75">
        <v>13</v>
      </c>
      <c r="D1356" s="5" t="s">
        <v>818</v>
      </c>
      <c r="E1356" s="74" t="s">
        <v>1751</v>
      </c>
      <c r="F1356" s="5" t="s">
        <v>819</v>
      </c>
      <c r="G1356" s="5" t="s">
        <v>820</v>
      </c>
      <c r="H1356" s="5" t="s">
        <v>823</v>
      </c>
      <c r="I1356" s="5" t="s">
        <v>135</v>
      </c>
      <c r="J1356" s="75" t="s">
        <v>1129</v>
      </c>
      <c r="N1356" s="14"/>
      <c r="O1356" s="50">
        <f>MIN(Lääkkeet[[#This Row],[Velvoite 1.1.2024 (pakkauksia)]],Lääkkeet[[#This Row],[Suurimman alitusluvan mukainen velvoite 
1.1.-30.6.2024 (pakkauksia)]],Lääkkeet[[#This Row],[Alin saldo 
1.1.-30.6.2024 (pakkauksia)]])*Lääkkeet[[#This Row],[Kirjanpitoarvo / pakkaus 1.1.2024
(EUR  ALV 0 %)]]</f>
        <v>0</v>
      </c>
      <c r="P1356" s="16"/>
      <c r="Q1356" s="13"/>
      <c r="R1356" s="13"/>
      <c r="S1356" s="13"/>
      <c r="T1356" s="14"/>
      <c r="U1356" s="50">
        <f>MIN(Lääkkeet[[#This Row],[Velvoite 1.7.2024 (pakkauksia)]],Lääkkeet[[#This Row],[Suurimman alitusluvan mukainen velvoite
1.7.-31.12.2024 (pakkauksia)]],Lääkkeet[[#This Row],[Alin saldo 
1.7.-31.12.2024 (pakkauksia)]])*Lääkkeet[[#This Row],[Kirjanpitoarvo / pakkaus 1.7.2024
(EUR  ALV 0 %)]]</f>
        <v>0</v>
      </c>
      <c r="W1356" s="61" t="str" cm="1">
        <f t="array" ref="W1356">IFERROR(_xlfn.IFS(Lääkkeet[[#This Row],[Sitoutunut pääoma 
1.1.-30.6.2024 (EUR)]]&gt;0,"Täytetyt",Lääkkeet[[#This Row],[Sitoutunut pääoma 
1.7.-31.12.2024 (EUR)]]&gt;0,"Täytetyt"),"")</f>
        <v/>
      </c>
      <c r="X1356" s="61"/>
      <c r="Y1356" s="5">
        <f>Hakulomake!$B$29</f>
        <v>0</v>
      </c>
    </row>
    <row r="1357" spans="1:25" x14ac:dyDescent="0.3">
      <c r="A1357" s="6" t="s">
        <v>1199</v>
      </c>
      <c r="B1357" s="5">
        <f>Hakulomake!$B$17</f>
        <v>0</v>
      </c>
      <c r="C1357" s="75">
        <v>13</v>
      </c>
      <c r="D1357" s="5" t="s">
        <v>846</v>
      </c>
      <c r="E1357" s="74" t="s">
        <v>1752</v>
      </c>
      <c r="F1357" s="5" t="s">
        <v>847</v>
      </c>
      <c r="G1357" s="5" t="s">
        <v>864</v>
      </c>
      <c r="H1357" s="5" t="s">
        <v>853</v>
      </c>
      <c r="I1357" s="5" t="s">
        <v>105</v>
      </c>
      <c r="J1357" s="75" t="s">
        <v>1124</v>
      </c>
      <c r="N1357" s="14"/>
      <c r="O1357" s="50">
        <f>MIN(Lääkkeet[[#This Row],[Velvoite 1.1.2024 (pakkauksia)]],Lääkkeet[[#This Row],[Suurimman alitusluvan mukainen velvoite 
1.1.-30.6.2024 (pakkauksia)]],Lääkkeet[[#This Row],[Alin saldo 
1.1.-30.6.2024 (pakkauksia)]])*Lääkkeet[[#This Row],[Kirjanpitoarvo / pakkaus 1.1.2024
(EUR  ALV 0 %)]]</f>
        <v>0</v>
      </c>
      <c r="P1357" s="16"/>
      <c r="Q1357" s="13"/>
      <c r="R1357" s="13"/>
      <c r="S1357" s="13"/>
      <c r="T1357" s="14"/>
      <c r="U1357" s="50">
        <f>MIN(Lääkkeet[[#This Row],[Velvoite 1.7.2024 (pakkauksia)]],Lääkkeet[[#This Row],[Suurimman alitusluvan mukainen velvoite
1.7.-31.12.2024 (pakkauksia)]],Lääkkeet[[#This Row],[Alin saldo 
1.7.-31.12.2024 (pakkauksia)]])*Lääkkeet[[#This Row],[Kirjanpitoarvo / pakkaus 1.7.2024
(EUR  ALV 0 %)]]</f>
        <v>0</v>
      </c>
      <c r="W1357" s="61" t="str" cm="1">
        <f t="array" ref="W1357">IFERROR(_xlfn.IFS(Lääkkeet[[#This Row],[Sitoutunut pääoma 
1.1.-30.6.2024 (EUR)]]&gt;0,"Täytetyt",Lääkkeet[[#This Row],[Sitoutunut pääoma 
1.7.-31.12.2024 (EUR)]]&gt;0,"Täytetyt"),"")</f>
        <v/>
      </c>
      <c r="X1357" s="61"/>
      <c r="Y1357" s="5">
        <f>Hakulomake!$B$29</f>
        <v>0</v>
      </c>
    </row>
    <row r="1358" spans="1:25" x14ac:dyDescent="0.3">
      <c r="A1358" s="6" t="s">
        <v>1199</v>
      </c>
      <c r="B1358" s="5">
        <f>Hakulomake!$B$17</f>
        <v>0</v>
      </c>
      <c r="C1358" s="75">
        <v>13</v>
      </c>
      <c r="D1358" s="5" t="s">
        <v>846</v>
      </c>
      <c r="E1358" s="74" t="s">
        <v>1753</v>
      </c>
      <c r="F1358" s="5" t="s">
        <v>847</v>
      </c>
      <c r="G1358" s="5" t="s">
        <v>858</v>
      </c>
      <c r="H1358" s="5" t="s">
        <v>851</v>
      </c>
      <c r="I1358" s="5" t="s">
        <v>105</v>
      </c>
      <c r="J1358" s="75" t="s">
        <v>1143</v>
      </c>
      <c r="N1358" s="14"/>
      <c r="O1358" s="50">
        <f>MIN(Lääkkeet[[#This Row],[Velvoite 1.1.2024 (pakkauksia)]],Lääkkeet[[#This Row],[Suurimman alitusluvan mukainen velvoite 
1.1.-30.6.2024 (pakkauksia)]],Lääkkeet[[#This Row],[Alin saldo 
1.1.-30.6.2024 (pakkauksia)]])*Lääkkeet[[#This Row],[Kirjanpitoarvo / pakkaus 1.1.2024
(EUR  ALV 0 %)]]</f>
        <v>0</v>
      </c>
      <c r="P1358" s="16"/>
      <c r="Q1358" s="13"/>
      <c r="R1358" s="13"/>
      <c r="S1358" s="13"/>
      <c r="T1358" s="14"/>
      <c r="U1358" s="50">
        <f>MIN(Lääkkeet[[#This Row],[Velvoite 1.7.2024 (pakkauksia)]],Lääkkeet[[#This Row],[Suurimman alitusluvan mukainen velvoite
1.7.-31.12.2024 (pakkauksia)]],Lääkkeet[[#This Row],[Alin saldo 
1.7.-31.12.2024 (pakkauksia)]])*Lääkkeet[[#This Row],[Kirjanpitoarvo / pakkaus 1.7.2024
(EUR  ALV 0 %)]]</f>
        <v>0</v>
      </c>
      <c r="W1358" s="61" t="str" cm="1">
        <f t="array" ref="W1358">IFERROR(_xlfn.IFS(Lääkkeet[[#This Row],[Sitoutunut pääoma 
1.1.-30.6.2024 (EUR)]]&gt;0,"Täytetyt",Lääkkeet[[#This Row],[Sitoutunut pääoma 
1.7.-31.12.2024 (EUR)]]&gt;0,"Täytetyt"),"")</f>
        <v/>
      </c>
      <c r="X1358" s="61"/>
      <c r="Y1358" s="5">
        <f>Hakulomake!$B$29</f>
        <v>0</v>
      </c>
    </row>
    <row r="1359" spans="1:25" x14ac:dyDescent="0.3">
      <c r="A1359" s="6" t="s">
        <v>1199</v>
      </c>
      <c r="B1359" s="5">
        <f>Hakulomake!$B$17</f>
        <v>0</v>
      </c>
      <c r="C1359" s="75">
        <v>13</v>
      </c>
      <c r="D1359" s="5" t="s">
        <v>846</v>
      </c>
      <c r="E1359" s="74" t="s">
        <v>1754</v>
      </c>
      <c r="F1359" s="5" t="s">
        <v>847</v>
      </c>
      <c r="G1359" s="5" t="s">
        <v>861</v>
      </c>
      <c r="H1359" s="5" t="s">
        <v>851</v>
      </c>
      <c r="I1359" s="5" t="s">
        <v>105</v>
      </c>
      <c r="J1359" s="75" t="s">
        <v>851</v>
      </c>
      <c r="N1359" s="14"/>
      <c r="O1359" s="50">
        <f>MIN(Lääkkeet[[#This Row],[Velvoite 1.1.2024 (pakkauksia)]],Lääkkeet[[#This Row],[Suurimman alitusluvan mukainen velvoite 
1.1.-30.6.2024 (pakkauksia)]],Lääkkeet[[#This Row],[Alin saldo 
1.1.-30.6.2024 (pakkauksia)]])*Lääkkeet[[#This Row],[Kirjanpitoarvo / pakkaus 1.1.2024
(EUR  ALV 0 %)]]</f>
        <v>0</v>
      </c>
      <c r="P1359" s="16"/>
      <c r="Q1359" s="13"/>
      <c r="R1359" s="13"/>
      <c r="S1359" s="13"/>
      <c r="T1359" s="14"/>
      <c r="U1359" s="50">
        <f>MIN(Lääkkeet[[#This Row],[Velvoite 1.7.2024 (pakkauksia)]],Lääkkeet[[#This Row],[Suurimman alitusluvan mukainen velvoite
1.7.-31.12.2024 (pakkauksia)]],Lääkkeet[[#This Row],[Alin saldo 
1.7.-31.12.2024 (pakkauksia)]])*Lääkkeet[[#This Row],[Kirjanpitoarvo / pakkaus 1.7.2024
(EUR  ALV 0 %)]]</f>
        <v>0</v>
      </c>
      <c r="W1359" s="61" t="str" cm="1">
        <f t="array" ref="W1359">IFERROR(_xlfn.IFS(Lääkkeet[[#This Row],[Sitoutunut pääoma 
1.1.-30.6.2024 (EUR)]]&gt;0,"Täytetyt",Lääkkeet[[#This Row],[Sitoutunut pääoma 
1.7.-31.12.2024 (EUR)]]&gt;0,"Täytetyt"),"")</f>
        <v/>
      </c>
      <c r="X1359" s="61"/>
      <c r="Y1359" s="5">
        <f>Hakulomake!$B$29</f>
        <v>0</v>
      </c>
    </row>
    <row r="1360" spans="1:25" x14ac:dyDescent="0.3">
      <c r="A1360" s="6" t="s">
        <v>1199</v>
      </c>
      <c r="B1360" s="5">
        <f>Hakulomake!$B$17</f>
        <v>0</v>
      </c>
      <c r="C1360" s="75">
        <v>13</v>
      </c>
      <c r="D1360" s="5" t="s">
        <v>870</v>
      </c>
      <c r="E1360" s="74" t="s">
        <v>1755</v>
      </c>
      <c r="F1360" s="5" t="s">
        <v>871</v>
      </c>
      <c r="G1360" s="5" t="s">
        <v>875</v>
      </c>
      <c r="H1360" s="5" t="s">
        <v>853</v>
      </c>
      <c r="I1360" s="5" t="s">
        <v>105</v>
      </c>
      <c r="J1360" s="75" t="s">
        <v>853</v>
      </c>
      <c r="N1360" s="14"/>
      <c r="O1360" s="50">
        <f>MIN(Lääkkeet[[#This Row],[Velvoite 1.1.2024 (pakkauksia)]],Lääkkeet[[#This Row],[Suurimman alitusluvan mukainen velvoite 
1.1.-30.6.2024 (pakkauksia)]],Lääkkeet[[#This Row],[Alin saldo 
1.1.-30.6.2024 (pakkauksia)]])*Lääkkeet[[#This Row],[Kirjanpitoarvo / pakkaus 1.1.2024
(EUR  ALV 0 %)]]</f>
        <v>0</v>
      </c>
      <c r="P1360" s="16"/>
      <c r="Q1360" s="13"/>
      <c r="R1360" s="13"/>
      <c r="S1360" s="13"/>
      <c r="T1360" s="14"/>
      <c r="U1360" s="50">
        <f>MIN(Lääkkeet[[#This Row],[Velvoite 1.7.2024 (pakkauksia)]],Lääkkeet[[#This Row],[Suurimman alitusluvan mukainen velvoite
1.7.-31.12.2024 (pakkauksia)]],Lääkkeet[[#This Row],[Alin saldo 
1.7.-31.12.2024 (pakkauksia)]])*Lääkkeet[[#This Row],[Kirjanpitoarvo / pakkaus 1.7.2024
(EUR  ALV 0 %)]]</f>
        <v>0</v>
      </c>
      <c r="W1360" s="61" t="str" cm="1">
        <f t="array" ref="W1360">IFERROR(_xlfn.IFS(Lääkkeet[[#This Row],[Sitoutunut pääoma 
1.1.-30.6.2024 (EUR)]]&gt;0,"Täytetyt",Lääkkeet[[#This Row],[Sitoutunut pääoma 
1.7.-31.12.2024 (EUR)]]&gt;0,"Täytetyt"),"")</f>
        <v/>
      </c>
      <c r="X1360" s="61"/>
      <c r="Y1360" s="5">
        <f>Hakulomake!$B$29</f>
        <v>0</v>
      </c>
    </row>
    <row r="1361" spans="1:25" x14ac:dyDescent="0.3">
      <c r="A1361" s="6" t="s">
        <v>1199</v>
      </c>
      <c r="B1361" s="5">
        <f>Hakulomake!$B$17</f>
        <v>0</v>
      </c>
      <c r="C1361" s="75">
        <v>13</v>
      </c>
      <c r="D1361" s="5" t="s">
        <v>846</v>
      </c>
      <c r="E1361" s="74" t="s">
        <v>1756</v>
      </c>
      <c r="F1361" s="5" t="s">
        <v>847</v>
      </c>
      <c r="G1361" s="5" t="s">
        <v>855</v>
      </c>
      <c r="H1361" s="5" t="s">
        <v>853</v>
      </c>
      <c r="I1361" s="5" t="s">
        <v>105</v>
      </c>
      <c r="J1361" s="75" t="s">
        <v>1118</v>
      </c>
      <c r="N1361" s="14"/>
      <c r="O1361" s="50">
        <f>MIN(Lääkkeet[[#This Row],[Velvoite 1.1.2024 (pakkauksia)]],Lääkkeet[[#This Row],[Suurimman alitusluvan mukainen velvoite 
1.1.-30.6.2024 (pakkauksia)]],Lääkkeet[[#This Row],[Alin saldo 
1.1.-30.6.2024 (pakkauksia)]])*Lääkkeet[[#This Row],[Kirjanpitoarvo / pakkaus 1.1.2024
(EUR  ALV 0 %)]]</f>
        <v>0</v>
      </c>
      <c r="P1361" s="16"/>
      <c r="Q1361" s="13"/>
      <c r="R1361" s="13"/>
      <c r="S1361" s="13"/>
      <c r="T1361" s="14"/>
      <c r="U1361" s="50">
        <f>MIN(Lääkkeet[[#This Row],[Velvoite 1.7.2024 (pakkauksia)]],Lääkkeet[[#This Row],[Suurimman alitusluvan mukainen velvoite
1.7.-31.12.2024 (pakkauksia)]],Lääkkeet[[#This Row],[Alin saldo 
1.7.-31.12.2024 (pakkauksia)]])*Lääkkeet[[#This Row],[Kirjanpitoarvo / pakkaus 1.7.2024
(EUR  ALV 0 %)]]</f>
        <v>0</v>
      </c>
      <c r="W1361" s="61" t="str" cm="1">
        <f t="array" ref="W1361">IFERROR(_xlfn.IFS(Lääkkeet[[#This Row],[Sitoutunut pääoma 
1.1.-30.6.2024 (EUR)]]&gt;0,"Täytetyt",Lääkkeet[[#This Row],[Sitoutunut pääoma 
1.7.-31.12.2024 (EUR)]]&gt;0,"Täytetyt"),"")</f>
        <v/>
      </c>
      <c r="X1361" s="61"/>
      <c r="Y1361" s="5">
        <f>Hakulomake!$B$29</f>
        <v>0</v>
      </c>
    </row>
    <row r="1362" spans="1:25" x14ac:dyDescent="0.3">
      <c r="A1362" s="6" t="s">
        <v>1199</v>
      </c>
      <c r="B1362" s="5">
        <f>Hakulomake!$B$17</f>
        <v>0</v>
      </c>
      <c r="C1362" s="75">
        <v>13</v>
      </c>
      <c r="D1362" s="5" t="s">
        <v>846</v>
      </c>
      <c r="E1362" s="74" t="s">
        <v>1757</v>
      </c>
      <c r="F1362" s="5" t="s">
        <v>847</v>
      </c>
      <c r="G1362" s="5" t="s">
        <v>848</v>
      </c>
      <c r="H1362" s="5" t="s">
        <v>849</v>
      </c>
      <c r="I1362" s="5" t="s">
        <v>105</v>
      </c>
      <c r="J1362" s="75" t="s">
        <v>1138</v>
      </c>
      <c r="N1362" s="14"/>
      <c r="O1362" s="50">
        <f>MIN(Lääkkeet[[#This Row],[Velvoite 1.1.2024 (pakkauksia)]],Lääkkeet[[#This Row],[Suurimman alitusluvan mukainen velvoite 
1.1.-30.6.2024 (pakkauksia)]],Lääkkeet[[#This Row],[Alin saldo 
1.1.-30.6.2024 (pakkauksia)]])*Lääkkeet[[#This Row],[Kirjanpitoarvo / pakkaus 1.1.2024
(EUR  ALV 0 %)]]</f>
        <v>0</v>
      </c>
      <c r="P1362" s="16"/>
      <c r="Q1362" s="13"/>
      <c r="R1362" s="13"/>
      <c r="S1362" s="13"/>
      <c r="T1362" s="14"/>
      <c r="U1362" s="50">
        <f>MIN(Lääkkeet[[#This Row],[Velvoite 1.7.2024 (pakkauksia)]],Lääkkeet[[#This Row],[Suurimman alitusluvan mukainen velvoite
1.7.-31.12.2024 (pakkauksia)]],Lääkkeet[[#This Row],[Alin saldo 
1.7.-31.12.2024 (pakkauksia)]])*Lääkkeet[[#This Row],[Kirjanpitoarvo / pakkaus 1.7.2024
(EUR  ALV 0 %)]]</f>
        <v>0</v>
      </c>
      <c r="W1362" s="61" t="str" cm="1">
        <f t="array" ref="W1362">IFERROR(_xlfn.IFS(Lääkkeet[[#This Row],[Sitoutunut pääoma 
1.1.-30.6.2024 (EUR)]]&gt;0,"Täytetyt",Lääkkeet[[#This Row],[Sitoutunut pääoma 
1.7.-31.12.2024 (EUR)]]&gt;0,"Täytetyt"),"")</f>
        <v/>
      </c>
      <c r="X1362" s="61"/>
      <c r="Y1362" s="5">
        <f>Hakulomake!$B$29</f>
        <v>0</v>
      </c>
    </row>
    <row r="1363" spans="1:25" x14ac:dyDescent="0.3">
      <c r="A1363" s="6" t="s">
        <v>1199</v>
      </c>
      <c r="B1363" s="5">
        <f>Hakulomake!$B$17</f>
        <v>0</v>
      </c>
      <c r="C1363" s="75">
        <v>13</v>
      </c>
      <c r="D1363" s="5" t="s">
        <v>814</v>
      </c>
      <c r="E1363" s="74" t="s">
        <v>1758</v>
      </c>
      <c r="F1363" s="5" t="s">
        <v>815</v>
      </c>
      <c r="G1363" s="5" t="s">
        <v>816</v>
      </c>
      <c r="H1363" s="5" t="s">
        <v>392</v>
      </c>
      <c r="I1363" s="5" t="s">
        <v>135</v>
      </c>
      <c r="J1363" s="75" t="s">
        <v>1060</v>
      </c>
      <c r="N1363" s="14"/>
      <c r="O1363" s="50">
        <f>MIN(Lääkkeet[[#This Row],[Velvoite 1.1.2024 (pakkauksia)]],Lääkkeet[[#This Row],[Suurimman alitusluvan mukainen velvoite 
1.1.-30.6.2024 (pakkauksia)]],Lääkkeet[[#This Row],[Alin saldo 
1.1.-30.6.2024 (pakkauksia)]])*Lääkkeet[[#This Row],[Kirjanpitoarvo / pakkaus 1.1.2024
(EUR  ALV 0 %)]]</f>
        <v>0</v>
      </c>
      <c r="P1363" s="16"/>
      <c r="Q1363" s="13"/>
      <c r="R1363" s="13"/>
      <c r="S1363" s="13"/>
      <c r="T1363" s="14"/>
      <c r="U1363" s="50">
        <f>MIN(Lääkkeet[[#This Row],[Velvoite 1.7.2024 (pakkauksia)]],Lääkkeet[[#This Row],[Suurimman alitusluvan mukainen velvoite
1.7.-31.12.2024 (pakkauksia)]],Lääkkeet[[#This Row],[Alin saldo 
1.7.-31.12.2024 (pakkauksia)]])*Lääkkeet[[#This Row],[Kirjanpitoarvo / pakkaus 1.7.2024
(EUR  ALV 0 %)]]</f>
        <v>0</v>
      </c>
      <c r="W1363" s="61" t="str" cm="1">
        <f t="array" ref="W1363">IFERROR(_xlfn.IFS(Lääkkeet[[#This Row],[Sitoutunut pääoma 
1.1.-30.6.2024 (EUR)]]&gt;0,"Täytetyt",Lääkkeet[[#This Row],[Sitoutunut pääoma 
1.7.-31.12.2024 (EUR)]]&gt;0,"Täytetyt"),"")</f>
        <v/>
      </c>
      <c r="X1363" s="61"/>
      <c r="Y1363" s="5">
        <f>Hakulomake!$B$29</f>
        <v>0</v>
      </c>
    </row>
    <row r="1364" spans="1:25" x14ac:dyDescent="0.3">
      <c r="A1364" s="6" t="s">
        <v>1199</v>
      </c>
      <c r="B1364" s="5">
        <f>Hakulomake!$B$17</f>
        <v>0</v>
      </c>
      <c r="C1364" s="75">
        <v>13</v>
      </c>
      <c r="D1364" s="5" t="s">
        <v>846</v>
      </c>
      <c r="E1364" s="74" t="s">
        <v>1759</v>
      </c>
      <c r="F1364" s="5" t="s">
        <v>847</v>
      </c>
      <c r="G1364" s="5" t="s">
        <v>856</v>
      </c>
      <c r="H1364" s="5" t="s">
        <v>851</v>
      </c>
      <c r="I1364" s="5" t="s">
        <v>105</v>
      </c>
      <c r="J1364" s="75" t="s">
        <v>1123</v>
      </c>
      <c r="N1364" s="14"/>
      <c r="O1364" s="50">
        <f>MIN(Lääkkeet[[#This Row],[Velvoite 1.1.2024 (pakkauksia)]],Lääkkeet[[#This Row],[Suurimman alitusluvan mukainen velvoite 
1.1.-30.6.2024 (pakkauksia)]],Lääkkeet[[#This Row],[Alin saldo 
1.1.-30.6.2024 (pakkauksia)]])*Lääkkeet[[#This Row],[Kirjanpitoarvo / pakkaus 1.1.2024
(EUR  ALV 0 %)]]</f>
        <v>0</v>
      </c>
      <c r="P1364" s="16"/>
      <c r="Q1364" s="13"/>
      <c r="R1364" s="13"/>
      <c r="S1364" s="13"/>
      <c r="T1364" s="14"/>
      <c r="U1364" s="50">
        <f>MIN(Lääkkeet[[#This Row],[Velvoite 1.7.2024 (pakkauksia)]],Lääkkeet[[#This Row],[Suurimman alitusluvan mukainen velvoite
1.7.-31.12.2024 (pakkauksia)]],Lääkkeet[[#This Row],[Alin saldo 
1.7.-31.12.2024 (pakkauksia)]])*Lääkkeet[[#This Row],[Kirjanpitoarvo / pakkaus 1.7.2024
(EUR  ALV 0 %)]]</f>
        <v>0</v>
      </c>
      <c r="W1364" s="61" t="str" cm="1">
        <f t="array" ref="W1364">IFERROR(_xlfn.IFS(Lääkkeet[[#This Row],[Sitoutunut pääoma 
1.1.-30.6.2024 (EUR)]]&gt;0,"Täytetyt",Lääkkeet[[#This Row],[Sitoutunut pääoma 
1.7.-31.12.2024 (EUR)]]&gt;0,"Täytetyt"),"")</f>
        <v/>
      </c>
      <c r="X1364" s="61"/>
      <c r="Y1364" s="5">
        <f>Hakulomake!$B$29</f>
        <v>0</v>
      </c>
    </row>
    <row r="1365" spans="1:25" x14ac:dyDescent="0.3">
      <c r="A1365" s="6" t="s">
        <v>1199</v>
      </c>
      <c r="B1365" s="5">
        <f>Hakulomake!$B$17</f>
        <v>0</v>
      </c>
      <c r="C1365" s="75">
        <v>13</v>
      </c>
      <c r="D1365" s="5" t="s">
        <v>870</v>
      </c>
      <c r="E1365" s="74" t="s">
        <v>1760</v>
      </c>
      <c r="F1365" s="5" t="s">
        <v>871</v>
      </c>
      <c r="G1365" s="5" t="s">
        <v>872</v>
      </c>
      <c r="H1365" s="5" t="s">
        <v>852</v>
      </c>
      <c r="I1365" s="5" t="s">
        <v>105</v>
      </c>
      <c r="J1365" s="75" t="s">
        <v>1154</v>
      </c>
      <c r="N1365" s="14"/>
      <c r="O1365" s="50">
        <f>MIN(Lääkkeet[[#This Row],[Velvoite 1.1.2024 (pakkauksia)]],Lääkkeet[[#This Row],[Suurimman alitusluvan mukainen velvoite 
1.1.-30.6.2024 (pakkauksia)]],Lääkkeet[[#This Row],[Alin saldo 
1.1.-30.6.2024 (pakkauksia)]])*Lääkkeet[[#This Row],[Kirjanpitoarvo / pakkaus 1.1.2024
(EUR  ALV 0 %)]]</f>
        <v>0</v>
      </c>
      <c r="P1365" s="16"/>
      <c r="Q1365" s="13"/>
      <c r="R1365" s="13"/>
      <c r="S1365" s="13"/>
      <c r="T1365" s="14"/>
      <c r="U1365" s="50">
        <f>MIN(Lääkkeet[[#This Row],[Velvoite 1.7.2024 (pakkauksia)]],Lääkkeet[[#This Row],[Suurimman alitusluvan mukainen velvoite
1.7.-31.12.2024 (pakkauksia)]],Lääkkeet[[#This Row],[Alin saldo 
1.7.-31.12.2024 (pakkauksia)]])*Lääkkeet[[#This Row],[Kirjanpitoarvo / pakkaus 1.7.2024
(EUR  ALV 0 %)]]</f>
        <v>0</v>
      </c>
      <c r="W1365" s="61" t="str" cm="1">
        <f t="array" ref="W1365">IFERROR(_xlfn.IFS(Lääkkeet[[#This Row],[Sitoutunut pääoma 
1.1.-30.6.2024 (EUR)]]&gt;0,"Täytetyt",Lääkkeet[[#This Row],[Sitoutunut pääoma 
1.7.-31.12.2024 (EUR)]]&gt;0,"Täytetyt"),"")</f>
        <v/>
      </c>
      <c r="X1365" s="61"/>
      <c r="Y1365" s="5">
        <f>Hakulomake!$B$29</f>
        <v>0</v>
      </c>
    </row>
    <row r="1366" spans="1:25" x14ac:dyDescent="0.3">
      <c r="A1366" s="6" t="s">
        <v>1199</v>
      </c>
      <c r="B1366" s="5">
        <f>Hakulomake!$B$17</f>
        <v>0</v>
      </c>
      <c r="C1366" s="75">
        <v>13</v>
      </c>
      <c r="D1366" s="5" t="s">
        <v>818</v>
      </c>
      <c r="E1366" s="74" t="s">
        <v>1761</v>
      </c>
      <c r="F1366" s="5" t="s">
        <v>819</v>
      </c>
      <c r="G1366" s="5" t="s">
        <v>820</v>
      </c>
      <c r="H1366" s="5" t="s">
        <v>823</v>
      </c>
      <c r="I1366" s="5" t="s">
        <v>135</v>
      </c>
      <c r="J1366" s="75" t="s">
        <v>1144</v>
      </c>
      <c r="N1366" s="14"/>
      <c r="O1366" s="50">
        <f>MIN(Lääkkeet[[#This Row],[Velvoite 1.1.2024 (pakkauksia)]],Lääkkeet[[#This Row],[Suurimman alitusluvan mukainen velvoite 
1.1.-30.6.2024 (pakkauksia)]],Lääkkeet[[#This Row],[Alin saldo 
1.1.-30.6.2024 (pakkauksia)]])*Lääkkeet[[#This Row],[Kirjanpitoarvo / pakkaus 1.1.2024
(EUR  ALV 0 %)]]</f>
        <v>0</v>
      </c>
      <c r="P1366" s="16"/>
      <c r="Q1366" s="13"/>
      <c r="R1366" s="13"/>
      <c r="S1366" s="13"/>
      <c r="T1366" s="14"/>
      <c r="U1366" s="50">
        <f>MIN(Lääkkeet[[#This Row],[Velvoite 1.7.2024 (pakkauksia)]],Lääkkeet[[#This Row],[Suurimman alitusluvan mukainen velvoite
1.7.-31.12.2024 (pakkauksia)]],Lääkkeet[[#This Row],[Alin saldo 
1.7.-31.12.2024 (pakkauksia)]])*Lääkkeet[[#This Row],[Kirjanpitoarvo / pakkaus 1.7.2024
(EUR  ALV 0 %)]]</f>
        <v>0</v>
      </c>
      <c r="W1366" s="61" t="str" cm="1">
        <f t="array" ref="W1366">IFERROR(_xlfn.IFS(Lääkkeet[[#This Row],[Sitoutunut pääoma 
1.1.-30.6.2024 (EUR)]]&gt;0,"Täytetyt",Lääkkeet[[#This Row],[Sitoutunut pääoma 
1.7.-31.12.2024 (EUR)]]&gt;0,"Täytetyt"),"")</f>
        <v/>
      </c>
      <c r="X1366" s="61"/>
      <c r="Y1366" s="5">
        <f>Hakulomake!$B$29</f>
        <v>0</v>
      </c>
    </row>
    <row r="1367" spans="1:25" x14ac:dyDescent="0.3">
      <c r="A1367" s="6" t="s">
        <v>1199</v>
      </c>
      <c r="B1367" s="5">
        <f>Hakulomake!$B$17</f>
        <v>0</v>
      </c>
      <c r="C1367" s="75">
        <v>13</v>
      </c>
      <c r="D1367" s="5" t="s">
        <v>818</v>
      </c>
      <c r="E1367" s="74" t="s">
        <v>1762</v>
      </c>
      <c r="F1367" s="5" t="s">
        <v>819</v>
      </c>
      <c r="G1367" s="5" t="s">
        <v>820</v>
      </c>
      <c r="H1367" s="5" t="s">
        <v>823</v>
      </c>
      <c r="I1367" s="5" t="s">
        <v>135</v>
      </c>
      <c r="J1367" s="75" t="s">
        <v>1145</v>
      </c>
      <c r="N1367" s="14"/>
      <c r="O1367" s="50">
        <f>MIN(Lääkkeet[[#This Row],[Velvoite 1.1.2024 (pakkauksia)]],Lääkkeet[[#This Row],[Suurimman alitusluvan mukainen velvoite 
1.1.-30.6.2024 (pakkauksia)]],Lääkkeet[[#This Row],[Alin saldo 
1.1.-30.6.2024 (pakkauksia)]])*Lääkkeet[[#This Row],[Kirjanpitoarvo / pakkaus 1.1.2024
(EUR  ALV 0 %)]]</f>
        <v>0</v>
      </c>
      <c r="P1367" s="16"/>
      <c r="Q1367" s="13"/>
      <c r="R1367" s="13"/>
      <c r="S1367" s="13"/>
      <c r="T1367" s="14"/>
      <c r="U1367" s="50">
        <f>MIN(Lääkkeet[[#This Row],[Velvoite 1.7.2024 (pakkauksia)]],Lääkkeet[[#This Row],[Suurimman alitusluvan mukainen velvoite
1.7.-31.12.2024 (pakkauksia)]],Lääkkeet[[#This Row],[Alin saldo 
1.7.-31.12.2024 (pakkauksia)]])*Lääkkeet[[#This Row],[Kirjanpitoarvo / pakkaus 1.7.2024
(EUR  ALV 0 %)]]</f>
        <v>0</v>
      </c>
      <c r="W1367" s="61" t="str" cm="1">
        <f t="array" ref="W1367">IFERROR(_xlfn.IFS(Lääkkeet[[#This Row],[Sitoutunut pääoma 
1.1.-30.6.2024 (EUR)]]&gt;0,"Täytetyt",Lääkkeet[[#This Row],[Sitoutunut pääoma 
1.7.-31.12.2024 (EUR)]]&gt;0,"Täytetyt"),"")</f>
        <v/>
      </c>
      <c r="X1367" s="61"/>
      <c r="Y1367" s="5">
        <f>Hakulomake!$B$29</f>
        <v>0</v>
      </c>
    </row>
    <row r="1368" spans="1:25" x14ac:dyDescent="0.3">
      <c r="A1368" s="6" t="s">
        <v>1199</v>
      </c>
      <c r="B1368" s="5">
        <f>Hakulomake!$B$17</f>
        <v>0</v>
      </c>
      <c r="C1368" s="75">
        <v>13</v>
      </c>
      <c r="D1368" s="5" t="s">
        <v>818</v>
      </c>
      <c r="E1368" s="74" t="s">
        <v>1763</v>
      </c>
      <c r="F1368" s="5" t="s">
        <v>819</v>
      </c>
      <c r="G1368" s="5" t="s">
        <v>820</v>
      </c>
      <c r="H1368" s="5" t="s">
        <v>823</v>
      </c>
      <c r="I1368" s="5" t="s">
        <v>135</v>
      </c>
      <c r="J1368" s="75" t="s">
        <v>1146</v>
      </c>
      <c r="N1368" s="14"/>
      <c r="O1368" s="50">
        <f>MIN(Lääkkeet[[#This Row],[Velvoite 1.1.2024 (pakkauksia)]],Lääkkeet[[#This Row],[Suurimman alitusluvan mukainen velvoite 
1.1.-30.6.2024 (pakkauksia)]],Lääkkeet[[#This Row],[Alin saldo 
1.1.-30.6.2024 (pakkauksia)]])*Lääkkeet[[#This Row],[Kirjanpitoarvo / pakkaus 1.1.2024
(EUR  ALV 0 %)]]</f>
        <v>0</v>
      </c>
      <c r="P1368" s="16"/>
      <c r="Q1368" s="13"/>
      <c r="R1368" s="13"/>
      <c r="S1368" s="13"/>
      <c r="T1368" s="14"/>
      <c r="U1368" s="50">
        <f>MIN(Lääkkeet[[#This Row],[Velvoite 1.7.2024 (pakkauksia)]],Lääkkeet[[#This Row],[Suurimman alitusluvan mukainen velvoite
1.7.-31.12.2024 (pakkauksia)]],Lääkkeet[[#This Row],[Alin saldo 
1.7.-31.12.2024 (pakkauksia)]])*Lääkkeet[[#This Row],[Kirjanpitoarvo / pakkaus 1.7.2024
(EUR  ALV 0 %)]]</f>
        <v>0</v>
      </c>
      <c r="W1368" s="61" t="str" cm="1">
        <f t="array" ref="W1368">IFERROR(_xlfn.IFS(Lääkkeet[[#This Row],[Sitoutunut pääoma 
1.1.-30.6.2024 (EUR)]]&gt;0,"Täytetyt",Lääkkeet[[#This Row],[Sitoutunut pääoma 
1.7.-31.12.2024 (EUR)]]&gt;0,"Täytetyt"),"")</f>
        <v/>
      </c>
      <c r="X1368" s="61"/>
      <c r="Y1368" s="5">
        <f>Hakulomake!$B$29</f>
        <v>0</v>
      </c>
    </row>
    <row r="1369" spans="1:25" x14ac:dyDescent="0.3">
      <c r="A1369" s="6" t="s">
        <v>1199</v>
      </c>
      <c r="B1369" s="5">
        <f>Hakulomake!$B$17</f>
        <v>0</v>
      </c>
      <c r="C1369" s="75">
        <v>13</v>
      </c>
      <c r="D1369" s="5" t="s">
        <v>818</v>
      </c>
      <c r="E1369" s="74" t="s">
        <v>1764</v>
      </c>
      <c r="F1369" s="5" t="s">
        <v>819</v>
      </c>
      <c r="G1369" s="5" t="s">
        <v>820</v>
      </c>
      <c r="H1369" s="5" t="s">
        <v>823</v>
      </c>
      <c r="I1369" s="5" t="s">
        <v>135</v>
      </c>
      <c r="J1369" s="75" t="s">
        <v>1147</v>
      </c>
      <c r="N1369" s="14"/>
      <c r="O1369" s="50">
        <f>MIN(Lääkkeet[[#This Row],[Velvoite 1.1.2024 (pakkauksia)]],Lääkkeet[[#This Row],[Suurimman alitusluvan mukainen velvoite 
1.1.-30.6.2024 (pakkauksia)]],Lääkkeet[[#This Row],[Alin saldo 
1.1.-30.6.2024 (pakkauksia)]])*Lääkkeet[[#This Row],[Kirjanpitoarvo / pakkaus 1.1.2024
(EUR  ALV 0 %)]]</f>
        <v>0</v>
      </c>
      <c r="P1369" s="16"/>
      <c r="Q1369" s="13"/>
      <c r="R1369" s="13"/>
      <c r="S1369" s="13"/>
      <c r="T1369" s="14"/>
      <c r="U1369" s="50">
        <f>MIN(Lääkkeet[[#This Row],[Velvoite 1.7.2024 (pakkauksia)]],Lääkkeet[[#This Row],[Suurimman alitusluvan mukainen velvoite
1.7.-31.12.2024 (pakkauksia)]],Lääkkeet[[#This Row],[Alin saldo 
1.7.-31.12.2024 (pakkauksia)]])*Lääkkeet[[#This Row],[Kirjanpitoarvo / pakkaus 1.7.2024
(EUR  ALV 0 %)]]</f>
        <v>0</v>
      </c>
      <c r="W1369" s="61" t="str" cm="1">
        <f t="array" ref="W1369">IFERROR(_xlfn.IFS(Lääkkeet[[#This Row],[Sitoutunut pääoma 
1.1.-30.6.2024 (EUR)]]&gt;0,"Täytetyt",Lääkkeet[[#This Row],[Sitoutunut pääoma 
1.7.-31.12.2024 (EUR)]]&gt;0,"Täytetyt"),"")</f>
        <v/>
      </c>
      <c r="X1369" s="61"/>
      <c r="Y1369" s="5">
        <f>Hakulomake!$B$29</f>
        <v>0</v>
      </c>
    </row>
    <row r="1370" spans="1:25" x14ac:dyDescent="0.3">
      <c r="A1370" s="6" t="s">
        <v>1199</v>
      </c>
      <c r="B1370" s="5">
        <f>Hakulomake!$B$17</f>
        <v>0</v>
      </c>
      <c r="C1370" s="75">
        <v>13</v>
      </c>
      <c r="D1370" s="5" t="s">
        <v>824</v>
      </c>
      <c r="E1370" s="74" t="s">
        <v>1765</v>
      </c>
      <c r="F1370" s="5" t="s">
        <v>825</v>
      </c>
      <c r="G1370" s="5" t="s">
        <v>840</v>
      </c>
      <c r="H1370" s="5" t="s">
        <v>46</v>
      </c>
      <c r="I1370" s="5" t="s">
        <v>135</v>
      </c>
      <c r="J1370" s="75" t="s">
        <v>1059</v>
      </c>
      <c r="N1370" s="14"/>
      <c r="O1370" s="50">
        <f>MIN(Lääkkeet[[#This Row],[Velvoite 1.1.2024 (pakkauksia)]],Lääkkeet[[#This Row],[Suurimman alitusluvan mukainen velvoite 
1.1.-30.6.2024 (pakkauksia)]],Lääkkeet[[#This Row],[Alin saldo 
1.1.-30.6.2024 (pakkauksia)]])*Lääkkeet[[#This Row],[Kirjanpitoarvo / pakkaus 1.1.2024
(EUR  ALV 0 %)]]</f>
        <v>0</v>
      </c>
      <c r="P1370" s="16"/>
      <c r="Q1370" s="13"/>
      <c r="R1370" s="13"/>
      <c r="S1370" s="13"/>
      <c r="T1370" s="14"/>
      <c r="U1370" s="50">
        <f>MIN(Lääkkeet[[#This Row],[Velvoite 1.7.2024 (pakkauksia)]],Lääkkeet[[#This Row],[Suurimman alitusluvan mukainen velvoite
1.7.-31.12.2024 (pakkauksia)]],Lääkkeet[[#This Row],[Alin saldo 
1.7.-31.12.2024 (pakkauksia)]])*Lääkkeet[[#This Row],[Kirjanpitoarvo / pakkaus 1.7.2024
(EUR  ALV 0 %)]]</f>
        <v>0</v>
      </c>
      <c r="W1370" s="61" t="str" cm="1">
        <f t="array" ref="W1370">IFERROR(_xlfn.IFS(Lääkkeet[[#This Row],[Sitoutunut pääoma 
1.1.-30.6.2024 (EUR)]]&gt;0,"Täytetyt",Lääkkeet[[#This Row],[Sitoutunut pääoma 
1.7.-31.12.2024 (EUR)]]&gt;0,"Täytetyt"),"")</f>
        <v/>
      </c>
      <c r="X1370" s="61"/>
      <c r="Y1370" s="5">
        <f>Hakulomake!$B$29</f>
        <v>0</v>
      </c>
    </row>
    <row r="1371" spans="1:25" x14ac:dyDescent="0.3">
      <c r="A1371" s="6" t="s">
        <v>1199</v>
      </c>
      <c r="B1371" s="5">
        <f>Hakulomake!$B$17</f>
        <v>0</v>
      </c>
      <c r="C1371" s="75">
        <v>13</v>
      </c>
      <c r="D1371" s="5" t="s">
        <v>846</v>
      </c>
      <c r="E1371" s="74" t="s">
        <v>1766</v>
      </c>
      <c r="F1371" s="5" t="s">
        <v>847</v>
      </c>
      <c r="G1371" s="5" t="s">
        <v>848</v>
      </c>
      <c r="H1371" s="5" t="s">
        <v>850</v>
      </c>
      <c r="I1371" s="5" t="s">
        <v>105</v>
      </c>
      <c r="J1371" s="75" t="s">
        <v>1148</v>
      </c>
      <c r="N1371" s="14"/>
      <c r="O1371" s="50">
        <f>MIN(Lääkkeet[[#This Row],[Velvoite 1.1.2024 (pakkauksia)]],Lääkkeet[[#This Row],[Suurimman alitusluvan mukainen velvoite 
1.1.-30.6.2024 (pakkauksia)]],Lääkkeet[[#This Row],[Alin saldo 
1.1.-30.6.2024 (pakkauksia)]])*Lääkkeet[[#This Row],[Kirjanpitoarvo / pakkaus 1.1.2024
(EUR  ALV 0 %)]]</f>
        <v>0</v>
      </c>
      <c r="P1371" s="16"/>
      <c r="Q1371" s="13"/>
      <c r="R1371" s="13"/>
      <c r="S1371" s="13"/>
      <c r="T1371" s="14"/>
      <c r="U1371" s="50">
        <f>MIN(Lääkkeet[[#This Row],[Velvoite 1.7.2024 (pakkauksia)]],Lääkkeet[[#This Row],[Suurimman alitusluvan mukainen velvoite
1.7.-31.12.2024 (pakkauksia)]],Lääkkeet[[#This Row],[Alin saldo 
1.7.-31.12.2024 (pakkauksia)]])*Lääkkeet[[#This Row],[Kirjanpitoarvo / pakkaus 1.7.2024
(EUR  ALV 0 %)]]</f>
        <v>0</v>
      </c>
      <c r="W1371" s="61" t="str" cm="1">
        <f t="array" ref="W1371">IFERROR(_xlfn.IFS(Lääkkeet[[#This Row],[Sitoutunut pääoma 
1.1.-30.6.2024 (EUR)]]&gt;0,"Täytetyt",Lääkkeet[[#This Row],[Sitoutunut pääoma 
1.7.-31.12.2024 (EUR)]]&gt;0,"Täytetyt"),"")</f>
        <v/>
      </c>
      <c r="X1371" s="61"/>
      <c r="Y1371" s="5">
        <f>Hakulomake!$B$29</f>
        <v>0</v>
      </c>
    </row>
    <row r="1372" spans="1:25" x14ac:dyDescent="0.3">
      <c r="A1372" s="6" t="s">
        <v>1199</v>
      </c>
      <c r="B1372" s="5">
        <f>Hakulomake!$B$17</f>
        <v>0</v>
      </c>
      <c r="C1372" s="75">
        <v>13</v>
      </c>
      <c r="D1372" s="5" t="s">
        <v>814</v>
      </c>
      <c r="E1372" s="74" t="s">
        <v>1767</v>
      </c>
      <c r="F1372" s="5" t="s">
        <v>815</v>
      </c>
      <c r="G1372" s="5" t="s">
        <v>816</v>
      </c>
      <c r="H1372" s="5" t="s">
        <v>817</v>
      </c>
      <c r="I1372" s="5" t="s">
        <v>135</v>
      </c>
      <c r="J1372" s="75" t="s">
        <v>1064</v>
      </c>
      <c r="N1372" s="14"/>
      <c r="O1372" s="50">
        <f>MIN(Lääkkeet[[#This Row],[Velvoite 1.1.2024 (pakkauksia)]],Lääkkeet[[#This Row],[Suurimman alitusluvan mukainen velvoite 
1.1.-30.6.2024 (pakkauksia)]],Lääkkeet[[#This Row],[Alin saldo 
1.1.-30.6.2024 (pakkauksia)]])*Lääkkeet[[#This Row],[Kirjanpitoarvo / pakkaus 1.1.2024
(EUR  ALV 0 %)]]</f>
        <v>0</v>
      </c>
      <c r="P1372" s="16"/>
      <c r="Q1372" s="13"/>
      <c r="R1372" s="13"/>
      <c r="S1372" s="13"/>
      <c r="T1372" s="14"/>
      <c r="U1372" s="50">
        <f>MIN(Lääkkeet[[#This Row],[Velvoite 1.7.2024 (pakkauksia)]],Lääkkeet[[#This Row],[Suurimman alitusluvan mukainen velvoite
1.7.-31.12.2024 (pakkauksia)]],Lääkkeet[[#This Row],[Alin saldo 
1.7.-31.12.2024 (pakkauksia)]])*Lääkkeet[[#This Row],[Kirjanpitoarvo / pakkaus 1.7.2024
(EUR  ALV 0 %)]]</f>
        <v>0</v>
      </c>
      <c r="W1372" s="61" t="str" cm="1">
        <f t="array" ref="W1372">IFERROR(_xlfn.IFS(Lääkkeet[[#This Row],[Sitoutunut pääoma 
1.1.-30.6.2024 (EUR)]]&gt;0,"Täytetyt",Lääkkeet[[#This Row],[Sitoutunut pääoma 
1.7.-31.12.2024 (EUR)]]&gt;0,"Täytetyt"),"")</f>
        <v/>
      </c>
      <c r="X1372" s="61"/>
      <c r="Y1372" s="5">
        <f>Hakulomake!$B$29</f>
        <v>0</v>
      </c>
    </row>
    <row r="1373" spans="1:25" x14ac:dyDescent="0.3">
      <c r="A1373" s="6" t="s">
        <v>1199</v>
      </c>
      <c r="B1373" s="5">
        <f>Hakulomake!$B$17</f>
        <v>0</v>
      </c>
      <c r="C1373" s="75">
        <v>13</v>
      </c>
      <c r="D1373" s="5" t="s">
        <v>824</v>
      </c>
      <c r="E1373" s="74" t="s">
        <v>1768</v>
      </c>
      <c r="F1373" s="5" t="s">
        <v>825</v>
      </c>
      <c r="G1373" s="5" t="s">
        <v>840</v>
      </c>
      <c r="H1373" s="5" t="s">
        <v>46</v>
      </c>
      <c r="I1373" s="5" t="s">
        <v>135</v>
      </c>
      <c r="J1373" s="75" t="s">
        <v>1115</v>
      </c>
      <c r="N1373" s="14"/>
      <c r="O1373" s="50">
        <f>MIN(Lääkkeet[[#This Row],[Velvoite 1.1.2024 (pakkauksia)]],Lääkkeet[[#This Row],[Suurimman alitusluvan mukainen velvoite 
1.1.-30.6.2024 (pakkauksia)]],Lääkkeet[[#This Row],[Alin saldo 
1.1.-30.6.2024 (pakkauksia)]])*Lääkkeet[[#This Row],[Kirjanpitoarvo / pakkaus 1.1.2024
(EUR  ALV 0 %)]]</f>
        <v>0</v>
      </c>
      <c r="P1373" s="16"/>
      <c r="Q1373" s="13"/>
      <c r="R1373" s="13"/>
      <c r="S1373" s="13"/>
      <c r="T1373" s="14"/>
      <c r="U1373" s="50">
        <f>MIN(Lääkkeet[[#This Row],[Velvoite 1.7.2024 (pakkauksia)]],Lääkkeet[[#This Row],[Suurimman alitusluvan mukainen velvoite
1.7.-31.12.2024 (pakkauksia)]],Lääkkeet[[#This Row],[Alin saldo 
1.7.-31.12.2024 (pakkauksia)]])*Lääkkeet[[#This Row],[Kirjanpitoarvo / pakkaus 1.7.2024
(EUR  ALV 0 %)]]</f>
        <v>0</v>
      </c>
      <c r="W1373" s="61" t="str" cm="1">
        <f t="array" ref="W1373">IFERROR(_xlfn.IFS(Lääkkeet[[#This Row],[Sitoutunut pääoma 
1.1.-30.6.2024 (EUR)]]&gt;0,"Täytetyt",Lääkkeet[[#This Row],[Sitoutunut pääoma 
1.7.-31.12.2024 (EUR)]]&gt;0,"Täytetyt"),"")</f>
        <v/>
      </c>
      <c r="X1373" s="61"/>
      <c r="Y1373" s="5">
        <f>Hakulomake!$B$29</f>
        <v>0</v>
      </c>
    </row>
    <row r="1374" spans="1:25" x14ac:dyDescent="0.3">
      <c r="A1374" s="6" t="s">
        <v>1199</v>
      </c>
      <c r="B1374" s="5">
        <f>Hakulomake!$B$17</f>
        <v>0</v>
      </c>
      <c r="C1374" s="75">
        <v>13</v>
      </c>
      <c r="D1374" s="5" t="s">
        <v>846</v>
      </c>
      <c r="E1374" s="74" t="s">
        <v>1769</v>
      </c>
      <c r="F1374" s="5" t="s">
        <v>847</v>
      </c>
      <c r="G1374" s="5" t="s">
        <v>855</v>
      </c>
      <c r="H1374" s="5" t="s">
        <v>849</v>
      </c>
      <c r="I1374" s="5" t="s">
        <v>105</v>
      </c>
      <c r="J1374" s="75" t="s">
        <v>1138</v>
      </c>
      <c r="N1374" s="14"/>
      <c r="O1374" s="50">
        <f>MIN(Lääkkeet[[#This Row],[Velvoite 1.1.2024 (pakkauksia)]],Lääkkeet[[#This Row],[Suurimman alitusluvan mukainen velvoite 
1.1.-30.6.2024 (pakkauksia)]],Lääkkeet[[#This Row],[Alin saldo 
1.1.-30.6.2024 (pakkauksia)]])*Lääkkeet[[#This Row],[Kirjanpitoarvo / pakkaus 1.1.2024
(EUR  ALV 0 %)]]</f>
        <v>0</v>
      </c>
      <c r="P1374" s="16"/>
      <c r="Q1374" s="13"/>
      <c r="R1374" s="13"/>
      <c r="S1374" s="13"/>
      <c r="T1374" s="14"/>
      <c r="U1374" s="50">
        <f>MIN(Lääkkeet[[#This Row],[Velvoite 1.7.2024 (pakkauksia)]],Lääkkeet[[#This Row],[Suurimman alitusluvan mukainen velvoite
1.7.-31.12.2024 (pakkauksia)]],Lääkkeet[[#This Row],[Alin saldo 
1.7.-31.12.2024 (pakkauksia)]])*Lääkkeet[[#This Row],[Kirjanpitoarvo / pakkaus 1.7.2024
(EUR  ALV 0 %)]]</f>
        <v>0</v>
      </c>
      <c r="W1374" s="61" t="str" cm="1">
        <f t="array" ref="W1374">IFERROR(_xlfn.IFS(Lääkkeet[[#This Row],[Sitoutunut pääoma 
1.1.-30.6.2024 (EUR)]]&gt;0,"Täytetyt",Lääkkeet[[#This Row],[Sitoutunut pääoma 
1.7.-31.12.2024 (EUR)]]&gt;0,"Täytetyt"),"")</f>
        <v/>
      </c>
      <c r="X1374" s="61"/>
      <c r="Y1374" s="5">
        <f>Hakulomake!$B$29</f>
        <v>0</v>
      </c>
    </row>
    <row r="1375" spans="1:25" x14ac:dyDescent="0.3">
      <c r="A1375" s="6" t="s">
        <v>1199</v>
      </c>
      <c r="B1375" s="5">
        <f>Hakulomake!$B$17</f>
        <v>0</v>
      </c>
      <c r="C1375" s="75">
        <v>13</v>
      </c>
      <c r="D1375" s="5" t="s">
        <v>824</v>
      </c>
      <c r="E1375" s="74" t="s">
        <v>1770</v>
      </c>
      <c r="F1375" s="5" t="s">
        <v>825</v>
      </c>
      <c r="G1375" s="5" t="s">
        <v>840</v>
      </c>
      <c r="H1375" s="5" t="s">
        <v>46</v>
      </c>
      <c r="I1375" s="5" t="s">
        <v>135</v>
      </c>
      <c r="J1375" s="75" t="s">
        <v>1133</v>
      </c>
      <c r="N1375" s="14"/>
      <c r="O1375" s="50">
        <f>MIN(Lääkkeet[[#This Row],[Velvoite 1.1.2024 (pakkauksia)]],Lääkkeet[[#This Row],[Suurimman alitusluvan mukainen velvoite 
1.1.-30.6.2024 (pakkauksia)]],Lääkkeet[[#This Row],[Alin saldo 
1.1.-30.6.2024 (pakkauksia)]])*Lääkkeet[[#This Row],[Kirjanpitoarvo / pakkaus 1.1.2024
(EUR  ALV 0 %)]]</f>
        <v>0</v>
      </c>
      <c r="P1375" s="16"/>
      <c r="Q1375" s="13"/>
      <c r="R1375" s="13"/>
      <c r="S1375" s="13"/>
      <c r="T1375" s="14"/>
      <c r="U1375" s="50">
        <f>MIN(Lääkkeet[[#This Row],[Velvoite 1.7.2024 (pakkauksia)]],Lääkkeet[[#This Row],[Suurimman alitusluvan mukainen velvoite
1.7.-31.12.2024 (pakkauksia)]],Lääkkeet[[#This Row],[Alin saldo 
1.7.-31.12.2024 (pakkauksia)]])*Lääkkeet[[#This Row],[Kirjanpitoarvo / pakkaus 1.7.2024
(EUR  ALV 0 %)]]</f>
        <v>0</v>
      </c>
      <c r="W1375" s="61" t="str" cm="1">
        <f t="array" ref="W1375">IFERROR(_xlfn.IFS(Lääkkeet[[#This Row],[Sitoutunut pääoma 
1.1.-30.6.2024 (EUR)]]&gt;0,"Täytetyt",Lääkkeet[[#This Row],[Sitoutunut pääoma 
1.7.-31.12.2024 (EUR)]]&gt;0,"Täytetyt"),"")</f>
        <v/>
      </c>
      <c r="X1375" s="61"/>
      <c r="Y1375" s="5">
        <f>Hakulomake!$B$29</f>
        <v>0</v>
      </c>
    </row>
    <row r="1376" spans="1:25" x14ac:dyDescent="0.3">
      <c r="A1376" s="6" t="s">
        <v>1199</v>
      </c>
      <c r="B1376" s="5">
        <f>Hakulomake!$B$17</f>
        <v>0</v>
      </c>
      <c r="C1376" s="75">
        <v>13</v>
      </c>
      <c r="D1376" s="5" t="s">
        <v>846</v>
      </c>
      <c r="E1376" s="74" t="s">
        <v>1771</v>
      </c>
      <c r="F1376" s="5" t="s">
        <v>847</v>
      </c>
      <c r="G1376" s="5" t="s">
        <v>858</v>
      </c>
      <c r="H1376" s="5" t="s">
        <v>853</v>
      </c>
      <c r="I1376" s="5" t="s">
        <v>105</v>
      </c>
      <c r="J1376" s="75" t="s">
        <v>1149</v>
      </c>
      <c r="N1376" s="14"/>
      <c r="O1376" s="50">
        <f>MIN(Lääkkeet[[#This Row],[Velvoite 1.1.2024 (pakkauksia)]],Lääkkeet[[#This Row],[Suurimman alitusluvan mukainen velvoite 
1.1.-30.6.2024 (pakkauksia)]],Lääkkeet[[#This Row],[Alin saldo 
1.1.-30.6.2024 (pakkauksia)]])*Lääkkeet[[#This Row],[Kirjanpitoarvo / pakkaus 1.1.2024
(EUR  ALV 0 %)]]</f>
        <v>0</v>
      </c>
      <c r="P1376" s="16"/>
      <c r="Q1376" s="13"/>
      <c r="R1376" s="13"/>
      <c r="S1376" s="13"/>
      <c r="T1376" s="14"/>
      <c r="U1376" s="50">
        <f>MIN(Lääkkeet[[#This Row],[Velvoite 1.7.2024 (pakkauksia)]],Lääkkeet[[#This Row],[Suurimman alitusluvan mukainen velvoite
1.7.-31.12.2024 (pakkauksia)]],Lääkkeet[[#This Row],[Alin saldo 
1.7.-31.12.2024 (pakkauksia)]])*Lääkkeet[[#This Row],[Kirjanpitoarvo / pakkaus 1.7.2024
(EUR  ALV 0 %)]]</f>
        <v>0</v>
      </c>
      <c r="W1376" s="61" t="str" cm="1">
        <f t="array" ref="W1376">IFERROR(_xlfn.IFS(Lääkkeet[[#This Row],[Sitoutunut pääoma 
1.1.-30.6.2024 (EUR)]]&gt;0,"Täytetyt",Lääkkeet[[#This Row],[Sitoutunut pääoma 
1.7.-31.12.2024 (EUR)]]&gt;0,"Täytetyt"),"")</f>
        <v/>
      </c>
      <c r="X1376" s="61"/>
      <c r="Y1376" s="5">
        <f>Hakulomake!$B$29</f>
        <v>0</v>
      </c>
    </row>
    <row r="1377" spans="1:25" x14ac:dyDescent="0.3">
      <c r="A1377" s="6" t="s">
        <v>1199</v>
      </c>
      <c r="B1377" s="5">
        <f>Hakulomake!$B$17</f>
        <v>0</v>
      </c>
      <c r="C1377" s="75">
        <v>13</v>
      </c>
      <c r="D1377" s="5" t="s">
        <v>846</v>
      </c>
      <c r="E1377" s="74" t="s">
        <v>1772</v>
      </c>
      <c r="F1377" s="5" t="s">
        <v>847</v>
      </c>
      <c r="G1377" s="5" t="s">
        <v>865</v>
      </c>
      <c r="H1377" s="5" t="s">
        <v>854</v>
      </c>
      <c r="I1377" s="5" t="s">
        <v>105</v>
      </c>
      <c r="J1377" s="75" t="s">
        <v>1135</v>
      </c>
      <c r="N1377" s="14"/>
      <c r="O1377" s="50">
        <f>MIN(Lääkkeet[[#This Row],[Velvoite 1.1.2024 (pakkauksia)]],Lääkkeet[[#This Row],[Suurimman alitusluvan mukainen velvoite 
1.1.-30.6.2024 (pakkauksia)]],Lääkkeet[[#This Row],[Alin saldo 
1.1.-30.6.2024 (pakkauksia)]])*Lääkkeet[[#This Row],[Kirjanpitoarvo / pakkaus 1.1.2024
(EUR  ALV 0 %)]]</f>
        <v>0</v>
      </c>
      <c r="P1377" s="16"/>
      <c r="Q1377" s="13"/>
      <c r="R1377" s="13"/>
      <c r="S1377" s="13"/>
      <c r="T1377" s="14"/>
      <c r="U1377" s="50">
        <f>MIN(Lääkkeet[[#This Row],[Velvoite 1.7.2024 (pakkauksia)]],Lääkkeet[[#This Row],[Suurimman alitusluvan mukainen velvoite
1.7.-31.12.2024 (pakkauksia)]],Lääkkeet[[#This Row],[Alin saldo 
1.7.-31.12.2024 (pakkauksia)]])*Lääkkeet[[#This Row],[Kirjanpitoarvo / pakkaus 1.7.2024
(EUR  ALV 0 %)]]</f>
        <v>0</v>
      </c>
      <c r="W1377" s="61" t="str" cm="1">
        <f t="array" ref="W1377">IFERROR(_xlfn.IFS(Lääkkeet[[#This Row],[Sitoutunut pääoma 
1.1.-30.6.2024 (EUR)]]&gt;0,"Täytetyt",Lääkkeet[[#This Row],[Sitoutunut pääoma 
1.7.-31.12.2024 (EUR)]]&gt;0,"Täytetyt"),"")</f>
        <v/>
      </c>
      <c r="X1377" s="61"/>
      <c r="Y1377" s="5">
        <f>Hakulomake!$B$29</f>
        <v>0</v>
      </c>
    </row>
    <row r="1378" spans="1:25" x14ac:dyDescent="0.3">
      <c r="A1378" s="6" t="s">
        <v>1199</v>
      </c>
      <c r="B1378" s="5">
        <f>Hakulomake!$B$17</f>
        <v>0</v>
      </c>
      <c r="C1378" s="75">
        <v>13</v>
      </c>
      <c r="D1378" s="5" t="s">
        <v>846</v>
      </c>
      <c r="E1378" s="74" t="s">
        <v>1773</v>
      </c>
      <c r="F1378" s="5" t="s">
        <v>847</v>
      </c>
      <c r="G1378" s="5" t="s">
        <v>862</v>
      </c>
      <c r="H1378" s="5" t="s">
        <v>854</v>
      </c>
      <c r="I1378" s="5" t="s">
        <v>105</v>
      </c>
      <c r="J1378" s="75" t="s">
        <v>1135</v>
      </c>
      <c r="N1378" s="14"/>
      <c r="O1378" s="50">
        <f>MIN(Lääkkeet[[#This Row],[Velvoite 1.1.2024 (pakkauksia)]],Lääkkeet[[#This Row],[Suurimman alitusluvan mukainen velvoite 
1.1.-30.6.2024 (pakkauksia)]],Lääkkeet[[#This Row],[Alin saldo 
1.1.-30.6.2024 (pakkauksia)]])*Lääkkeet[[#This Row],[Kirjanpitoarvo / pakkaus 1.1.2024
(EUR  ALV 0 %)]]</f>
        <v>0</v>
      </c>
      <c r="P1378" s="16"/>
      <c r="Q1378" s="13"/>
      <c r="R1378" s="13"/>
      <c r="S1378" s="13"/>
      <c r="T1378" s="14"/>
      <c r="U1378" s="50">
        <f>MIN(Lääkkeet[[#This Row],[Velvoite 1.7.2024 (pakkauksia)]],Lääkkeet[[#This Row],[Suurimman alitusluvan mukainen velvoite
1.7.-31.12.2024 (pakkauksia)]],Lääkkeet[[#This Row],[Alin saldo 
1.7.-31.12.2024 (pakkauksia)]])*Lääkkeet[[#This Row],[Kirjanpitoarvo / pakkaus 1.7.2024
(EUR  ALV 0 %)]]</f>
        <v>0</v>
      </c>
      <c r="W1378" s="61" t="str" cm="1">
        <f t="array" ref="W1378">IFERROR(_xlfn.IFS(Lääkkeet[[#This Row],[Sitoutunut pääoma 
1.1.-30.6.2024 (EUR)]]&gt;0,"Täytetyt",Lääkkeet[[#This Row],[Sitoutunut pääoma 
1.7.-31.12.2024 (EUR)]]&gt;0,"Täytetyt"),"")</f>
        <v/>
      </c>
      <c r="X1378" s="61"/>
      <c r="Y1378" s="5">
        <f>Hakulomake!$B$29</f>
        <v>0</v>
      </c>
    </row>
    <row r="1379" spans="1:25" x14ac:dyDescent="0.3">
      <c r="A1379" s="6" t="s">
        <v>1199</v>
      </c>
      <c r="B1379" s="5">
        <f>Hakulomake!$B$17</f>
        <v>0</v>
      </c>
      <c r="C1379" s="75">
        <v>13</v>
      </c>
      <c r="D1379" s="5" t="s">
        <v>870</v>
      </c>
      <c r="E1379" s="74" t="s">
        <v>1774</v>
      </c>
      <c r="F1379" s="5" t="s">
        <v>871</v>
      </c>
      <c r="G1379" s="5" t="s">
        <v>872</v>
      </c>
      <c r="H1379" s="5" t="s">
        <v>854</v>
      </c>
      <c r="I1379" s="5" t="s">
        <v>105</v>
      </c>
      <c r="J1379" s="75" t="s">
        <v>1121</v>
      </c>
      <c r="N1379" s="14"/>
      <c r="O1379" s="50">
        <f>MIN(Lääkkeet[[#This Row],[Velvoite 1.1.2024 (pakkauksia)]],Lääkkeet[[#This Row],[Suurimman alitusluvan mukainen velvoite 
1.1.-30.6.2024 (pakkauksia)]],Lääkkeet[[#This Row],[Alin saldo 
1.1.-30.6.2024 (pakkauksia)]])*Lääkkeet[[#This Row],[Kirjanpitoarvo / pakkaus 1.1.2024
(EUR  ALV 0 %)]]</f>
        <v>0</v>
      </c>
      <c r="P1379" s="16"/>
      <c r="Q1379" s="13"/>
      <c r="R1379" s="13"/>
      <c r="S1379" s="13"/>
      <c r="T1379" s="14"/>
      <c r="U1379" s="50">
        <f>MIN(Lääkkeet[[#This Row],[Velvoite 1.7.2024 (pakkauksia)]],Lääkkeet[[#This Row],[Suurimman alitusluvan mukainen velvoite
1.7.-31.12.2024 (pakkauksia)]],Lääkkeet[[#This Row],[Alin saldo 
1.7.-31.12.2024 (pakkauksia)]])*Lääkkeet[[#This Row],[Kirjanpitoarvo / pakkaus 1.7.2024
(EUR  ALV 0 %)]]</f>
        <v>0</v>
      </c>
      <c r="W1379" s="61" t="str" cm="1">
        <f t="array" ref="W1379">IFERROR(_xlfn.IFS(Lääkkeet[[#This Row],[Sitoutunut pääoma 
1.1.-30.6.2024 (EUR)]]&gt;0,"Täytetyt",Lääkkeet[[#This Row],[Sitoutunut pääoma 
1.7.-31.12.2024 (EUR)]]&gt;0,"Täytetyt"),"")</f>
        <v/>
      </c>
      <c r="X1379" s="61"/>
      <c r="Y1379" s="5">
        <f>Hakulomake!$B$29</f>
        <v>0</v>
      </c>
    </row>
    <row r="1380" spans="1:25" x14ac:dyDescent="0.3">
      <c r="A1380" s="6" t="s">
        <v>1199</v>
      </c>
      <c r="B1380" s="5">
        <f>Hakulomake!$B$17</f>
        <v>0</v>
      </c>
      <c r="C1380" s="75">
        <v>13</v>
      </c>
      <c r="D1380" s="5" t="s">
        <v>810</v>
      </c>
      <c r="E1380" s="74" t="s">
        <v>1775</v>
      </c>
      <c r="F1380" s="5" t="s">
        <v>811</v>
      </c>
      <c r="G1380" s="5" t="s">
        <v>812</v>
      </c>
      <c r="H1380" s="5" t="s">
        <v>443</v>
      </c>
      <c r="I1380" s="5" t="s">
        <v>39</v>
      </c>
      <c r="J1380" s="75">
        <v>100</v>
      </c>
      <c r="N1380" s="14"/>
      <c r="O1380" s="50">
        <f>MIN(Lääkkeet[[#This Row],[Velvoite 1.1.2024 (pakkauksia)]],Lääkkeet[[#This Row],[Suurimman alitusluvan mukainen velvoite 
1.1.-30.6.2024 (pakkauksia)]],Lääkkeet[[#This Row],[Alin saldo 
1.1.-30.6.2024 (pakkauksia)]])*Lääkkeet[[#This Row],[Kirjanpitoarvo / pakkaus 1.1.2024
(EUR  ALV 0 %)]]</f>
        <v>0</v>
      </c>
      <c r="P1380" s="16"/>
      <c r="Q1380" s="13"/>
      <c r="R1380" s="13"/>
      <c r="S1380" s="13"/>
      <c r="T1380" s="14"/>
      <c r="U1380" s="50">
        <f>MIN(Lääkkeet[[#This Row],[Velvoite 1.7.2024 (pakkauksia)]],Lääkkeet[[#This Row],[Suurimman alitusluvan mukainen velvoite
1.7.-31.12.2024 (pakkauksia)]],Lääkkeet[[#This Row],[Alin saldo 
1.7.-31.12.2024 (pakkauksia)]])*Lääkkeet[[#This Row],[Kirjanpitoarvo / pakkaus 1.7.2024
(EUR  ALV 0 %)]]</f>
        <v>0</v>
      </c>
      <c r="W1380" s="61" t="str" cm="1">
        <f t="array" ref="W1380">IFERROR(_xlfn.IFS(Lääkkeet[[#This Row],[Sitoutunut pääoma 
1.1.-30.6.2024 (EUR)]]&gt;0,"Täytetyt",Lääkkeet[[#This Row],[Sitoutunut pääoma 
1.7.-31.12.2024 (EUR)]]&gt;0,"Täytetyt"),"")</f>
        <v/>
      </c>
      <c r="X1380" s="61"/>
      <c r="Y1380" s="5">
        <f>Hakulomake!$B$29</f>
        <v>0</v>
      </c>
    </row>
    <row r="1381" spans="1:25" x14ac:dyDescent="0.3">
      <c r="A1381" s="6" t="s">
        <v>1199</v>
      </c>
      <c r="B1381" s="5">
        <f>Hakulomake!$B$17</f>
        <v>0</v>
      </c>
      <c r="C1381" s="75">
        <v>13</v>
      </c>
      <c r="D1381" s="5" t="s">
        <v>810</v>
      </c>
      <c r="E1381" s="74" t="s">
        <v>1776</v>
      </c>
      <c r="F1381" s="5" t="s">
        <v>811</v>
      </c>
      <c r="G1381" s="5" t="s">
        <v>813</v>
      </c>
      <c r="H1381" s="5" t="s">
        <v>385</v>
      </c>
      <c r="I1381" s="5" t="s">
        <v>39</v>
      </c>
      <c r="J1381" s="75">
        <v>100</v>
      </c>
      <c r="N1381" s="14"/>
      <c r="O1381" s="50">
        <f>MIN(Lääkkeet[[#This Row],[Velvoite 1.1.2024 (pakkauksia)]],Lääkkeet[[#This Row],[Suurimman alitusluvan mukainen velvoite 
1.1.-30.6.2024 (pakkauksia)]],Lääkkeet[[#This Row],[Alin saldo 
1.1.-30.6.2024 (pakkauksia)]])*Lääkkeet[[#This Row],[Kirjanpitoarvo / pakkaus 1.1.2024
(EUR  ALV 0 %)]]</f>
        <v>0</v>
      </c>
      <c r="P1381" s="16"/>
      <c r="Q1381" s="13"/>
      <c r="R1381" s="13"/>
      <c r="S1381" s="13"/>
      <c r="T1381" s="14"/>
      <c r="U1381" s="50">
        <f>MIN(Lääkkeet[[#This Row],[Velvoite 1.7.2024 (pakkauksia)]],Lääkkeet[[#This Row],[Suurimman alitusluvan mukainen velvoite
1.7.-31.12.2024 (pakkauksia)]],Lääkkeet[[#This Row],[Alin saldo 
1.7.-31.12.2024 (pakkauksia)]])*Lääkkeet[[#This Row],[Kirjanpitoarvo / pakkaus 1.7.2024
(EUR  ALV 0 %)]]</f>
        <v>0</v>
      </c>
      <c r="W1381" s="61" t="str" cm="1">
        <f t="array" ref="W1381">IFERROR(_xlfn.IFS(Lääkkeet[[#This Row],[Sitoutunut pääoma 
1.1.-30.6.2024 (EUR)]]&gt;0,"Täytetyt",Lääkkeet[[#This Row],[Sitoutunut pääoma 
1.7.-31.12.2024 (EUR)]]&gt;0,"Täytetyt"),"")</f>
        <v/>
      </c>
      <c r="X1381" s="61"/>
      <c r="Y1381" s="5">
        <f>Hakulomake!$B$29</f>
        <v>0</v>
      </c>
    </row>
    <row r="1382" spans="1:25" x14ac:dyDescent="0.3">
      <c r="A1382" s="6" t="s">
        <v>1199</v>
      </c>
      <c r="B1382" s="5">
        <f>Hakulomake!$B$17</f>
        <v>0</v>
      </c>
      <c r="C1382" s="75">
        <v>13</v>
      </c>
      <c r="D1382" s="5" t="s">
        <v>824</v>
      </c>
      <c r="E1382" s="74" t="s">
        <v>1777</v>
      </c>
      <c r="F1382" s="5" t="s">
        <v>825</v>
      </c>
      <c r="G1382" s="5" t="s">
        <v>841</v>
      </c>
      <c r="H1382" s="5" t="s">
        <v>46</v>
      </c>
      <c r="I1382" s="5" t="s">
        <v>135</v>
      </c>
      <c r="J1382" s="75" t="s">
        <v>1107</v>
      </c>
      <c r="N1382" s="14"/>
      <c r="O1382" s="50">
        <f>MIN(Lääkkeet[[#This Row],[Velvoite 1.1.2024 (pakkauksia)]],Lääkkeet[[#This Row],[Suurimman alitusluvan mukainen velvoite 
1.1.-30.6.2024 (pakkauksia)]],Lääkkeet[[#This Row],[Alin saldo 
1.1.-30.6.2024 (pakkauksia)]])*Lääkkeet[[#This Row],[Kirjanpitoarvo / pakkaus 1.1.2024
(EUR  ALV 0 %)]]</f>
        <v>0</v>
      </c>
      <c r="P1382" s="16"/>
      <c r="Q1382" s="13"/>
      <c r="R1382" s="13"/>
      <c r="S1382" s="13"/>
      <c r="T1382" s="14"/>
      <c r="U1382" s="50">
        <f>MIN(Lääkkeet[[#This Row],[Velvoite 1.7.2024 (pakkauksia)]],Lääkkeet[[#This Row],[Suurimman alitusluvan mukainen velvoite
1.7.-31.12.2024 (pakkauksia)]],Lääkkeet[[#This Row],[Alin saldo 
1.7.-31.12.2024 (pakkauksia)]])*Lääkkeet[[#This Row],[Kirjanpitoarvo / pakkaus 1.7.2024
(EUR  ALV 0 %)]]</f>
        <v>0</v>
      </c>
      <c r="W1382" s="61" t="str" cm="1">
        <f t="array" ref="W1382">IFERROR(_xlfn.IFS(Lääkkeet[[#This Row],[Sitoutunut pääoma 
1.1.-30.6.2024 (EUR)]]&gt;0,"Täytetyt",Lääkkeet[[#This Row],[Sitoutunut pääoma 
1.7.-31.12.2024 (EUR)]]&gt;0,"Täytetyt"),"")</f>
        <v/>
      </c>
      <c r="X1382" s="61"/>
      <c r="Y1382" s="5">
        <f>Hakulomake!$B$29</f>
        <v>0</v>
      </c>
    </row>
    <row r="1383" spans="1:25" x14ac:dyDescent="0.3">
      <c r="A1383" s="6" t="s">
        <v>1199</v>
      </c>
      <c r="B1383" s="5">
        <f>Hakulomake!$B$17</f>
        <v>0</v>
      </c>
      <c r="C1383" s="75">
        <v>13</v>
      </c>
      <c r="D1383" s="5" t="s">
        <v>846</v>
      </c>
      <c r="E1383" s="74" t="s">
        <v>1778</v>
      </c>
      <c r="F1383" s="5" t="s">
        <v>847</v>
      </c>
      <c r="G1383" s="5" t="s">
        <v>861</v>
      </c>
      <c r="H1383" s="5" t="s">
        <v>849</v>
      </c>
      <c r="I1383" s="5" t="s">
        <v>105</v>
      </c>
      <c r="J1383" s="75" t="s">
        <v>849</v>
      </c>
      <c r="N1383" s="14"/>
      <c r="O1383" s="50">
        <f>MIN(Lääkkeet[[#This Row],[Velvoite 1.1.2024 (pakkauksia)]],Lääkkeet[[#This Row],[Suurimman alitusluvan mukainen velvoite 
1.1.-30.6.2024 (pakkauksia)]],Lääkkeet[[#This Row],[Alin saldo 
1.1.-30.6.2024 (pakkauksia)]])*Lääkkeet[[#This Row],[Kirjanpitoarvo / pakkaus 1.1.2024
(EUR  ALV 0 %)]]</f>
        <v>0</v>
      </c>
      <c r="P1383" s="16"/>
      <c r="Q1383" s="13"/>
      <c r="R1383" s="13"/>
      <c r="S1383" s="13"/>
      <c r="T1383" s="14"/>
      <c r="U1383" s="50">
        <f>MIN(Lääkkeet[[#This Row],[Velvoite 1.7.2024 (pakkauksia)]],Lääkkeet[[#This Row],[Suurimman alitusluvan mukainen velvoite
1.7.-31.12.2024 (pakkauksia)]],Lääkkeet[[#This Row],[Alin saldo 
1.7.-31.12.2024 (pakkauksia)]])*Lääkkeet[[#This Row],[Kirjanpitoarvo / pakkaus 1.7.2024
(EUR  ALV 0 %)]]</f>
        <v>0</v>
      </c>
      <c r="W1383" s="61" t="str" cm="1">
        <f t="array" ref="W1383">IFERROR(_xlfn.IFS(Lääkkeet[[#This Row],[Sitoutunut pääoma 
1.1.-30.6.2024 (EUR)]]&gt;0,"Täytetyt",Lääkkeet[[#This Row],[Sitoutunut pääoma 
1.7.-31.12.2024 (EUR)]]&gt;0,"Täytetyt"),"")</f>
        <v/>
      </c>
      <c r="X1383" s="61"/>
      <c r="Y1383" s="5">
        <f>Hakulomake!$B$29</f>
        <v>0</v>
      </c>
    </row>
    <row r="1384" spans="1:25" x14ac:dyDescent="0.3">
      <c r="A1384" s="6" t="s">
        <v>1199</v>
      </c>
      <c r="B1384" s="5">
        <f>Hakulomake!$B$17</f>
        <v>0</v>
      </c>
      <c r="C1384" s="75">
        <v>13</v>
      </c>
      <c r="D1384" s="5" t="s">
        <v>846</v>
      </c>
      <c r="E1384" s="74" t="s">
        <v>1779</v>
      </c>
      <c r="F1384" s="5" t="s">
        <v>847</v>
      </c>
      <c r="G1384" s="5" t="s">
        <v>864</v>
      </c>
      <c r="H1384" s="5" t="s">
        <v>849</v>
      </c>
      <c r="I1384" s="5" t="s">
        <v>105</v>
      </c>
      <c r="J1384" s="75" t="s">
        <v>1126</v>
      </c>
      <c r="N1384" s="14"/>
      <c r="O1384" s="50">
        <f>MIN(Lääkkeet[[#This Row],[Velvoite 1.1.2024 (pakkauksia)]],Lääkkeet[[#This Row],[Suurimman alitusluvan mukainen velvoite 
1.1.-30.6.2024 (pakkauksia)]],Lääkkeet[[#This Row],[Alin saldo 
1.1.-30.6.2024 (pakkauksia)]])*Lääkkeet[[#This Row],[Kirjanpitoarvo / pakkaus 1.1.2024
(EUR  ALV 0 %)]]</f>
        <v>0</v>
      </c>
      <c r="P1384" s="16"/>
      <c r="Q1384" s="13"/>
      <c r="R1384" s="13"/>
      <c r="S1384" s="13"/>
      <c r="T1384" s="14"/>
      <c r="U1384" s="50">
        <f>MIN(Lääkkeet[[#This Row],[Velvoite 1.7.2024 (pakkauksia)]],Lääkkeet[[#This Row],[Suurimman alitusluvan mukainen velvoite
1.7.-31.12.2024 (pakkauksia)]],Lääkkeet[[#This Row],[Alin saldo 
1.7.-31.12.2024 (pakkauksia)]])*Lääkkeet[[#This Row],[Kirjanpitoarvo / pakkaus 1.7.2024
(EUR  ALV 0 %)]]</f>
        <v>0</v>
      </c>
      <c r="W1384" s="61" t="str" cm="1">
        <f t="array" ref="W1384">IFERROR(_xlfn.IFS(Lääkkeet[[#This Row],[Sitoutunut pääoma 
1.1.-30.6.2024 (EUR)]]&gt;0,"Täytetyt",Lääkkeet[[#This Row],[Sitoutunut pääoma 
1.7.-31.12.2024 (EUR)]]&gt;0,"Täytetyt"),"")</f>
        <v/>
      </c>
      <c r="X1384" s="61"/>
      <c r="Y1384" s="5">
        <f>Hakulomake!$B$29</f>
        <v>0</v>
      </c>
    </row>
    <row r="1385" spans="1:25" x14ac:dyDescent="0.3">
      <c r="A1385" s="6" t="s">
        <v>1199</v>
      </c>
      <c r="B1385" s="5">
        <f>Hakulomake!$B$17</f>
        <v>0</v>
      </c>
      <c r="C1385" s="75">
        <v>13</v>
      </c>
      <c r="D1385" s="5" t="s">
        <v>814</v>
      </c>
      <c r="E1385" s="74" t="s">
        <v>1780</v>
      </c>
      <c r="F1385" s="5" t="s">
        <v>815</v>
      </c>
      <c r="G1385" s="5" t="s">
        <v>816</v>
      </c>
      <c r="H1385" s="5" t="s">
        <v>817</v>
      </c>
      <c r="I1385" s="5" t="s">
        <v>135</v>
      </c>
      <c r="J1385" s="75" t="s">
        <v>1064</v>
      </c>
      <c r="N1385" s="14"/>
      <c r="O1385" s="50">
        <f>MIN(Lääkkeet[[#This Row],[Velvoite 1.1.2024 (pakkauksia)]],Lääkkeet[[#This Row],[Suurimman alitusluvan mukainen velvoite 
1.1.-30.6.2024 (pakkauksia)]],Lääkkeet[[#This Row],[Alin saldo 
1.1.-30.6.2024 (pakkauksia)]])*Lääkkeet[[#This Row],[Kirjanpitoarvo / pakkaus 1.1.2024
(EUR  ALV 0 %)]]</f>
        <v>0</v>
      </c>
      <c r="P1385" s="16"/>
      <c r="Q1385" s="13"/>
      <c r="R1385" s="13"/>
      <c r="S1385" s="13"/>
      <c r="T1385" s="14"/>
      <c r="U1385" s="50">
        <f>MIN(Lääkkeet[[#This Row],[Velvoite 1.7.2024 (pakkauksia)]],Lääkkeet[[#This Row],[Suurimman alitusluvan mukainen velvoite
1.7.-31.12.2024 (pakkauksia)]],Lääkkeet[[#This Row],[Alin saldo 
1.7.-31.12.2024 (pakkauksia)]])*Lääkkeet[[#This Row],[Kirjanpitoarvo / pakkaus 1.7.2024
(EUR  ALV 0 %)]]</f>
        <v>0</v>
      </c>
      <c r="W1385" s="61" t="str" cm="1">
        <f t="array" ref="W1385">IFERROR(_xlfn.IFS(Lääkkeet[[#This Row],[Sitoutunut pääoma 
1.1.-30.6.2024 (EUR)]]&gt;0,"Täytetyt",Lääkkeet[[#This Row],[Sitoutunut pääoma 
1.7.-31.12.2024 (EUR)]]&gt;0,"Täytetyt"),"")</f>
        <v/>
      </c>
      <c r="X1385" s="61"/>
      <c r="Y1385" s="5">
        <f>Hakulomake!$B$29</f>
        <v>0</v>
      </c>
    </row>
    <row r="1386" spans="1:25" x14ac:dyDescent="0.3">
      <c r="A1386" s="6" t="s">
        <v>1199</v>
      </c>
      <c r="B1386" s="5">
        <f>Hakulomake!$B$17</f>
        <v>0</v>
      </c>
      <c r="C1386" s="75">
        <v>13</v>
      </c>
      <c r="D1386" s="5" t="s">
        <v>846</v>
      </c>
      <c r="E1386" s="74" t="s">
        <v>1781</v>
      </c>
      <c r="F1386" s="5" t="s">
        <v>847</v>
      </c>
      <c r="G1386" s="5" t="s">
        <v>865</v>
      </c>
      <c r="H1386" s="5" t="s">
        <v>853</v>
      </c>
      <c r="I1386" s="5" t="s">
        <v>105</v>
      </c>
      <c r="J1386" s="75" t="s">
        <v>1134</v>
      </c>
      <c r="N1386" s="14"/>
      <c r="O1386" s="50">
        <f>MIN(Lääkkeet[[#This Row],[Velvoite 1.1.2024 (pakkauksia)]],Lääkkeet[[#This Row],[Suurimman alitusluvan mukainen velvoite 
1.1.-30.6.2024 (pakkauksia)]],Lääkkeet[[#This Row],[Alin saldo 
1.1.-30.6.2024 (pakkauksia)]])*Lääkkeet[[#This Row],[Kirjanpitoarvo / pakkaus 1.1.2024
(EUR  ALV 0 %)]]</f>
        <v>0</v>
      </c>
      <c r="P1386" s="16"/>
      <c r="Q1386" s="13"/>
      <c r="R1386" s="13"/>
      <c r="S1386" s="13"/>
      <c r="T1386" s="14"/>
      <c r="U1386" s="50">
        <f>MIN(Lääkkeet[[#This Row],[Velvoite 1.7.2024 (pakkauksia)]],Lääkkeet[[#This Row],[Suurimman alitusluvan mukainen velvoite
1.7.-31.12.2024 (pakkauksia)]],Lääkkeet[[#This Row],[Alin saldo 
1.7.-31.12.2024 (pakkauksia)]])*Lääkkeet[[#This Row],[Kirjanpitoarvo / pakkaus 1.7.2024
(EUR  ALV 0 %)]]</f>
        <v>0</v>
      </c>
      <c r="W1386" s="61" t="str" cm="1">
        <f t="array" ref="W1386">IFERROR(_xlfn.IFS(Lääkkeet[[#This Row],[Sitoutunut pääoma 
1.1.-30.6.2024 (EUR)]]&gt;0,"Täytetyt",Lääkkeet[[#This Row],[Sitoutunut pääoma 
1.7.-31.12.2024 (EUR)]]&gt;0,"Täytetyt"),"")</f>
        <v/>
      </c>
      <c r="X1386" s="61"/>
      <c r="Y1386" s="5">
        <f>Hakulomake!$B$29</f>
        <v>0</v>
      </c>
    </row>
    <row r="1387" spans="1:25" x14ac:dyDescent="0.3">
      <c r="A1387" s="6" t="s">
        <v>1199</v>
      </c>
      <c r="B1387" s="5">
        <f>Hakulomake!$B$17</f>
        <v>0</v>
      </c>
      <c r="C1387" s="75">
        <v>13</v>
      </c>
      <c r="D1387" s="5" t="s">
        <v>846</v>
      </c>
      <c r="E1387" s="74" t="s">
        <v>1782</v>
      </c>
      <c r="F1387" s="5" t="s">
        <v>847</v>
      </c>
      <c r="G1387" s="5" t="s">
        <v>864</v>
      </c>
      <c r="H1387" s="5" t="s">
        <v>851</v>
      </c>
      <c r="I1387" s="5" t="s">
        <v>105</v>
      </c>
      <c r="J1387" s="75" t="s">
        <v>1125</v>
      </c>
      <c r="N1387" s="14"/>
      <c r="O1387" s="50">
        <f>MIN(Lääkkeet[[#This Row],[Velvoite 1.1.2024 (pakkauksia)]],Lääkkeet[[#This Row],[Suurimman alitusluvan mukainen velvoite 
1.1.-30.6.2024 (pakkauksia)]],Lääkkeet[[#This Row],[Alin saldo 
1.1.-30.6.2024 (pakkauksia)]])*Lääkkeet[[#This Row],[Kirjanpitoarvo / pakkaus 1.1.2024
(EUR  ALV 0 %)]]</f>
        <v>0</v>
      </c>
      <c r="P1387" s="16"/>
      <c r="Q1387" s="13"/>
      <c r="R1387" s="13"/>
      <c r="S1387" s="13"/>
      <c r="T1387" s="14"/>
      <c r="U1387" s="50">
        <f>MIN(Lääkkeet[[#This Row],[Velvoite 1.7.2024 (pakkauksia)]],Lääkkeet[[#This Row],[Suurimman alitusluvan mukainen velvoite
1.7.-31.12.2024 (pakkauksia)]],Lääkkeet[[#This Row],[Alin saldo 
1.7.-31.12.2024 (pakkauksia)]])*Lääkkeet[[#This Row],[Kirjanpitoarvo / pakkaus 1.7.2024
(EUR  ALV 0 %)]]</f>
        <v>0</v>
      </c>
      <c r="W1387" s="61" t="str" cm="1">
        <f t="array" ref="W1387">IFERROR(_xlfn.IFS(Lääkkeet[[#This Row],[Sitoutunut pääoma 
1.1.-30.6.2024 (EUR)]]&gt;0,"Täytetyt",Lääkkeet[[#This Row],[Sitoutunut pääoma 
1.7.-31.12.2024 (EUR)]]&gt;0,"Täytetyt"),"")</f>
        <v/>
      </c>
      <c r="X1387" s="61"/>
      <c r="Y1387" s="5">
        <f>Hakulomake!$B$29</f>
        <v>0</v>
      </c>
    </row>
    <row r="1388" spans="1:25" x14ac:dyDescent="0.3">
      <c r="A1388" s="6" t="s">
        <v>1199</v>
      </c>
      <c r="B1388" s="5">
        <f>Hakulomake!$B$17</f>
        <v>0</v>
      </c>
      <c r="C1388" s="75">
        <v>13</v>
      </c>
      <c r="D1388" s="5" t="s">
        <v>824</v>
      </c>
      <c r="E1388" s="74" t="s">
        <v>1783</v>
      </c>
      <c r="F1388" s="5" t="s">
        <v>825</v>
      </c>
      <c r="G1388" s="5" t="s">
        <v>831</v>
      </c>
      <c r="H1388" s="5" t="s">
        <v>828</v>
      </c>
      <c r="I1388" s="5" t="s">
        <v>322</v>
      </c>
      <c r="J1388" s="75" t="s">
        <v>1150</v>
      </c>
      <c r="N1388" s="14"/>
      <c r="O1388" s="50">
        <f>MIN(Lääkkeet[[#This Row],[Velvoite 1.1.2024 (pakkauksia)]],Lääkkeet[[#This Row],[Suurimman alitusluvan mukainen velvoite 
1.1.-30.6.2024 (pakkauksia)]],Lääkkeet[[#This Row],[Alin saldo 
1.1.-30.6.2024 (pakkauksia)]])*Lääkkeet[[#This Row],[Kirjanpitoarvo / pakkaus 1.1.2024
(EUR  ALV 0 %)]]</f>
        <v>0</v>
      </c>
      <c r="P1388" s="16"/>
      <c r="Q1388" s="13"/>
      <c r="R1388" s="13"/>
      <c r="S1388" s="13"/>
      <c r="T1388" s="14"/>
      <c r="U1388" s="50">
        <f>MIN(Lääkkeet[[#This Row],[Velvoite 1.7.2024 (pakkauksia)]],Lääkkeet[[#This Row],[Suurimman alitusluvan mukainen velvoite
1.7.-31.12.2024 (pakkauksia)]],Lääkkeet[[#This Row],[Alin saldo 
1.7.-31.12.2024 (pakkauksia)]])*Lääkkeet[[#This Row],[Kirjanpitoarvo / pakkaus 1.7.2024
(EUR  ALV 0 %)]]</f>
        <v>0</v>
      </c>
      <c r="W1388" s="61" t="str" cm="1">
        <f t="array" ref="W1388">IFERROR(_xlfn.IFS(Lääkkeet[[#This Row],[Sitoutunut pääoma 
1.1.-30.6.2024 (EUR)]]&gt;0,"Täytetyt",Lääkkeet[[#This Row],[Sitoutunut pääoma 
1.7.-31.12.2024 (EUR)]]&gt;0,"Täytetyt"),"")</f>
        <v/>
      </c>
      <c r="X1388" s="61"/>
      <c r="Y1388" s="5">
        <f>Hakulomake!$B$29</f>
        <v>0</v>
      </c>
    </row>
    <row r="1389" spans="1:25" x14ac:dyDescent="0.3">
      <c r="A1389" s="6" t="s">
        <v>1199</v>
      </c>
      <c r="B1389" s="5">
        <f>Hakulomake!$B$17</f>
        <v>0</v>
      </c>
      <c r="C1389" s="75">
        <v>13</v>
      </c>
      <c r="D1389" s="5" t="s">
        <v>824</v>
      </c>
      <c r="E1389" s="74" t="s">
        <v>1784</v>
      </c>
      <c r="F1389" s="5" t="s">
        <v>825</v>
      </c>
      <c r="G1389" s="5" t="s">
        <v>833</v>
      </c>
      <c r="H1389" s="5" t="s">
        <v>832</v>
      </c>
      <c r="I1389" s="5" t="s">
        <v>322</v>
      </c>
      <c r="J1389" s="75" t="s">
        <v>1129</v>
      </c>
      <c r="N1389" s="14"/>
      <c r="O1389" s="50">
        <f>MIN(Lääkkeet[[#This Row],[Velvoite 1.1.2024 (pakkauksia)]],Lääkkeet[[#This Row],[Suurimman alitusluvan mukainen velvoite 
1.1.-30.6.2024 (pakkauksia)]],Lääkkeet[[#This Row],[Alin saldo 
1.1.-30.6.2024 (pakkauksia)]])*Lääkkeet[[#This Row],[Kirjanpitoarvo / pakkaus 1.1.2024
(EUR  ALV 0 %)]]</f>
        <v>0</v>
      </c>
      <c r="P1389" s="16"/>
      <c r="Q1389" s="13"/>
      <c r="R1389" s="13"/>
      <c r="S1389" s="13"/>
      <c r="T1389" s="14"/>
      <c r="U1389" s="50">
        <f>MIN(Lääkkeet[[#This Row],[Velvoite 1.7.2024 (pakkauksia)]],Lääkkeet[[#This Row],[Suurimman alitusluvan mukainen velvoite
1.7.-31.12.2024 (pakkauksia)]],Lääkkeet[[#This Row],[Alin saldo 
1.7.-31.12.2024 (pakkauksia)]])*Lääkkeet[[#This Row],[Kirjanpitoarvo / pakkaus 1.7.2024
(EUR  ALV 0 %)]]</f>
        <v>0</v>
      </c>
      <c r="W1389" s="61" t="str" cm="1">
        <f t="array" ref="W1389">IFERROR(_xlfn.IFS(Lääkkeet[[#This Row],[Sitoutunut pääoma 
1.1.-30.6.2024 (EUR)]]&gt;0,"Täytetyt",Lääkkeet[[#This Row],[Sitoutunut pääoma 
1.7.-31.12.2024 (EUR)]]&gt;0,"Täytetyt"),"")</f>
        <v/>
      </c>
      <c r="X1389" s="61"/>
      <c r="Y1389" s="5">
        <f>Hakulomake!$B$29</f>
        <v>0</v>
      </c>
    </row>
    <row r="1390" spans="1:25" x14ac:dyDescent="0.3">
      <c r="A1390" s="6" t="s">
        <v>1199</v>
      </c>
      <c r="B1390" s="5">
        <f>Hakulomake!$B$17</f>
        <v>0</v>
      </c>
      <c r="C1390" s="75">
        <v>13</v>
      </c>
      <c r="D1390" s="5" t="s">
        <v>870</v>
      </c>
      <c r="E1390" s="74" t="s">
        <v>1785</v>
      </c>
      <c r="F1390" s="5" t="s">
        <v>871</v>
      </c>
      <c r="G1390" s="5" t="s">
        <v>872</v>
      </c>
      <c r="H1390" s="5" t="s">
        <v>849</v>
      </c>
      <c r="I1390" s="5" t="s">
        <v>105</v>
      </c>
      <c r="J1390" s="75" t="s">
        <v>1122</v>
      </c>
      <c r="N1390" s="14"/>
      <c r="O1390" s="50">
        <f>MIN(Lääkkeet[[#This Row],[Velvoite 1.1.2024 (pakkauksia)]],Lääkkeet[[#This Row],[Suurimman alitusluvan mukainen velvoite 
1.1.-30.6.2024 (pakkauksia)]],Lääkkeet[[#This Row],[Alin saldo 
1.1.-30.6.2024 (pakkauksia)]])*Lääkkeet[[#This Row],[Kirjanpitoarvo / pakkaus 1.1.2024
(EUR  ALV 0 %)]]</f>
        <v>0</v>
      </c>
      <c r="P1390" s="16"/>
      <c r="Q1390" s="13"/>
      <c r="R1390" s="13"/>
      <c r="S1390" s="13"/>
      <c r="T1390" s="14"/>
      <c r="U1390" s="50">
        <f>MIN(Lääkkeet[[#This Row],[Velvoite 1.7.2024 (pakkauksia)]],Lääkkeet[[#This Row],[Suurimman alitusluvan mukainen velvoite
1.7.-31.12.2024 (pakkauksia)]],Lääkkeet[[#This Row],[Alin saldo 
1.7.-31.12.2024 (pakkauksia)]])*Lääkkeet[[#This Row],[Kirjanpitoarvo / pakkaus 1.7.2024
(EUR  ALV 0 %)]]</f>
        <v>0</v>
      </c>
      <c r="W1390" s="61" t="str" cm="1">
        <f t="array" ref="W1390">IFERROR(_xlfn.IFS(Lääkkeet[[#This Row],[Sitoutunut pääoma 
1.1.-30.6.2024 (EUR)]]&gt;0,"Täytetyt",Lääkkeet[[#This Row],[Sitoutunut pääoma 
1.7.-31.12.2024 (EUR)]]&gt;0,"Täytetyt"),"")</f>
        <v/>
      </c>
      <c r="X1390" s="61"/>
      <c r="Y1390" s="5">
        <f>Hakulomake!$B$29</f>
        <v>0</v>
      </c>
    </row>
    <row r="1391" spans="1:25" x14ac:dyDescent="0.3">
      <c r="A1391" s="6" t="s">
        <v>1199</v>
      </c>
      <c r="B1391" s="5">
        <f>Hakulomake!$B$17</f>
        <v>0</v>
      </c>
      <c r="C1391" s="75">
        <v>13</v>
      </c>
      <c r="D1391" s="5" t="s">
        <v>846</v>
      </c>
      <c r="E1391" s="74" t="s">
        <v>1786</v>
      </c>
      <c r="F1391" s="5" t="s">
        <v>847</v>
      </c>
      <c r="G1391" s="5" t="s">
        <v>861</v>
      </c>
      <c r="H1391" s="5" t="s">
        <v>854</v>
      </c>
      <c r="I1391" s="5" t="s">
        <v>105</v>
      </c>
      <c r="J1391" s="75" t="s">
        <v>854</v>
      </c>
      <c r="N1391" s="14"/>
      <c r="O1391" s="50">
        <f>MIN(Lääkkeet[[#This Row],[Velvoite 1.1.2024 (pakkauksia)]],Lääkkeet[[#This Row],[Suurimman alitusluvan mukainen velvoite 
1.1.-30.6.2024 (pakkauksia)]],Lääkkeet[[#This Row],[Alin saldo 
1.1.-30.6.2024 (pakkauksia)]])*Lääkkeet[[#This Row],[Kirjanpitoarvo / pakkaus 1.1.2024
(EUR  ALV 0 %)]]</f>
        <v>0</v>
      </c>
      <c r="P1391" s="16"/>
      <c r="Q1391" s="13"/>
      <c r="R1391" s="13"/>
      <c r="S1391" s="13"/>
      <c r="T1391" s="14"/>
      <c r="U1391" s="50">
        <f>MIN(Lääkkeet[[#This Row],[Velvoite 1.7.2024 (pakkauksia)]],Lääkkeet[[#This Row],[Suurimman alitusluvan mukainen velvoite
1.7.-31.12.2024 (pakkauksia)]],Lääkkeet[[#This Row],[Alin saldo 
1.7.-31.12.2024 (pakkauksia)]])*Lääkkeet[[#This Row],[Kirjanpitoarvo / pakkaus 1.7.2024
(EUR  ALV 0 %)]]</f>
        <v>0</v>
      </c>
      <c r="W1391" s="61" t="str" cm="1">
        <f t="array" ref="W1391">IFERROR(_xlfn.IFS(Lääkkeet[[#This Row],[Sitoutunut pääoma 
1.1.-30.6.2024 (EUR)]]&gt;0,"Täytetyt",Lääkkeet[[#This Row],[Sitoutunut pääoma 
1.7.-31.12.2024 (EUR)]]&gt;0,"Täytetyt"),"")</f>
        <v/>
      </c>
      <c r="X1391" s="61"/>
      <c r="Y1391" s="5">
        <f>Hakulomake!$B$29</f>
        <v>0</v>
      </c>
    </row>
    <row r="1392" spans="1:25" x14ac:dyDescent="0.3">
      <c r="A1392" s="6" t="s">
        <v>1199</v>
      </c>
      <c r="B1392" s="5">
        <f>Hakulomake!$B$17</f>
        <v>0</v>
      </c>
      <c r="C1392" s="75">
        <v>13</v>
      </c>
      <c r="D1392" s="5" t="s">
        <v>846</v>
      </c>
      <c r="E1392" s="74" t="s">
        <v>1787</v>
      </c>
      <c r="F1392" s="5" t="s">
        <v>847</v>
      </c>
      <c r="G1392" s="5" t="s">
        <v>855</v>
      </c>
      <c r="H1392" s="5" t="s">
        <v>851</v>
      </c>
      <c r="I1392" s="5" t="s">
        <v>105</v>
      </c>
      <c r="J1392" s="75" t="s">
        <v>1123</v>
      </c>
      <c r="N1392" s="14"/>
      <c r="O1392" s="50">
        <f>MIN(Lääkkeet[[#This Row],[Velvoite 1.1.2024 (pakkauksia)]],Lääkkeet[[#This Row],[Suurimman alitusluvan mukainen velvoite 
1.1.-30.6.2024 (pakkauksia)]],Lääkkeet[[#This Row],[Alin saldo 
1.1.-30.6.2024 (pakkauksia)]])*Lääkkeet[[#This Row],[Kirjanpitoarvo / pakkaus 1.1.2024
(EUR  ALV 0 %)]]</f>
        <v>0</v>
      </c>
      <c r="P1392" s="16"/>
      <c r="Q1392" s="13"/>
      <c r="R1392" s="13"/>
      <c r="S1392" s="13"/>
      <c r="T1392" s="14"/>
      <c r="U1392" s="50">
        <f>MIN(Lääkkeet[[#This Row],[Velvoite 1.7.2024 (pakkauksia)]],Lääkkeet[[#This Row],[Suurimman alitusluvan mukainen velvoite
1.7.-31.12.2024 (pakkauksia)]],Lääkkeet[[#This Row],[Alin saldo 
1.7.-31.12.2024 (pakkauksia)]])*Lääkkeet[[#This Row],[Kirjanpitoarvo / pakkaus 1.7.2024
(EUR  ALV 0 %)]]</f>
        <v>0</v>
      </c>
      <c r="W1392" s="61" t="str" cm="1">
        <f t="array" ref="W1392">IFERROR(_xlfn.IFS(Lääkkeet[[#This Row],[Sitoutunut pääoma 
1.1.-30.6.2024 (EUR)]]&gt;0,"Täytetyt",Lääkkeet[[#This Row],[Sitoutunut pääoma 
1.7.-31.12.2024 (EUR)]]&gt;0,"Täytetyt"),"")</f>
        <v/>
      </c>
      <c r="X1392" s="61"/>
      <c r="Y1392" s="5">
        <f>Hakulomake!$B$29</f>
        <v>0</v>
      </c>
    </row>
    <row r="1393" spans="1:25" x14ac:dyDescent="0.3">
      <c r="A1393" s="6" t="s">
        <v>1199</v>
      </c>
      <c r="B1393" s="5">
        <f>Hakulomake!$B$17</f>
        <v>0</v>
      </c>
      <c r="C1393" s="75">
        <v>13</v>
      </c>
      <c r="D1393" s="5" t="s">
        <v>824</v>
      </c>
      <c r="E1393" s="74" t="s">
        <v>1788</v>
      </c>
      <c r="F1393" s="5" t="s">
        <v>825</v>
      </c>
      <c r="G1393" s="5" t="s">
        <v>833</v>
      </c>
      <c r="H1393" s="5" t="s">
        <v>835</v>
      </c>
      <c r="I1393" s="5" t="s">
        <v>322</v>
      </c>
      <c r="J1393" s="75" t="s">
        <v>1115</v>
      </c>
      <c r="N1393" s="14"/>
      <c r="O1393" s="50">
        <f>MIN(Lääkkeet[[#This Row],[Velvoite 1.1.2024 (pakkauksia)]],Lääkkeet[[#This Row],[Suurimman alitusluvan mukainen velvoite 
1.1.-30.6.2024 (pakkauksia)]],Lääkkeet[[#This Row],[Alin saldo 
1.1.-30.6.2024 (pakkauksia)]])*Lääkkeet[[#This Row],[Kirjanpitoarvo / pakkaus 1.1.2024
(EUR  ALV 0 %)]]</f>
        <v>0</v>
      </c>
      <c r="P1393" s="16"/>
      <c r="Q1393" s="13"/>
      <c r="R1393" s="13"/>
      <c r="S1393" s="13"/>
      <c r="T1393" s="14"/>
      <c r="U1393" s="50">
        <f>MIN(Lääkkeet[[#This Row],[Velvoite 1.7.2024 (pakkauksia)]],Lääkkeet[[#This Row],[Suurimman alitusluvan mukainen velvoite
1.7.-31.12.2024 (pakkauksia)]],Lääkkeet[[#This Row],[Alin saldo 
1.7.-31.12.2024 (pakkauksia)]])*Lääkkeet[[#This Row],[Kirjanpitoarvo / pakkaus 1.7.2024
(EUR  ALV 0 %)]]</f>
        <v>0</v>
      </c>
      <c r="W1393" s="61" t="str" cm="1">
        <f t="array" ref="W1393">IFERROR(_xlfn.IFS(Lääkkeet[[#This Row],[Sitoutunut pääoma 
1.1.-30.6.2024 (EUR)]]&gt;0,"Täytetyt",Lääkkeet[[#This Row],[Sitoutunut pääoma 
1.7.-31.12.2024 (EUR)]]&gt;0,"Täytetyt"),"")</f>
        <v/>
      </c>
      <c r="X1393" s="61"/>
      <c r="Y1393" s="5">
        <f>Hakulomake!$B$29</f>
        <v>0</v>
      </c>
    </row>
    <row r="1394" spans="1:25" x14ac:dyDescent="0.3">
      <c r="A1394" s="6" t="s">
        <v>1199</v>
      </c>
      <c r="B1394" s="5">
        <f>Hakulomake!$B$17</f>
        <v>0</v>
      </c>
      <c r="C1394" s="75">
        <v>13</v>
      </c>
      <c r="D1394" s="5" t="s">
        <v>870</v>
      </c>
      <c r="E1394" s="74" t="s">
        <v>1789</v>
      </c>
      <c r="F1394" s="5" t="s">
        <v>871</v>
      </c>
      <c r="G1394" s="5" t="s">
        <v>875</v>
      </c>
      <c r="H1394" s="5" t="s">
        <v>854</v>
      </c>
      <c r="I1394" s="5" t="s">
        <v>105</v>
      </c>
      <c r="J1394" s="75" t="s">
        <v>854</v>
      </c>
      <c r="N1394" s="14"/>
      <c r="O1394" s="50">
        <f>MIN(Lääkkeet[[#This Row],[Velvoite 1.1.2024 (pakkauksia)]],Lääkkeet[[#This Row],[Suurimman alitusluvan mukainen velvoite 
1.1.-30.6.2024 (pakkauksia)]],Lääkkeet[[#This Row],[Alin saldo 
1.1.-30.6.2024 (pakkauksia)]])*Lääkkeet[[#This Row],[Kirjanpitoarvo / pakkaus 1.1.2024
(EUR  ALV 0 %)]]</f>
        <v>0</v>
      </c>
      <c r="P1394" s="16"/>
      <c r="Q1394" s="13"/>
      <c r="R1394" s="13"/>
      <c r="S1394" s="13"/>
      <c r="T1394" s="14"/>
      <c r="U1394" s="50">
        <f>MIN(Lääkkeet[[#This Row],[Velvoite 1.7.2024 (pakkauksia)]],Lääkkeet[[#This Row],[Suurimman alitusluvan mukainen velvoite
1.7.-31.12.2024 (pakkauksia)]],Lääkkeet[[#This Row],[Alin saldo 
1.7.-31.12.2024 (pakkauksia)]])*Lääkkeet[[#This Row],[Kirjanpitoarvo / pakkaus 1.7.2024
(EUR  ALV 0 %)]]</f>
        <v>0</v>
      </c>
      <c r="W1394" s="61" t="str" cm="1">
        <f t="array" ref="W1394">IFERROR(_xlfn.IFS(Lääkkeet[[#This Row],[Sitoutunut pääoma 
1.1.-30.6.2024 (EUR)]]&gt;0,"Täytetyt",Lääkkeet[[#This Row],[Sitoutunut pääoma 
1.7.-31.12.2024 (EUR)]]&gt;0,"Täytetyt"),"")</f>
        <v/>
      </c>
      <c r="X1394" s="61"/>
      <c r="Y1394" s="5">
        <f>Hakulomake!$B$29</f>
        <v>0</v>
      </c>
    </row>
    <row r="1395" spans="1:25" x14ac:dyDescent="0.3">
      <c r="A1395" s="6" t="s">
        <v>1199</v>
      </c>
      <c r="B1395" s="5">
        <f>Hakulomake!$B$17</f>
        <v>0</v>
      </c>
      <c r="C1395" s="75">
        <v>13</v>
      </c>
      <c r="D1395" s="5" t="s">
        <v>846</v>
      </c>
      <c r="E1395" s="74" t="s">
        <v>1790</v>
      </c>
      <c r="F1395" s="5" t="s">
        <v>847</v>
      </c>
      <c r="G1395" s="5" t="s">
        <v>863</v>
      </c>
      <c r="H1395" s="5" t="s">
        <v>849</v>
      </c>
      <c r="I1395" s="5" t="s">
        <v>105</v>
      </c>
      <c r="J1395" s="75" t="s">
        <v>1128</v>
      </c>
      <c r="N1395" s="14"/>
      <c r="O1395" s="50">
        <f>MIN(Lääkkeet[[#This Row],[Velvoite 1.1.2024 (pakkauksia)]],Lääkkeet[[#This Row],[Suurimman alitusluvan mukainen velvoite 
1.1.-30.6.2024 (pakkauksia)]],Lääkkeet[[#This Row],[Alin saldo 
1.1.-30.6.2024 (pakkauksia)]])*Lääkkeet[[#This Row],[Kirjanpitoarvo / pakkaus 1.1.2024
(EUR  ALV 0 %)]]</f>
        <v>0</v>
      </c>
      <c r="P1395" s="16"/>
      <c r="Q1395" s="13"/>
      <c r="R1395" s="13"/>
      <c r="S1395" s="13"/>
      <c r="T1395" s="14"/>
      <c r="U1395" s="50">
        <f>MIN(Lääkkeet[[#This Row],[Velvoite 1.7.2024 (pakkauksia)]],Lääkkeet[[#This Row],[Suurimman alitusluvan mukainen velvoite
1.7.-31.12.2024 (pakkauksia)]],Lääkkeet[[#This Row],[Alin saldo 
1.7.-31.12.2024 (pakkauksia)]])*Lääkkeet[[#This Row],[Kirjanpitoarvo / pakkaus 1.7.2024
(EUR  ALV 0 %)]]</f>
        <v>0</v>
      </c>
      <c r="W1395" s="61" t="str" cm="1">
        <f t="array" ref="W1395">IFERROR(_xlfn.IFS(Lääkkeet[[#This Row],[Sitoutunut pääoma 
1.1.-30.6.2024 (EUR)]]&gt;0,"Täytetyt",Lääkkeet[[#This Row],[Sitoutunut pääoma 
1.7.-31.12.2024 (EUR)]]&gt;0,"Täytetyt"),"")</f>
        <v/>
      </c>
      <c r="X1395" s="61"/>
      <c r="Y1395" s="5">
        <f>Hakulomake!$B$29</f>
        <v>0</v>
      </c>
    </row>
    <row r="1396" spans="1:25" x14ac:dyDescent="0.3">
      <c r="A1396" s="6" t="s">
        <v>1199</v>
      </c>
      <c r="B1396" s="5">
        <f>Hakulomake!$B$17</f>
        <v>0</v>
      </c>
      <c r="C1396" s="75">
        <v>13</v>
      </c>
      <c r="D1396" s="5" t="s">
        <v>846</v>
      </c>
      <c r="E1396" s="74" t="s">
        <v>1791</v>
      </c>
      <c r="F1396" s="5" t="s">
        <v>847</v>
      </c>
      <c r="G1396" s="5" t="s">
        <v>856</v>
      </c>
      <c r="H1396" s="5" t="s">
        <v>853</v>
      </c>
      <c r="I1396" s="5" t="s">
        <v>105</v>
      </c>
      <c r="J1396" s="75" t="s">
        <v>1118</v>
      </c>
      <c r="N1396" s="14"/>
      <c r="O1396" s="50">
        <f>MIN(Lääkkeet[[#This Row],[Velvoite 1.1.2024 (pakkauksia)]],Lääkkeet[[#This Row],[Suurimman alitusluvan mukainen velvoite 
1.1.-30.6.2024 (pakkauksia)]],Lääkkeet[[#This Row],[Alin saldo 
1.1.-30.6.2024 (pakkauksia)]])*Lääkkeet[[#This Row],[Kirjanpitoarvo / pakkaus 1.1.2024
(EUR  ALV 0 %)]]</f>
        <v>0</v>
      </c>
      <c r="P1396" s="16"/>
      <c r="Q1396" s="13"/>
      <c r="R1396" s="13"/>
      <c r="S1396" s="13"/>
      <c r="T1396" s="14"/>
      <c r="U1396" s="50">
        <f>MIN(Lääkkeet[[#This Row],[Velvoite 1.7.2024 (pakkauksia)]],Lääkkeet[[#This Row],[Suurimman alitusluvan mukainen velvoite
1.7.-31.12.2024 (pakkauksia)]],Lääkkeet[[#This Row],[Alin saldo 
1.7.-31.12.2024 (pakkauksia)]])*Lääkkeet[[#This Row],[Kirjanpitoarvo / pakkaus 1.7.2024
(EUR  ALV 0 %)]]</f>
        <v>0</v>
      </c>
      <c r="W1396" s="61" t="str" cm="1">
        <f t="array" ref="W1396">IFERROR(_xlfn.IFS(Lääkkeet[[#This Row],[Sitoutunut pääoma 
1.1.-30.6.2024 (EUR)]]&gt;0,"Täytetyt",Lääkkeet[[#This Row],[Sitoutunut pääoma 
1.7.-31.12.2024 (EUR)]]&gt;0,"Täytetyt"),"")</f>
        <v/>
      </c>
      <c r="X1396" s="61"/>
      <c r="Y1396" s="5">
        <f>Hakulomake!$B$29</f>
        <v>0</v>
      </c>
    </row>
    <row r="1397" spans="1:25" x14ac:dyDescent="0.3">
      <c r="A1397" s="6" t="s">
        <v>1199</v>
      </c>
      <c r="B1397" s="5">
        <f>Hakulomake!$B$17</f>
        <v>0</v>
      </c>
      <c r="C1397" s="75">
        <v>13</v>
      </c>
      <c r="D1397" s="5" t="s">
        <v>824</v>
      </c>
      <c r="E1397" s="74" t="s">
        <v>1792</v>
      </c>
      <c r="F1397" s="5" t="s">
        <v>825</v>
      </c>
      <c r="G1397" s="5" t="s">
        <v>837</v>
      </c>
      <c r="H1397" s="5" t="s">
        <v>839</v>
      </c>
      <c r="I1397" s="5" t="s">
        <v>322</v>
      </c>
      <c r="J1397" s="75" t="s">
        <v>1059</v>
      </c>
      <c r="N1397" s="14"/>
      <c r="O1397" s="50">
        <f>MIN(Lääkkeet[[#This Row],[Velvoite 1.1.2024 (pakkauksia)]],Lääkkeet[[#This Row],[Suurimman alitusluvan mukainen velvoite 
1.1.-30.6.2024 (pakkauksia)]],Lääkkeet[[#This Row],[Alin saldo 
1.1.-30.6.2024 (pakkauksia)]])*Lääkkeet[[#This Row],[Kirjanpitoarvo / pakkaus 1.1.2024
(EUR  ALV 0 %)]]</f>
        <v>0</v>
      </c>
      <c r="P1397" s="16"/>
      <c r="Q1397" s="13"/>
      <c r="R1397" s="13"/>
      <c r="S1397" s="13"/>
      <c r="T1397" s="14"/>
      <c r="U1397" s="50">
        <f>MIN(Lääkkeet[[#This Row],[Velvoite 1.7.2024 (pakkauksia)]],Lääkkeet[[#This Row],[Suurimman alitusluvan mukainen velvoite
1.7.-31.12.2024 (pakkauksia)]],Lääkkeet[[#This Row],[Alin saldo 
1.7.-31.12.2024 (pakkauksia)]])*Lääkkeet[[#This Row],[Kirjanpitoarvo / pakkaus 1.7.2024
(EUR  ALV 0 %)]]</f>
        <v>0</v>
      </c>
      <c r="W1397" s="61" t="str" cm="1">
        <f t="array" ref="W1397">IFERROR(_xlfn.IFS(Lääkkeet[[#This Row],[Sitoutunut pääoma 
1.1.-30.6.2024 (EUR)]]&gt;0,"Täytetyt",Lääkkeet[[#This Row],[Sitoutunut pääoma 
1.7.-31.12.2024 (EUR)]]&gt;0,"Täytetyt"),"")</f>
        <v/>
      </c>
      <c r="X1397" s="61"/>
      <c r="Y1397" s="5">
        <f>Hakulomake!$B$29</f>
        <v>0</v>
      </c>
    </row>
    <row r="1398" spans="1:25" x14ac:dyDescent="0.3">
      <c r="A1398" s="6" t="s">
        <v>1199</v>
      </c>
      <c r="B1398" s="5">
        <f>Hakulomake!$B$17</f>
        <v>0</v>
      </c>
      <c r="C1398" s="75">
        <v>13</v>
      </c>
      <c r="D1398" s="5" t="s">
        <v>870</v>
      </c>
      <c r="E1398" s="74" t="s">
        <v>1793</v>
      </c>
      <c r="F1398" s="5" t="s">
        <v>871</v>
      </c>
      <c r="G1398" s="5" t="s">
        <v>873</v>
      </c>
      <c r="H1398" s="5" t="s">
        <v>853</v>
      </c>
      <c r="I1398" s="5" t="s">
        <v>105</v>
      </c>
      <c r="J1398" s="75" t="s">
        <v>1118</v>
      </c>
      <c r="N1398" s="14"/>
      <c r="O1398" s="50">
        <f>MIN(Lääkkeet[[#This Row],[Velvoite 1.1.2024 (pakkauksia)]],Lääkkeet[[#This Row],[Suurimman alitusluvan mukainen velvoite 
1.1.-30.6.2024 (pakkauksia)]],Lääkkeet[[#This Row],[Alin saldo 
1.1.-30.6.2024 (pakkauksia)]])*Lääkkeet[[#This Row],[Kirjanpitoarvo / pakkaus 1.1.2024
(EUR  ALV 0 %)]]</f>
        <v>0</v>
      </c>
      <c r="P1398" s="16"/>
      <c r="Q1398" s="13"/>
      <c r="R1398" s="13"/>
      <c r="S1398" s="13"/>
      <c r="T1398" s="14"/>
      <c r="U1398" s="50">
        <f>MIN(Lääkkeet[[#This Row],[Velvoite 1.7.2024 (pakkauksia)]],Lääkkeet[[#This Row],[Suurimman alitusluvan mukainen velvoite
1.7.-31.12.2024 (pakkauksia)]],Lääkkeet[[#This Row],[Alin saldo 
1.7.-31.12.2024 (pakkauksia)]])*Lääkkeet[[#This Row],[Kirjanpitoarvo / pakkaus 1.7.2024
(EUR  ALV 0 %)]]</f>
        <v>0</v>
      </c>
      <c r="W1398" s="61" t="str" cm="1">
        <f t="array" ref="W1398">IFERROR(_xlfn.IFS(Lääkkeet[[#This Row],[Sitoutunut pääoma 
1.1.-30.6.2024 (EUR)]]&gt;0,"Täytetyt",Lääkkeet[[#This Row],[Sitoutunut pääoma 
1.7.-31.12.2024 (EUR)]]&gt;0,"Täytetyt"),"")</f>
        <v/>
      </c>
      <c r="X1398" s="61"/>
      <c r="Y1398" s="5">
        <f>Hakulomake!$B$29</f>
        <v>0</v>
      </c>
    </row>
    <row r="1399" spans="1:25" x14ac:dyDescent="0.3">
      <c r="A1399" s="6" t="s">
        <v>1199</v>
      </c>
      <c r="B1399" s="5">
        <f>Hakulomake!$B$17</f>
        <v>0</v>
      </c>
      <c r="C1399" s="75">
        <v>13</v>
      </c>
      <c r="D1399" s="5" t="s">
        <v>846</v>
      </c>
      <c r="E1399" s="74" t="s">
        <v>1794</v>
      </c>
      <c r="F1399" s="5" t="s">
        <v>847</v>
      </c>
      <c r="G1399" s="5" t="s">
        <v>862</v>
      </c>
      <c r="H1399" s="5" t="s">
        <v>851</v>
      </c>
      <c r="I1399" s="5" t="s">
        <v>105</v>
      </c>
      <c r="J1399" s="75" t="s">
        <v>1151</v>
      </c>
      <c r="N1399" s="14"/>
      <c r="O1399" s="50">
        <f>MIN(Lääkkeet[[#This Row],[Velvoite 1.1.2024 (pakkauksia)]],Lääkkeet[[#This Row],[Suurimman alitusluvan mukainen velvoite 
1.1.-30.6.2024 (pakkauksia)]],Lääkkeet[[#This Row],[Alin saldo 
1.1.-30.6.2024 (pakkauksia)]])*Lääkkeet[[#This Row],[Kirjanpitoarvo / pakkaus 1.1.2024
(EUR  ALV 0 %)]]</f>
        <v>0</v>
      </c>
      <c r="P1399" s="16"/>
      <c r="Q1399" s="13"/>
      <c r="R1399" s="13"/>
      <c r="S1399" s="13"/>
      <c r="T1399" s="14"/>
      <c r="U1399" s="50">
        <f>MIN(Lääkkeet[[#This Row],[Velvoite 1.7.2024 (pakkauksia)]],Lääkkeet[[#This Row],[Suurimman alitusluvan mukainen velvoite
1.7.-31.12.2024 (pakkauksia)]],Lääkkeet[[#This Row],[Alin saldo 
1.7.-31.12.2024 (pakkauksia)]])*Lääkkeet[[#This Row],[Kirjanpitoarvo / pakkaus 1.7.2024
(EUR  ALV 0 %)]]</f>
        <v>0</v>
      </c>
      <c r="W1399" s="61" t="str" cm="1">
        <f t="array" ref="W1399">IFERROR(_xlfn.IFS(Lääkkeet[[#This Row],[Sitoutunut pääoma 
1.1.-30.6.2024 (EUR)]]&gt;0,"Täytetyt",Lääkkeet[[#This Row],[Sitoutunut pääoma 
1.7.-31.12.2024 (EUR)]]&gt;0,"Täytetyt"),"")</f>
        <v/>
      </c>
      <c r="X1399" s="61"/>
      <c r="Y1399" s="5">
        <f>Hakulomake!$B$29</f>
        <v>0</v>
      </c>
    </row>
    <row r="1400" spans="1:25" x14ac:dyDescent="0.3">
      <c r="A1400" s="6" t="s">
        <v>1199</v>
      </c>
      <c r="B1400" s="5">
        <f>Hakulomake!$B$17</f>
        <v>0</v>
      </c>
      <c r="C1400" s="75">
        <v>13</v>
      </c>
      <c r="D1400" s="5" t="s">
        <v>846</v>
      </c>
      <c r="E1400" s="74" t="s">
        <v>1795</v>
      </c>
      <c r="F1400" s="5" t="s">
        <v>847</v>
      </c>
      <c r="G1400" s="5" t="s">
        <v>858</v>
      </c>
      <c r="H1400" s="5" t="s">
        <v>854</v>
      </c>
      <c r="I1400" s="5" t="s">
        <v>105</v>
      </c>
      <c r="J1400" s="75" t="s">
        <v>1152</v>
      </c>
      <c r="N1400" s="14"/>
      <c r="O1400" s="50">
        <f>MIN(Lääkkeet[[#This Row],[Velvoite 1.1.2024 (pakkauksia)]],Lääkkeet[[#This Row],[Suurimman alitusluvan mukainen velvoite 
1.1.-30.6.2024 (pakkauksia)]],Lääkkeet[[#This Row],[Alin saldo 
1.1.-30.6.2024 (pakkauksia)]])*Lääkkeet[[#This Row],[Kirjanpitoarvo / pakkaus 1.1.2024
(EUR  ALV 0 %)]]</f>
        <v>0</v>
      </c>
      <c r="P1400" s="16"/>
      <c r="Q1400" s="13"/>
      <c r="R1400" s="13"/>
      <c r="S1400" s="13"/>
      <c r="T1400" s="14"/>
      <c r="U1400" s="50">
        <f>MIN(Lääkkeet[[#This Row],[Velvoite 1.7.2024 (pakkauksia)]],Lääkkeet[[#This Row],[Suurimman alitusluvan mukainen velvoite
1.7.-31.12.2024 (pakkauksia)]],Lääkkeet[[#This Row],[Alin saldo 
1.7.-31.12.2024 (pakkauksia)]])*Lääkkeet[[#This Row],[Kirjanpitoarvo / pakkaus 1.7.2024
(EUR  ALV 0 %)]]</f>
        <v>0</v>
      </c>
      <c r="W1400" s="61" t="str" cm="1">
        <f t="array" ref="W1400">IFERROR(_xlfn.IFS(Lääkkeet[[#This Row],[Sitoutunut pääoma 
1.1.-30.6.2024 (EUR)]]&gt;0,"Täytetyt",Lääkkeet[[#This Row],[Sitoutunut pääoma 
1.7.-31.12.2024 (EUR)]]&gt;0,"Täytetyt"),"")</f>
        <v/>
      </c>
      <c r="X1400" s="61"/>
      <c r="Y1400" s="5">
        <f>Hakulomake!$B$29</f>
        <v>0</v>
      </c>
    </row>
    <row r="1401" spans="1:25" x14ac:dyDescent="0.3">
      <c r="A1401" s="6" t="s">
        <v>1199</v>
      </c>
      <c r="B1401" s="5">
        <f>Hakulomake!$B$17</f>
        <v>0</v>
      </c>
      <c r="C1401" s="75">
        <v>13</v>
      </c>
      <c r="D1401" s="5" t="s">
        <v>846</v>
      </c>
      <c r="E1401" s="74" t="s">
        <v>1796</v>
      </c>
      <c r="F1401" s="5" t="s">
        <v>847</v>
      </c>
      <c r="G1401" s="5" t="s">
        <v>848</v>
      </c>
      <c r="H1401" s="5" t="s">
        <v>852</v>
      </c>
      <c r="I1401" s="5" t="s">
        <v>105</v>
      </c>
      <c r="J1401" s="75" t="s">
        <v>1153</v>
      </c>
      <c r="N1401" s="14"/>
      <c r="O1401" s="50">
        <f>MIN(Lääkkeet[[#This Row],[Velvoite 1.1.2024 (pakkauksia)]],Lääkkeet[[#This Row],[Suurimman alitusluvan mukainen velvoite 
1.1.-30.6.2024 (pakkauksia)]],Lääkkeet[[#This Row],[Alin saldo 
1.1.-30.6.2024 (pakkauksia)]])*Lääkkeet[[#This Row],[Kirjanpitoarvo / pakkaus 1.1.2024
(EUR  ALV 0 %)]]</f>
        <v>0</v>
      </c>
      <c r="P1401" s="16"/>
      <c r="Q1401" s="13"/>
      <c r="R1401" s="13"/>
      <c r="S1401" s="13"/>
      <c r="T1401" s="14"/>
      <c r="U1401" s="50">
        <f>MIN(Lääkkeet[[#This Row],[Velvoite 1.7.2024 (pakkauksia)]],Lääkkeet[[#This Row],[Suurimman alitusluvan mukainen velvoite
1.7.-31.12.2024 (pakkauksia)]],Lääkkeet[[#This Row],[Alin saldo 
1.7.-31.12.2024 (pakkauksia)]])*Lääkkeet[[#This Row],[Kirjanpitoarvo / pakkaus 1.7.2024
(EUR  ALV 0 %)]]</f>
        <v>0</v>
      </c>
      <c r="W1401" s="61" t="str" cm="1">
        <f t="array" ref="W1401">IFERROR(_xlfn.IFS(Lääkkeet[[#This Row],[Sitoutunut pääoma 
1.1.-30.6.2024 (EUR)]]&gt;0,"Täytetyt",Lääkkeet[[#This Row],[Sitoutunut pääoma 
1.7.-31.12.2024 (EUR)]]&gt;0,"Täytetyt"),"")</f>
        <v/>
      </c>
      <c r="X1401" s="61"/>
      <c r="Y1401" s="5">
        <f>Hakulomake!$B$29</f>
        <v>0</v>
      </c>
    </row>
    <row r="1402" spans="1:25" x14ac:dyDescent="0.3">
      <c r="A1402" s="6" t="s">
        <v>1199</v>
      </c>
      <c r="B1402" s="5">
        <f>Hakulomake!$B$17</f>
        <v>0</v>
      </c>
      <c r="C1402" s="75">
        <v>13</v>
      </c>
      <c r="D1402" s="5" t="s">
        <v>846</v>
      </c>
      <c r="E1402" s="74" t="s">
        <v>1797</v>
      </c>
      <c r="F1402" s="5" t="s">
        <v>847</v>
      </c>
      <c r="G1402" s="5" t="s">
        <v>863</v>
      </c>
      <c r="H1402" s="5" t="s">
        <v>854</v>
      </c>
      <c r="I1402" s="5" t="s">
        <v>105</v>
      </c>
      <c r="J1402" s="75" t="s">
        <v>1135</v>
      </c>
      <c r="N1402" s="14"/>
      <c r="O1402" s="50">
        <f>MIN(Lääkkeet[[#This Row],[Velvoite 1.1.2024 (pakkauksia)]],Lääkkeet[[#This Row],[Suurimman alitusluvan mukainen velvoite 
1.1.-30.6.2024 (pakkauksia)]],Lääkkeet[[#This Row],[Alin saldo 
1.1.-30.6.2024 (pakkauksia)]])*Lääkkeet[[#This Row],[Kirjanpitoarvo / pakkaus 1.1.2024
(EUR  ALV 0 %)]]</f>
        <v>0</v>
      </c>
      <c r="P1402" s="16"/>
      <c r="Q1402" s="13"/>
      <c r="R1402" s="13"/>
      <c r="S1402" s="13"/>
      <c r="T1402" s="14"/>
      <c r="U1402" s="50">
        <f>MIN(Lääkkeet[[#This Row],[Velvoite 1.7.2024 (pakkauksia)]],Lääkkeet[[#This Row],[Suurimman alitusluvan mukainen velvoite
1.7.-31.12.2024 (pakkauksia)]],Lääkkeet[[#This Row],[Alin saldo 
1.7.-31.12.2024 (pakkauksia)]])*Lääkkeet[[#This Row],[Kirjanpitoarvo / pakkaus 1.7.2024
(EUR  ALV 0 %)]]</f>
        <v>0</v>
      </c>
      <c r="W1402" s="61" t="str" cm="1">
        <f t="array" ref="W1402">IFERROR(_xlfn.IFS(Lääkkeet[[#This Row],[Sitoutunut pääoma 
1.1.-30.6.2024 (EUR)]]&gt;0,"Täytetyt",Lääkkeet[[#This Row],[Sitoutunut pääoma 
1.7.-31.12.2024 (EUR)]]&gt;0,"Täytetyt"),"")</f>
        <v/>
      </c>
      <c r="X1402" s="61"/>
      <c r="Y1402" s="5">
        <f>Hakulomake!$B$29</f>
        <v>0</v>
      </c>
    </row>
    <row r="1403" spans="1:25" x14ac:dyDescent="0.3">
      <c r="A1403" s="6" t="s">
        <v>1199</v>
      </c>
      <c r="B1403" s="5">
        <f>Hakulomake!$B$17</f>
        <v>0</v>
      </c>
      <c r="C1403" s="75">
        <v>13</v>
      </c>
      <c r="D1403" s="5" t="s">
        <v>824</v>
      </c>
      <c r="E1403" s="74" t="s">
        <v>1798</v>
      </c>
      <c r="F1403" s="5" t="s">
        <v>825</v>
      </c>
      <c r="G1403" s="5" t="s">
        <v>831</v>
      </c>
      <c r="H1403" s="5" t="s">
        <v>829</v>
      </c>
      <c r="I1403" s="5" t="s">
        <v>322</v>
      </c>
      <c r="J1403" s="75" t="s">
        <v>1115</v>
      </c>
      <c r="N1403" s="14"/>
      <c r="O1403" s="50">
        <f>MIN(Lääkkeet[[#This Row],[Velvoite 1.1.2024 (pakkauksia)]],Lääkkeet[[#This Row],[Suurimman alitusluvan mukainen velvoite 
1.1.-30.6.2024 (pakkauksia)]],Lääkkeet[[#This Row],[Alin saldo 
1.1.-30.6.2024 (pakkauksia)]])*Lääkkeet[[#This Row],[Kirjanpitoarvo / pakkaus 1.1.2024
(EUR  ALV 0 %)]]</f>
        <v>0</v>
      </c>
      <c r="P1403" s="16"/>
      <c r="Q1403" s="13"/>
      <c r="R1403" s="13"/>
      <c r="S1403" s="13"/>
      <c r="T1403" s="14"/>
      <c r="U1403" s="50">
        <f>MIN(Lääkkeet[[#This Row],[Velvoite 1.7.2024 (pakkauksia)]],Lääkkeet[[#This Row],[Suurimman alitusluvan mukainen velvoite
1.7.-31.12.2024 (pakkauksia)]],Lääkkeet[[#This Row],[Alin saldo 
1.7.-31.12.2024 (pakkauksia)]])*Lääkkeet[[#This Row],[Kirjanpitoarvo / pakkaus 1.7.2024
(EUR  ALV 0 %)]]</f>
        <v>0</v>
      </c>
      <c r="W1403" s="61" t="str" cm="1">
        <f t="array" ref="W1403">IFERROR(_xlfn.IFS(Lääkkeet[[#This Row],[Sitoutunut pääoma 
1.1.-30.6.2024 (EUR)]]&gt;0,"Täytetyt",Lääkkeet[[#This Row],[Sitoutunut pääoma 
1.7.-31.12.2024 (EUR)]]&gt;0,"Täytetyt"),"")</f>
        <v/>
      </c>
      <c r="X1403" s="61"/>
      <c r="Y1403" s="5">
        <f>Hakulomake!$B$29</f>
        <v>0</v>
      </c>
    </row>
    <row r="1404" spans="1:25" x14ac:dyDescent="0.3">
      <c r="A1404" s="6" t="s">
        <v>1199</v>
      </c>
      <c r="B1404" s="5">
        <f>Hakulomake!$B$17</f>
        <v>0</v>
      </c>
      <c r="C1404" s="75">
        <v>13</v>
      </c>
      <c r="D1404" s="5" t="s">
        <v>814</v>
      </c>
      <c r="E1404" s="74" t="s">
        <v>1799</v>
      </c>
      <c r="F1404" s="5" t="s">
        <v>815</v>
      </c>
      <c r="G1404" s="5" t="s">
        <v>816</v>
      </c>
      <c r="H1404" s="5" t="s">
        <v>392</v>
      </c>
      <c r="I1404" s="5" t="s">
        <v>135</v>
      </c>
      <c r="J1404" s="75" t="s">
        <v>1060</v>
      </c>
      <c r="N1404" s="14"/>
      <c r="O1404" s="50">
        <f>MIN(Lääkkeet[[#This Row],[Velvoite 1.1.2024 (pakkauksia)]],Lääkkeet[[#This Row],[Suurimman alitusluvan mukainen velvoite 
1.1.-30.6.2024 (pakkauksia)]],Lääkkeet[[#This Row],[Alin saldo 
1.1.-30.6.2024 (pakkauksia)]])*Lääkkeet[[#This Row],[Kirjanpitoarvo / pakkaus 1.1.2024
(EUR  ALV 0 %)]]</f>
        <v>0</v>
      </c>
      <c r="P1404" s="16"/>
      <c r="Q1404" s="13"/>
      <c r="R1404" s="13"/>
      <c r="S1404" s="13"/>
      <c r="T1404" s="14"/>
      <c r="U1404" s="50">
        <f>MIN(Lääkkeet[[#This Row],[Velvoite 1.7.2024 (pakkauksia)]],Lääkkeet[[#This Row],[Suurimman alitusluvan mukainen velvoite
1.7.-31.12.2024 (pakkauksia)]],Lääkkeet[[#This Row],[Alin saldo 
1.7.-31.12.2024 (pakkauksia)]])*Lääkkeet[[#This Row],[Kirjanpitoarvo / pakkaus 1.7.2024
(EUR  ALV 0 %)]]</f>
        <v>0</v>
      </c>
      <c r="W1404" s="61" t="str" cm="1">
        <f t="array" ref="W1404">IFERROR(_xlfn.IFS(Lääkkeet[[#This Row],[Sitoutunut pääoma 
1.1.-30.6.2024 (EUR)]]&gt;0,"Täytetyt",Lääkkeet[[#This Row],[Sitoutunut pääoma 
1.7.-31.12.2024 (EUR)]]&gt;0,"Täytetyt"),"")</f>
        <v/>
      </c>
      <c r="X1404" s="61"/>
      <c r="Y1404" s="5">
        <f>Hakulomake!$B$29</f>
        <v>0</v>
      </c>
    </row>
    <row r="1405" spans="1:25" x14ac:dyDescent="0.3">
      <c r="A1405" s="6" t="s">
        <v>1199</v>
      </c>
      <c r="B1405" s="5">
        <f>Hakulomake!$B$17</f>
        <v>0</v>
      </c>
      <c r="C1405" s="75">
        <v>13</v>
      </c>
      <c r="D1405" s="5" t="s">
        <v>846</v>
      </c>
      <c r="E1405" s="74" t="s">
        <v>1800</v>
      </c>
      <c r="F1405" s="5" t="s">
        <v>847</v>
      </c>
      <c r="G1405" s="5" t="s">
        <v>861</v>
      </c>
      <c r="H1405" s="5" t="s">
        <v>850</v>
      </c>
      <c r="I1405" s="5" t="s">
        <v>105</v>
      </c>
      <c r="J1405" s="75" t="s">
        <v>850</v>
      </c>
      <c r="N1405" s="14"/>
      <c r="O1405" s="50">
        <f>MIN(Lääkkeet[[#This Row],[Velvoite 1.1.2024 (pakkauksia)]],Lääkkeet[[#This Row],[Suurimman alitusluvan mukainen velvoite 
1.1.-30.6.2024 (pakkauksia)]],Lääkkeet[[#This Row],[Alin saldo 
1.1.-30.6.2024 (pakkauksia)]])*Lääkkeet[[#This Row],[Kirjanpitoarvo / pakkaus 1.1.2024
(EUR  ALV 0 %)]]</f>
        <v>0</v>
      </c>
      <c r="P1405" s="16"/>
      <c r="Q1405" s="13"/>
      <c r="R1405" s="13"/>
      <c r="S1405" s="13"/>
      <c r="T1405" s="14"/>
      <c r="U1405" s="50">
        <f>MIN(Lääkkeet[[#This Row],[Velvoite 1.7.2024 (pakkauksia)]],Lääkkeet[[#This Row],[Suurimman alitusluvan mukainen velvoite
1.7.-31.12.2024 (pakkauksia)]],Lääkkeet[[#This Row],[Alin saldo 
1.7.-31.12.2024 (pakkauksia)]])*Lääkkeet[[#This Row],[Kirjanpitoarvo / pakkaus 1.7.2024
(EUR  ALV 0 %)]]</f>
        <v>0</v>
      </c>
      <c r="W1405" s="61" t="str" cm="1">
        <f t="array" ref="W1405">IFERROR(_xlfn.IFS(Lääkkeet[[#This Row],[Sitoutunut pääoma 
1.1.-30.6.2024 (EUR)]]&gt;0,"Täytetyt",Lääkkeet[[#This Row],[Sitoutunut pääoma 
1.7.-31.12.2024 (EUR)]]&gt;0,"Täytetyt"),"")</f>
        <v/>
      </c>
      <c r="X1405" s="61"/>
      <c r="Y1405" s="5">
        <f>Hakulomake!$B$29</f>
        <v>0</v>
      </c>
    </row>
    <row r="1406" spans="1:25" x14ac:dyDescent="0.3">
      <c r="A1406" s="6" t="s">
        <v>1199</v>
      </c>
      <c r="B1406" s="5">
        <f>Hakulomake!$B$17</f>
        <v>0</v>
      </c>
      <c r="C1406" s="75">
        <v>13</v>
      </c>
      <c r="D1406" s="5" t="s">
        <v>842</v>
      </c>
      <c r="E1406" s="74" t="s">
        <v>1801</v>
      </c>
      <c r="F1406" s="5" t="s">
        <v>843</v>
      </c>
      <c r="G1406" s="5" t="s">
        <v>844</v>
      </c>
      <c r="H1406" s="5" t="s">
        <v>845</v>
      </c>
      <c r="I1406" s="5" t="s">
        <v>105</v>
      </c>
      <c r="J1406" s="75" t="s">
        <v>1802</v>
      </c>
      <c r="N1406" s="14"/>
      <c r="O1406" s="50">
        <f>MIN(Lääkkeet[[#This Row],[Velvoite 1.1.2024 (pakkauksia)]],Lääkkeet[[#This Row],[Suurimman alitusluvan mukainen velvoite 
1.1.-30.6.2024 (pakkauksia)]],Lääkkeet[[#This Row],[Alin saldo 
1.1.-30.6.2024 (pakkauksia)]])*Lääkkeet[[#This Row],[Kirjanpitoarvo / pakkaus 1.1.2024
(EUR  ALV 0 %)]]</f>
        <v>0</v>
      </c>
      <c r="P1406" s="16"/>
      <c r="Q1406" s="13"/>
      <c r="R1406" s="13"/>
      <c r="S1406" s="13"/>
      <c r="T1406" s="14"/>
      <c r="U1406" s="50">
        <f>MIN(Lääkkeet[[#This Row],[Velvoite 1.7.2024 (pakkauksia)]],Lääkkeet[[#This Row],[Suurimman alitusluvan mukainen velvoite
1.7.-31.12.2024 (pakkauksia)]],Lääkkeet[[#This Row],[Alin saldo 
1.7.-31.12.2024 (pakkauksia)]])*Lääkkeet[[#This Row],[Kirjanpitoarvo / pakkaus 1.7.2024
(EUR  ALV 0 %)]]</f>
        <v>0</v>
      </c>
      <c r="W1406" s="61" t="str" cm="1">
        <f t="array" ref="W1406">IFERROR(_xlfn.IFS(Lääkkeet[[#This Row],[Sitoutunut pääoma 
1.1.-30.6.2024 (EUR)]]&gt;0,"Täytetyt",Lääkkeet[[#This Row],[Sitoutunut pääoma 
1.7.-31.12.2024 (EUR)]]&gt;0,"Täytetyt"),"")</f>
        <v/>
      </c>
      <c r="X1406" s="61"/>
      <c r="Y1406" s="5">
        <f>Hakulomake!$B$29</f>
        <v>0</v>
      </c>
    </row>
    <row r="1407" spans="1:25" x14ac:dyDescent="0.3">
      <c r="A1407" s="6" t="s">
        <v>1199</v>
      </c>
      <c r="B1407" s="5">
        <f>Hakulomake!$B$17</f>
        <v>0</v>
      </c>
      <c r="C1407" s="75">
        <v>13</v>
      </c>
      <c r="D1407" s="5" t="s">
        <v>824</v>
      </c>
      <c r="E1407" s="74" t="s">
        <v>1803</v>
      </c>
      <c r="F1407" s="5" t="s">
        <v>825</v>
      </c>
      <c r="G1407" s="5" t="s">
        <v>837</v>
      </c>
      <c r="H1407" s="5" t="s">
        <v>838</v>
      </c>
      <c r="I1407" s="5" t="s">
        <v>135</v>
      </c>
      <c r="J1407" s="75" t="s">
        <v>1107</v>
      </c>
      <c r="N1407" s="14"/>
      <c r="O1407" s="50">
        <f>MIN(Lääkkeet[[#This Row],[Velvoite 1.1.2024 (pakkauksia)]],Lääkkeet[[#This Row],[Suurimman alitusluvan mukainen velvoite 
1.1.-30.6.2024 (pakkauksia)]],Lääkkeet[[#This Row],[Alin saldo 
1.1.-30.6.2024 (pakkauksia)]])*Lääkkeet[[#This Row],[Kirjanpitoarvo / pakkaus 1.1.2024
(EUR  ALV 0 %)]]</f>
        <v>0</v>
      </c>
      <c r="P1407" s="16"/>
      <c r="Q1407" s="13"/>
      <c r="R1407" s="13"/>
      <c r="S1407" s="13"/>
      <c r="T1407" s="14"/>
      <c r="U1407" s="50">
        <f>MIN(Lääkkeet[[#This Row],[Velvoite 1.7.2024 (pakkauksia)]],Lääkkeet[[#This Row],[Suurimman alitusluvan mukainen velvoite
1.7.-31.12.2024 (pakkauksia)]],Lääkkeet[[#This Row],[Alin saldo 
1.7.-31.12.2024 (pakkauksia)]])*Lääkkeet[[#This Row],[Kirjanpitoarvo / pakkaus 1.7.2024
(EUR  ALV 0 %)]]</f>
        <v>0</v>
      </c>
      <c r="W1407" s="61" t="str" cm="1">
        <f t="array" ref="W1407">IFERROR(_xlfn.IFS(Lääkkeet[[#This Row],[Sitoutunut pääoma 
1.1.-30.6.2024 (EUR)]]&gt;0,"Täytetyt",Lääkkeet[[#This Row],[Sitoutunut pääoma 
1.7.-31.12.2024 (EUR)]]&gt;0,"Täytetyt"),"")</f>
        <v/>
      </c>
      <c r="X1407" s="61"/>
      <c r="Y1407" s="5">
        <f>Hakulomake!$B$29</f>
        <v>0</v>
      </c>
    </row>
    <row r="1408" spans="1:25" x14ac:dyDescent="0.3">
      <c r="A1408" s="6" t="s">
        <v>1199</v>
      </c>
      <c r="B1408" s="5">
        <f>Hakulomake!$B$17</f>
        <v>0</v>
      </c>
      <c r="C1408" s="75">
        <v>14</v>
      </c>
      <c r="D1408" s="5" t="s">
        <v>932</v>
      </c>
      <c r="E1408" s="74" t="s">
        <v>1804</v>
      </c>
      <c r="F1408" s="5" t="s">
        <v>921</v>
      </c>
      <c r="G1408" s="5" t="s">
        <v>1805</v>
      </c>
      <c r="H1408" s="5" t="s">
        <v>136</v>
      </c>
      <c r="I1408" s="5" t="s">
        <v>933</v>
      </c>
      <c r="J1408" s="75" t="s">
        <v>1155</v>
      </c>
      <c r="N1408" s="14"/>
      <c r="O1408" s="50">
        <f>MIN(Lääkkeet[[#This Row],[Velvoite 1.1.2024 (pakkauksia)]],Lääkkeet[[#This Row],[Suurimman alitusluvan mukainen velvoite 
1.1.-30.6.2024 (pakkauksia)]],Lääkkeet[[#This Row],[Alin saldo 
1.1.-30.6.2024 (pakkauksia)]])*Lääkkeet[[#This Row],[Kirjanpitoarvo / pakkaus 1.1.2024
(EUR  ALV 0 %)]]</f>
        <v>0</v>
      </c>
      <c r="P1408" s="16"/>
      <c r="Q1408" s="13"/>
      <c r="R1408" s="13"/>
      <c r="S1408" s="13"/>
      <c r="T1408" s="14"/>
      <c r="U1408" s="50">
        <f>MIN(Lääkkeet[[#This Row],[Velvoite 1.7.2024 (pakkauksia)]],Lääkkeet[[#This Row],[Suurimman alitusluvan mukainen velvoite
1.7.-31.12.2024 (pakkauksia)]],Lääkkeet[[#This Row],[Alin saldo 
1.7.-31.12.2024 (pakkauksia)]])*Lääkkeet[[#This Row],[Kirjanpitoarvo / pakkaus 1.7.2024
(EUR  ALV 0 %)]]</f>
        <v>0</v>
      </c>
      <c r="W1408" s="61" t="str" cm="1">
        <f t="array" ref="W1408">IFERROR(_xlfn.IFS(Lääkkeet[[#This Row],[Sitoutunut pääoma 
1.1.-30.6.2024 (EUR)]]&gt;0,"Täytetyt",Lääkkeet[[#This Row],[Sitoutunut pääoma 
1.7.-31.12.2024 (EUR)]]&gt;0,"Täytetyt"),"")</f>
        <v/>
      </c>
      <c r="X1408" s="61"/>
      <c r="Y1408" s="5">
        <f>Hakulomake!$B$29</f>
        <v>0</v>
      </c>
    </row>
    <row r="1409" spans="1:25" x14ac:dyDescent="0.3">
      <c r="A1409" s="6" t="s">
        <v>1199</v>
      </c>
      <c r="B1409" s="5">
        <f>Hakulomake!$B$17</f>
        <v>0</v>
      </c>
      <c r="C1409" s="75">
        <v>14</v>
      </c>
      <c r="D1409" s="5" t="s">
        <v>910</v>
      </c>
      <c r="E1409" s="74" t="s">
        <v>1806</v>
      </c>
      <c r="F1409" s="5" t="s">
        <v>911</v>
      </c>
      <c r="G1409" s="5" t="s">
        <v>914</v>
      </c>
      <c r="H1409" s="5" t="s">
        <v>915</v>
      </c>
      <c r="I1409" s="5" t="s">
        <v>490</v>
      </c>
      <c r="J1409" s="75" t="s">
        <v>1156</v>
      </c>
      <c r="N1409" s="14"/>
      <c r="O1409" s="50">
        <f>MIN(Lääkkeet[[#This Row],[Velvoite 1.1.2024 (pakkauksia)]],Lääkkeet[[#This Row],[Suurimman alitusluvan mukainen velvoite 
1.1.-30.6.2024 (pakkauksia)]],Lääkkeet[[#This Row],[Alin saldo 
1.1.-30.6.2024 (pakkauksia)]])*Lääkkeet[[#This Row],[Kirjanpitoarvo / pakkaus 1.1.2024
(EUR  ALV 0 %)]]</f>
        <v>0</v>
      </c>
      <c r="P1409" s="16"/>
      <c r="Q1409" s="13"/>
      <c r="R1409" s="13"/>
      <c r="S1409" s="13"/>
      <c r="T1409" s="14"/>
      <c r="U1409" s="50">
        <f>MIN(Lääkkeet[[#This Row],[Velvoite 1.7.2024 (pakkauksia)]],Lääkkeet[[#This Row],[Suurimman alitusluvan mukainen velvoite
1.7.-31.12.2024 (pakkauksia)]],Lääkkeet[[#This Row],[Alin saldo 
1.7.-31.12.2024 (pakkauksia)]])*Lääkkeet[[#This Row],[Kirjanpitoarvo / pakkaus 1.7.2024
(EUR  ALV 0 %)]]</f>
        <v>0</v>
      </c>
      <c r="W1409" s="61" t="str" cm="1">
        <f t="array" ref="W1409">IFERROR(_xlfn.IFS(Lääkkeet[[#This Row],[Sitoutunut pääoma 
1.1.-30.6.2024 (EUR)]]&gt;0,"Täytetyt",Lääkkeet[[#This Row],[Sitoutunut pääoma 
1.7.-31.12.2024 (EUR)]]&gt;0,"Täytetyt"),"")</f>
        <v/>
      </c>
      <c r="X1409" s="61"/>
      <c r="Y1409" s="5">
        <f>Hakulomake!$B$29</f>
        <v>0</v>
      </c>
    </row>
    <row r="1410" spans="1:25" x14ac:dyDescent="0.3">
      <c r="A1410" s="6" t="s">
        <v>1199</v>
      </c>
      <c r="B1410" s="5">
        <f>Hakulomake!$B$17</f>
        <v>0</v>
      </c>
      <c r="C1410" s="75">
        <v>14</v>
      </c>
      <c r="D1410" s="5" t="s">
        <v>910</v>
      </c>
      <c r="E1410" s="74" t="s">
        <v>1807</v>
      </c>
      <c r="F1410" s="5" t="s">
        <v>911</v>
      </c>
      <c r="G1410" s="5" t="s">
        <v>914</v>
      </c>
      <c r="H1410" s="5" t="s">
        <v>915</v>
      </c>
      <c r="I1410" s="5" t="s">
        <v>490</v>
      </c>
      <c r="J1410" s="75" t="s">
        <v>1157</v>
      </c>
      <c r="N1410" s="14"/>
      <c r="O1410" s="50">
        <f>MIN(Lääkkeet[[#This Row],[Velvoite 1.1.2024 (pakkauksia)]],Lääkkeet[[#This Row],[Suurimman alitusluvan mukainen velvoite 
1.1.-30.6.2024 (pakkauksia)]],Lääkkeet[[#This Row],[Alin saldo 
1.1.-30.6.2024 (pakkauksia)]])*Lääkkeet[[#This Row],[Kirjanpitoarvo / pakkaus 1.1.2024
(EUR  ALV 0 %)]]</f>
        <v>0</v>
      </c>
      <c r="P1410" s="16"/>
      <c r="Q1410" s="13"/>
      <c r="R1410" s="13"/>
      <c r="S1410" s="13"/>
      <c r="T1410" s="14"/>
      <c r="U1410" s="50">
        <f>MIN(Lääkkeet[[#This Row],[Velvoite 1.7.2024 (pakkauksia)]],Lääkkeet[[#This Row],[Suurimman alitusluvan mukainen velvoite
1.7.-31.12.2024 (pakkauksia)]],Lääkkeet[[#This Row],[Alin saldo 
1.7.-31.12.2024 (pakkauksia)]])*Lääkkeet[[#This Row],[Kirjanpitoarvo / pakkaus 1.7.2024
(EUR  ALV 0 %)]]</f>
        <v>0</v>
      </c>
      <c r="W1410" s="61" t="str" cm="1">
        <f t="array" ref="W1410">IFERROR(_xlfn.IFS(Lääkkeet[[#This Row],[Sitoutunut pääoma 
1.1.-30.6.2024 (EUR)]]&gt;0,"Täytetyt",Lääkkeet[[#This Row],[Sitoutunut pääoma 
1.7.-31.12.2024 (EUR)]]&gt;0,"Täytetyt"),"")</f>
        <v/>
      </c>
      <c r="X1410" s="61"/>
      <c r="Y1410" s="5">
        <f>Hakulomake!$B$29</f>
        <v>0</v>
      </c>
    </row>
    <row r="1411" spans="1:25" x14ac:dyDescent="0.3">
      <c r="A1411" s="6" t="s">
        <v>1199</v>
      </c>
      <c r="B1411" s="5">
        <f>Hakulomake!$B$17</f>
        <v>0</v>
      </c>
      <c r="C1411" s="75">
        <v>14</v>
      </c>
      <c r="D1411" s="5" t="s">
        <v>953</v>
      </c>
      <c r="E1411" s="74" t="s">
        <v>1808</v>
      </c>
      <c r="F1411" s="5" t="s">
        <v>954</v>
      </c>
      <c r="G1411" s="5" t="s">
        <v>956</v>
      </c>
      <c r="H1411" s="5" t="s">
        <v>117</v>
      </c>
      <c r="I1411" s="5" t="s">
        <v>135</v>
      </c>
      <c r="J1411" s="75" t="s">
        <v>1029</v>
      </c>
      <c r="N1411" s="14"/>
      <c r="O1411" s="50">
        <f>MIN(Lääkkeet[[#This Row],[Velvoite 1.1.2024 (pakkauksia)]],Lääkkeet[[#This Row],[Suurimman alitusluvan mukainen velvoite 
1.1.-30.6.2024 (pakkauksia)]],Lääkkeet[[#This Row],[Alin saldo 
1.1.-30.6.2024 (pakkauksia)]])*Lääkkeet[[#This Row],[Kirjanpitoarvo / pakkaus 1.1.2024
(EUR  ALV 0 %)]]</f>
        <v>0</v>
      </c>
      <c r="P1411" s="16"/>
      <c r="Q1411" s="13"/>
      <c r="R1411" s="13"/>
      <c r="S1411" s="13"/>
      <c r="T1411" s="14"/>
      <c r="U1411" s="50">
        <f>MIN(Lääkkeet[[#This Row],[Velvoite 1.7.2024 (pakkauksia)]],Lääkkeet[[#This Row],[Suurimman alitusluvan mukainen velvoite
1.7.-31.12.2024 (pakkauksia)]],Lääkkeet[[#This Row],[Alin saldo 
1.7.-31.12.2024 (pakkauksia)]])*Lääkkeet[[#This Row],[Kirjanpitoarvo / pakkaus 1.7.2024
(EUR  ALV 0 %)]]</f>
        <v>0</v>
      </c>
      <c r="W1411" s="61" t="str" cm="1">
        <f t="array" ref="W1411">IFERROR(_xlfn.IFS(Lääkkeet[[#This Row],[Sitoutunut pääoma 
1.1.-30.6.2024 (EUR)]]&gt;0,"Täytetyt",Lääkkeet[[#This Row],[Sitoutunut pääoma 
1.7.-31.12.2024 (EUR)]]&gt;0,"Täytetyt"),"")</f>
        <v/>
      </c>
      <c r="X1411" s="61"/>
      <c r="Y1411" s="5">
        <f>Hakulomake!$B$29</f>
        <v>0</v>
      </c>
    </row>
    <row r="1412" spans="1:25" x14ac:dyDescent="0.3">
      <c r="A1412" s="6" t="s">
        <v>1199</v>
      </c>
      <c r="B1412" s="5">
        <f>Hakulomake!$B$17</f>
        <v>0</v>
      </c>
      <c r="C1412" s="75">
        <v>14</v>
      </c>
      <c r="D1412" s="5" t="s">
        <v>953</v>
      </c>
      <c r="E1412" s="74" t="s">
        <v>1809</v>
      </c>
      <c r="F1412" s="5" t="s">
        <v>954</v>
      </c>
      <c r="G1412" s="5" t="s">
        <v>955</v>
      </c>
      <c r="H1412" s="5" t="s">
        <v>117</v>
      </c>
      <c r="I1412" s="5" t="s">
        <v>135</v>
      </c>
      <c r="J1412" s="75" t="s">
        <v>1029</v>
      </c>
      <c r="N1412" s="14"/>
      <c r="O1412" s="50">
        <f>MIN(Lääkkeet[[#This Row],[Velvoite 1.1.2024 (pakkauksia)]],Lääkkeet[[#This Row],[Suurimman alitusluvan mukainen velvoite 
1.1.-30.6.2024 (pakkauksia)]],Lääkkeet[[#This Row],[Alin saldo 
1.1.-30.6.2024 (pakkauksia)]])*Lääkkeet[[#This Row],[Kirjanpitoarvo / pakkaus 1.1.2024
(EUR  ALV 0 %)]]</f>
        <v>0</v>
      </c>
      <c r="P1412" s="16"/>
      <c r="Q1412" s="13"/>
      <c r="R1412" s="13"/>
      <c r="S1412" s="13"/>
      <c r="T1412" s="14"/>
      <c r="U1412" s="50">
        <f>MIN(Lääkkeet[[#This Row],[Velvoite 1.7.2024 (pakkauksia)]],Lääkkeet[[#This Row],[Suurimman alitusluvan mukainen velvoite
1.7.-31.12.2024 (pakkauksia)]],Lääkkeet[[#This Row],[Alin saldo 
1.7.-31.12.2024 (pakkauksia)]])*Lääkkeet[[#This Row],[Kirjanpitoarvo / pakkaus 1.7.2024
(EUR  ALV 0 %)]]</f>
        <v>0</v>
      </c>
      <c r="W1412" s="61" t="str" cm="1">
        <f t="array" ref="W1412">IFERROR(_xlfn.IFS(Lääkkeet[[#This Row],[Sitoutunut pääoma 
1.1.-30.6.2024 (EUR)]]&gt;0,"Täytetyt",Lääkkeet[[#This Row],[Sitoutunut pääoma 
1.7.-31.12.2024 (EUR)]]&gt;0,"Täytetyt"),"")</f>
        <v/>
      </c>
      <c r="X1412" s="61"/>
      <c r="Y1412" s="5">
        <f>Hakulomake!$B$29</f>
        <v>0</v>
      </c>
    </row>
    <row r="1413" spans="1:25" x14ac:dyDescent="0.3">
      <c r="A1413" s="6" t="s">
        <v>1199</v>
      </c>
      <c r="B1413" s="5">
        <f>Hakulomake!$B$17</f>
        <v>0</v>
      </c>
      <c r="C1413" s="75">
        <v>14</v>
      </c>
      <c r="D1413" s="5" t="s">
        <v>953</v>
      </c>
      <c r="E1413" s="74" t="s">
        <v>1810</v>
      </c>
      <c r="F1413" s="5" t="s">
        <v>954</v>
      </c>
      <c r="G1413" s="5" t="s">
        <v>1811</v>
      </c>
      <c r="H1413" s="5" t="s">
        <v>163</v>
      </c>
      <c r="I1413" s="5" t="s">
        <v>958</v>
      </c>
      <c r="J1413" s="75" t="s">
        <v>1158</v>
      </c>
      <c r="N1413" s="14"/>
      <c r="O1413" s="50">
        <f>MIN(Lääkkeet[[#This Row],[Velvoite 1.1.2024 (pakkauksia)]],Lääkkeet[[#This Row],[Suurimman alitusluvan mukainen velvoite 
1.1.-30.6.2024 (pakkauksia)]],Lääkkeet[[#This Row],[Alin saldo 
1.1.-30.6.2024 (pakkauksia)]])*Lääkkeet[[#This Row],[Kirjanpitoarvo / pakkaus 1.1.2024
(EUR  ALV 0 %)]]</f>
        <v>0</v>
      </c>
      <c r="P1413" s="16"/>
      <c r="Q1413" s="13"/>
      <c r="R1413" s="13"/>
      <c r="S1413" s="13"/>
      <c r="T1413" s="14"/>
      <c r="U1413" s="50">
        <f>MIN(Lääkkeet[[#This Row],[Velvoite 1.7.2024 (pakkauksia)]],Lääkkeet[[#This Row],[Suurimman alitusluvan mukainen velvoite
1.7.-31.12.2024 (pakkauksia)]],Lääkkeet[[#This Row],[Alin saldo 
1.7.-31.12.2024 (pakkauksia)]])*Lääkkeet[[#This Row],[Kirjanpitoarvo / pakkaus 1.7.2024
(EUR  ALV 0 %)]]</f>
        <v>0</v>
      </c>
      <c r="W1413" s="61" t="str" cm="1">
        <f t="array" ref="W1413">IFERROR(_xlfn.IFS(Lääkkeet[[#This Row],[Sitoutunut pääoma 
1.1.-30.6.2024 (EUR)]]&gt;0,"Täytetyt",Lääkkeet[[#This Row],[Sitoutunut pääoma 
1.7.-31.12.2024 (EUR)]]&gt;0,"Täytetyt"),"")</f>
        <v/>
      </c>
      <c r="X1413" s="61"/>
      <c r="Y1413" s="5">
        <f>Hakulomake!$B$29</f>
        <v>0</v>
      </c>
    </row>
    <row r="1414" spans="1:25" x14ac:dyDescent="0.3">
      <c r="A1414" s="6" t="s">
        <v>1199</v>
      </c>
      <c r="B1414" s="5">
        <f>Hakulomake!$B$17</f>
        <v>0</v>
      </c>
      <c r="C1414" s="75">
        <v>14</v>
      </c>
      <c r="D1414" s="5" t="s">
        <v>926</v>
      </c>
      <c r="E1414" s="74" t="s">
        <v>1812</v>
      </c>
      <c r="F1414" s="5" t="s">
        <v>927</v>
      </c>
      <c r="G1414" s="5" t="s">
        <v>931</v>
      </c>
      <c r="I1414" s="5" t="s">
        <v>490</v>
      </c>
      <c r="J1414" s="75" t="s">
        <v>1159</v>
      </c>
      <c r="N1414" s="14"/>
      <c r="O1414" s="50">
        <f>MIN(Lääkkeet[[#This Row],[Velvoite 1.1.2024 (pakkauksia)]],Lääkkeet[[#This Row],[Suurimman alitusluvan mukainen velvoite 
1.1.-30.6.2024 (pakkauksia)]],Lääkkeet[[#This Row],[Alin saldo 
1.1.-30.6.2024 (pakkauksia)]])*Lääkkeet[[#This Row],[Kirjanpitoarvo / pakkaus 1.1.2024
(EUR  ALV 0 %)]]</f>
        <v>0</v>
      </c>
      <c r="P1414" s="16"/>
      <c r="Q1414" s="13"/>
      <c r="R1414" s="13"/>
      <c r="S1414" s="13"/>
      <c r="T1414" s="14"/>
      <c r="U1414" s="50">
        <f>MIN(Lääkkeet[[#This Row],[Velvoite 1.7.2024 (pakkauksia)]],Lääkkeet[[#This Row],[Suurimman alitusluvan mukainen velvoite
1.7.-31.12.2024 (pakkauksia)]],Lääkkeet[[#This Row],[Alin saldo 
1.7.-31.12.2024 (pakkauksia)]])*Lääkkeet[[#This Row],[Kirjanpitoarvo / pakkaus 1.7.2024
(EUR  ALV 0 %)]]</f>
        <v>0</v>
      </c>
      <c r="W1414" s="61" t="str" cm="1">
        <f t="array" ref="W1414">IFERROR(_xlfn.IFS(Lääkkeet[[#This Row],[Sitoutunut pääoma 
1.1.-30.6.2024 (EUR)]]&gt;0,"Täytetyt",Lääkkeet[[#This Row],[Sitoutunut pääoma 
1.7.-31.12.2024 (EUR)]]&gt;0,"Täytetyt"),"")</f>
        <v/>
      </c>
      <c r="X1414" s="61"/>
      <c r="Y1414" s="5">
        <f>Hakulomake!$B$29</f>
        <v>0</v>
      </c>
    </row>
    <row r="1415" spans="1:25" x14ac:dyDescent="0.3">
      <c r="A1415" s="6" t="s">
        <v>1199</v>
      </c>
      <c r="B1415" s="5">
        <f>Hakulomake!$B$17</f>
        <v>0</v>
      </c>
      <c r="C1415" s="75">
        <v>14</v>
      </c>
      <c r="D1415" s="5" t="s">
        <v>936</v>
      </c>
      <c r="E1415" s="74" t="s">
        <v>1813</v>
      </c>
      <c r="F1415" s="5" t="s">
        <v>937</v>
      </c>
      <c r="G1415" s="5" t="s">
        <v>938</v>
      </c>
      <c r="H1415" s="5" t="s">
        <v>46</v>
      </c>
      <c r="I1415" s="5" t="s">
        <v>135</v>
      </c>
      <c r="J1415" s="75" t="s">
        <v>968</v>
      </c>
      <c r="N1415" s="14"/>
      <c r="O1415" s="50">
        <f>MIN(Lääkkeet[[#This Row],[Velvoite 1.1.2024 (pakkauksia)]],Lääkkeet[[#This Row],[Suurimman alitusluvan mukainen velvoite 
1.1.-30.6.2024 (pakkauksia)]],Lääkkeet[[#This Row],[Alin saldo 
1.1.-30.6.2024 (pakkauksia)]])*Lääkkeet[[#This Row],[Kirjanpitoarvo / pakkaus 1.1.2024
(EUR  ALV 0 %)]]</f>
        <v>0</v>
      </c>
      <c r="P1415" s="16"/>
      <c r="Q1415" s="13"/>
      <c r="R1415" s="13"/>
      <c r="S1415" s="13"/>
      <c r="T1415" s="14"/>
      <c r="U1415" s="50">
        <f>MIN(Lääkkeet[[#This Row],[Velvoite 1.7.2024 (pakkauksia)]],Lääkkeet[[#This Row],[Suurimman alitusluvan mukainen velvoite
1.7.-31.12.2024 (pakkauksia)]],Lääkkeet[[#This Row],[Alin saldo 
1.7.-31.12.2024 (pakkauksia)]])*Lääkkeet[[#This Row],[Kirjanpitoarvo / pakkaus 1.7.2024
(EUR  ALV 0 %)]]</f>
        <v>0</v>
      </c>
      <c r="W1415" s="61" t="str" cm="1">
        <f t="array" ref="W1415">IFERROR(_xlfn.IFS(Lääkkeet[[#This Row],[Sitoutunut pääoma 
1.1.-30.6.2024 (EUR)]]&gt;0,"Täytetyt",Lääkkeet[[#This Row],[Sitoutunut pääoma 
1.7.-31.12.2024 (EUR)]]&gt;0,"Täytetyt"),"")</f>
        <v/>
      </c>
      <c r="X1415" s="61"/>
      <c r="Y1415" s="5">
        <f>Hakulomake!$B$29</f>
        <v>0</v>
      </c>
    </row>
    <row r="1416" spans="1:25" x14ac:dyDescent="0.3">
      <c r="A1416" s="6" t="s">
        <v>1199</v>
      </c>
      <c r="B1416" s="5">
        <f>Hakulomake!$B$17</f>
        <v>0</v>
      </c>
      <c r="C1416" s="75">
        <v>14</v>
      </c>
      <c r="D1416" s="5" t="s">
        <v>932</v>
      </c>
      <c r="E1416" s="74" t="s">
        <v>1814</v>
      </c>
      <c r="F1416" s="5" t="s">
        <v>921</v>
      </c>
      <c r="G1416" s="5" t="s">
        <v>1805</v>
      </c>
      <c r="H1416" s="5" t="s">
        <v>136</v>
      </c>
      <c r="I1416" s="5" t="s">
        <v>933</v>
      </c>
      <c r="J1416" s="75" t="s">
        <v>1160</v>
      </c>
      <c r="N1416" s="14"/>
      <c r="O1416" s="50">
        <f>MIN(Lääkkeet[[#This Row],[Velvoite 1.1.2024 (pakkauksia)]],Lääkkeet[[#This Row],[Suurimman alitusluvan mukainen velvoite 
1.1.-30.6.2024 (pakkauksia)]],Lääkkeet[[#This Row],[Alin saldo 
1.1.-30.6.2024 (pakkauksia)]])*Lääkkeet[[#This Row],[Kirjanpitoarvo / pakkaus 1.1.2024
(EUR  ALV 0 %)]]</f>
        <v>0</v>
      </c>
      <c r="P1416" s="16"/>
      <c r="Q1416" s="13"/>
      <c r="R1416" s="13"/>
      <c r="S1416" s="13"/>
      <c r="T1416" s="14"/>
      <c r="U1416" s="50">
        <f>MIN(Lääkkeet[[#This Row],[Velvoite 1.7.2024 (pakkauksia)]],Lääkkeet[[#This Row],[Suurimman alitusluvan mukainen velvoite
1.7.-31.12.2024 (pakkauksia)]],Lääkkeet[[#This Row],[Alin saldo 
1.7.-31.12.2024 (pakkauksia)]])*Lääkkeet[[#This Row],[Kirjanpitoarvo / pakkaus 1.7.2024
(EUR  ALV 0 %)]]</f>
        <v>0</v>
      </c>
      <c r="W1416" s="61" t="str" cm="1">
        <f t="array" ref="W1416">IFERROR(_xlfn.IFS(Lääkkeet[[#This Row],[Sitoutunut pääoma 
1.1.-30.6.2024 (EUR)]]&gt;0,"Täytetyt",Lääkkeet[[#This Row],[Sitoutunut pääoma 
1.7.-31.12.2024 (EUR)]]&gt;0,"Täytetyt"),"")</f>
        <v/>
      </c>
      <c r="X1416" s="61"/>
      <c r="Y1416" s="5">
        <f>Hakulomake!$B$29</f>
        <v>0</v>
      </c>
    </row>
    <row r="1417" spans="1:25" x14ac:dyDescent="0.3">
      <c r="A1417" s="6" t="s">
        <v>1199</v>
      </c>
      <c r="B1417" s="5">
        <f>Hakulomake!$B$17</f>
        <v>0</v>
      </c>
      <c r="C1417" s="75">
        <v>14</v>
      </c>
      <c r="D1417" s="5" t="s">
        <v>910</v>
      </c>
      <c r="E1417" s="74" t="s">
        <v>1815</v>
      </c>
      <c r="F1417" s="5" t="s">
        <v>911</v>
      </c>
      <c r="G1417" s="5" t="s">
        <v>912</v>
      </c>
      <c r="H1417" s="5" t="s">
        <v>231</v>
      </c>
      <c r="I1417" s="5" t="s">
        <v>135</v>
      </c>
      <c r="J1417" s="75" t="s">
        <v>968</v>
      </c>
      <c r="N1417" s="14"/>
      <c r="O1417" s="50">
        <f>MIN(Lääkkeet[[#This Row],[Velvoite 1.1.2024 (pakkauksia)]],Lääkkeet[[#This Row],[Suurimman alitusluvan mukainen velvoite 
1.1.-30.6.2024 (pakkauksia)]],Lääkkeet[[#This Row],[Alin saldo 
1.1.-30.6.2024 (pakkauksia)]])*Lääkkeet[[#This Row],[Kirjanpitoarvo / pakkaus 1.1.2024
(EUR  ALV 0 %)]]</f>
        <v>0</v>
      </c>
      <c r="P1417" s="16"/>
      <c r="Q1417" s="13"/>
      <c r="R1417" s="13"/>
      <c r="S1417" s="13"/>
      <c r="T1417" s="14"/>
      <c r="U1417" s="50">
        <f>MIN(Lääkkeet[[#This Row],[Velvoite 1.7.2024 (pakkauksia)]],Lääkkeet[[#This Row],[Suurimman alitusluvan mukainen velvoite
1.7.-31.12.2024 (pakkauksia)]],Lääkkeet[[#This Row],[Alin saldo 
1.7.-31.12.2024 (pakkauksia)]])*Lääkkeet[[#This Row],[Kirjanpitoarvo / pakkaus 1.7.2024
(EUR  ALV 0 %)]]</f>
        <v>0</v>
      </c>
      <c r="W1417" s="61" t="str" cm="1">
        <f t="array" ref="W1417">IFERROR(_xlfn.IFS(Lääkkeet[[#This Row],[Sitoutunut pääoma 
1.1.-30.6.2024 (EUR)]]&gt;0,"Täytetyt",Lääkkeet[[#This Row],[Sitoutunut pääoma 
1.7.-31.12.2024 (EUR)]]&gt;0,"Täytetyt"),"")</f>
        <v/>
      </c>
      <c r="X1417" s="61"/>
      <c r="Y1417" s="5">
        <f>Hakulomake!$B$29</f>
        <v>0</v>
      </c>
    </row>
    <row r="1418" spans="1:25" x14ac:dyDescent="0.3">
      <c r="A1418" s="6" t="s">
        <v>1199</v>
      </c>
      <c r="B1418" s="5">
        <f>Hakulomake!$B$17</f>
        <v>0</v>
      </c>
      <c r="C1418" s="75">
        <v>14</v>
      </c>
      <c r="D1418" s="5" t="s">
        <v>884</v>
      </c>
      <c r="E1418" s="74" t="s">
        <v>1816</v>
      </c>
      <c r="F1418" s="5" t="s">
        <v>885</v>
      </c>
      <c r="G1418" s="5" t="s">
        <v>891</v>
      </c>
      <c r="H1418" s="5" t="s">
        <v>892</v>
      </c>
      <c r="I1418" s="5" t="s">
        <v>135</v>
      </c>
      <c r="J1418" s="75" t="s">
        <v>1081</v>
      </c>
      <c r="N1418" s="14"/>
      <c r="O1418" s="50">
        <f>MIN(Lääkkeet[[#This Row],[Velvoite 1.1.2024 (pakkauksia)]],Lääkkeet[[#This Row],[Suurimman alitusluvan mukainen velvoite 
1.1.-30.6.2024 (pakkauksia)]],Lääkkeet[[#This Row],[Alin saldo 
1.1.-30.6.2024 (pakkauksia)]])*Lääkkeet[[#This Row],[Kirjanpitoarvo / pakkaus 1.1.2024
(EUR  ALV 0 %)]]</f>
        <v>0</v>
      </c>
      <c r="P1418" s="16"/>
      <c r="Q1418" s="13"/>
      <c r="R1418" s="13"/>
      <c r="S1418" s="13"/>
      <c r="T1418" s="14"/>
      <c r="U1418" s="50">
        <f>MIN(Lääkkeet[[#This Row],[Velvoite 1.7.2024 (pakkauksia)]],Lääkkeet[[#This Row],[Suurimman alitusluvan mukainen velvoite
1.7.-31.12.2024 (pakkauksia)]],Lääkkeet[[#This Row],[Alin saldo 
1.7.-31.12.2024 (pakkauksia)]])*Lääkkeet[[#This Row],[Kirjanpitoarvo / pakkaus 1.7.2024
(EUR  ALV 0 %)]]</f>
        <v>0</v>
      </c>
      <c r="W1418" s="61" t="str" cm="1">
        <f t="array" ref="W1418">IFERROR(_xlfn.IFS(Lääkkeet[[#This Row],[Sitoutunut pääoma 
1.1.-30.6.2024 (EUR)]]&gt;0,"Täytetyt",Lääkkeet[[#This Row],[Sitoutunut pääoma 
1.7.-31.12.2024 (EUR)]]&gt;0,"Täytetyt"),"")</f>
        <v/>
      </c>
      <c r="X1418" s="61"/>
      <c r="Y1418" s="5">
        <f>Hakulomake!$B$29</f>
        <v>0</v>
      </c>
    </row>
    <row r="1419" spans="1:25" x14ac:dyDescent="0.3">
      <c r="A1419" s="6" t="s">
        <v>1199</v>
      </c>
      <c r="B1419" s="5">
        <f>Hakulomake!$B$17</f>
        <v>0</v>
      </c>
      <c r="C1419" s="75">
        <v>14</v>
      </c>
      <c r="D1419" s="5" t="s">
        <v>884</v>
      </c>
      <c r="E1419" s="74" t="s">
        <v>1817</v>
      </c>
      <c r="F1419" s="5" t="s">
        <v>885</v>
      </c>
      <c r="G1419" s="5" t="s">
        <v>886</v>
      </c>
      <c r="H1419" s="5" t="s">
        <v>887</v>
      </c>
      <c r="I1419" s="5" t="s">
        <v>135</v>
      </c>
      <c r="J1419" s="75" t="s">
        <v>1081</v>
      </c>
      <c r="N1419" s="14"/>
      <c r="O1419" s="50">
        <f>MIN(Lääkkeet[[#This Row],[Velvoite 1.1.2024 (pakkauksia)]],Lääkkeet[[#This Row],[Suurimman alitusluvan mukainen velvoite 
1.1.-30.6.2024 (pakkauksia)]],Lääkkeet[[#This Row],[Alin saldo 
1.1.-30.6.2024 (pakkauksia)]])*Lääkkeet[[#This Row],[Kirjanpitoarvo / pakkaus 1.1.2024
(EUR  ALV 0 %)]]</f>
        <v>0</v>
      </c>
      <c r="P1419" s="16"/>
      <c r="Q1419" s="13"/>
      <c r="R1419" s="13"/>
      <c r="S1419" s="13"/>
      <c r="T1419" s="14"/>
      <c r="U1419" s="50">
        <f>MIN(Lääkkeet[[#This Row],[Velvoite 1.7.2024 (pakkauksia)]],Lääkkeet[[#This Row],[Suurimman alitusluvan mukainen velvoite
1.7.-31.12.2024 (pakkauksia)]],Lääkkeet[[#This Row],[Alin saldo 
1.7.-31.12.2024 (pakkauksia)]])*Lääkkeet[[#This Row],[Kirjanpitoarvo / pakkaus 1.7.2024
(EUR  ALV 0 %)]]</f>
        <v>0</v>
      </c>
      <c r="W1419" s="61" t="str" cm="1">
        <f t="array" ref="W1419">IFERROR(_xlfn.IFS(Lääkkeet[[#This Row],[Sitoutunut pääoma 
1.1.-30.6.2024 (EUR)]]&gt;0,"Täytetyt",Lääkkeet[[#This Row],[Sitoutunut pääoma 
1.7.-31.12.2024 (EUR)]]&gt;0,"Täytetyt"),"")</f>
        <v/>
      </c>
      <c r="X1419" s="61"/>
      <c r="Y1419" s="5">
        <f>Hakulomake!$B$29</f>
        <v>0</v>
      </c>
    </row>
    <row r="1420" spans="1:25" x14ac:dyDescent="0.3">
      <c r="A1420" s="6" t="s">
        <v>1199</v>
      </c>
      <c r="B1420" s="5">
        <f>Hakulomake!$B$17</f>
        <v>0</v>
      </c>
      <c r="C1420" s="75">
        <v>14</v>
      </c>
      <c r="D1420" s="5" t="s">
        <v>945</v>
      </c>
      <c r="E1420" s="74" t="s">
        <v>1818</v>
      </c>
      <c r="F1420" s="5" t="s">
        <v>946</v>
      </c>
      <c r="G1420" s="5" t="s">
        <v>949</v>
      </c>
      <c r="H1420" s="5" t="s">
        <v>117</v>
      </c>
      <c r="I1420" s="5" t="s">
        <v>135</v>
      </c>
      <c r="J1420" s="75" t="s">
        <v>1002</v>
      </c>
      <c r="N1420" s="14"/>
      <c r="O1420" s="50">
        <f>MIN(Lääkkeet[[#This Row],[Velvoite 1.1.2024 (pakkauksia)]],Lääkkeet[[#This Row],[Suurimman alitusluvan mukainen velvoite 
1.1.-30.6.2024 (pakkauksia)]],Lääkkeet[[#This Row],[Alin saldo 
1.1.-30.6.2024 (pakkauksia)]])*Lääkkeet[[#This Row],[Kirjanpitoarvo / pakkaus 1.1.2024
(EUR  ALV 0 %)]]</f>
        <v>0</v>
      </c>
      <c r="P1420" s="16"/>
      <c r="Q1420" s="13"/>
      <c r="R1420" s="13"/>
      <c r="S1420" s="13"/>
      <c r="T1420" s="14"/>
      <c r="U1420" s="50">
        <f>MIN(Lääkkeet[[#This Row],[Velvoite 1.7.2024 (pakkauksia)]],Lääkkeet[[#This Row],[Suurimman alitusluvan mukainen velvoite
1.7.-31.12.2024 (pakkauksia)]],Lääkkeet[[#This Row],[Alin saldo 
1.7.-31.12.2024 (pakkauksia)]])*Lääkkeet[[#This Row],[Kirjanpitoarvo / pakkaus 1.7.2024
(EUR  ALV 0 %)]]</f>
        <v>0</v>
      </c>
      <c r="W1420" s="61" t="str" cm="1">
        <f t="array" ref="W1420">IFERROR(_xlfn.IFS(Lääkkeet[[#This Row],[Sitoutunut pääoma 
1.1.-30.6.2024 (EUR)]]&gt;0,"Täytetyt",Lääkkeet[[#This Row],[Sitoutunut pääoma 
1.7.-31.12.2024 (EUR)]]&gt;0,"Täytetyt"),"")</f>
        <v/>
      </c>
      <c r="X1420" s="61"/>
      <c r="Y1420" s="5">
        <f>Hakulomake!$B$29</f>
        <v>0</v>
      </c>
    </row>
    <row r="1421" spans="1:25" x14ac:dyDescent="0.3">
      <c r="A1421" s="6" t="s">
        <v>1199</v>
      </c>
      <c r="B1421" s="5">
        <f>Hakulomake!$B$17</f>
        <v>0</v>
      </c>
      <c r="C1421" s="75">
        <v>14</v>
      </c>
      <c r="D1421" s="5" t="s">
        <v>936</v>
      </c>
      <c r="E1421" s="74" t="s">
        <v>1819</v>
      </c>
      <c r="F1421" s="5" t="s">
        <v>937</v>
      </c>
      <c r="G1421" s="5" t="s">
        <v>943</v>
      </c>
      <c r="H1421" s="5" t="s">
        <v>941</v>
      </c>
      <c r="I1421" s="5" t="s">
        <v>490</v>
      </c>
      <c r="J1421" s="75" t="s">
        <v>1161</v>
      </c>
      <c r="N1421" s="14"/>
      <c r="O1421" s="50">
        <f>MIN(Lääkkeet[[#This Row],[Velvoite 1.1.2024 (pakkauksia)]],Lääkkeet[[#This Row],[Suurimman alitusluvan mukainen velvoite 
1.1.-30.6.2024 (pakkauksia)]],Lääkkeet[[#This Row],[Alin saldo 
1.1.-30.6.2024 (pakkauksia)]])*Lääkkeet[[#This Row],[Kirjanpitoarvo / pakkaus 1.1.2024
(EUR  ALV 0 %)]]</f>
        <v>0</v>
      </c>
      <c r="P1421" s="16"/>
      <c r="Q1421" s="13"/>
      <c r="R1421" s="13"/>
      <c r="S1421" s="13"/>
      <c r="T1421" s="14"/>
      <c r="U1421" s="50">
        <f>MIN(Lääkkeet[[#This Row],[Velvoite 1.7.2024 (pakkauksia)]],Lääkkeet[[#This Row],[Suurimman alitusluvan mukainen velvoite
1.7.-31.12.2024 (pakkauksia)]],Lääkkeet[[#This Row],[Alin saldo 
1.7.-31.12.2024 (pakkauksia)]])*Lääkkeet[[#This Row],[Kirjanpitoarvo / pakkaus 1.7.2024
(EUR  ALV 0 %)]]</f>
        <v>0</v>
      </c>
      <c r="W1421" s="61" t="str" cm="1">
        <f t="array" ref="W1421">IFERROR(_xlfn.IFS(Lääkkeet[[#This Row],[Sitoutunut pääoma 
1.1.-30.6.2024 (EUR)]]&gt;0,"Täytetyt",Lääkkeet[[#This Row],[Sitoutunut pääoma 
1.7.-31.12.2024 (EUR)]]&gt;0,"Täytetyt"),"")</f>
        <v/>
      </c>
      <c r="X1421" s="61"/>
      <c r="Y1421" s="5">
        <f>Hakulomake!$B$29</f>
        <v>0</v>
      </c>
    </row>
    <row r="1422" spans="1:25" x14ac:dyDescent="0.3">
      <c r="A1422" s="6" t="s">
        <v>1199</v>
      </c>
      <c r="B1422" s="5">
        <f>Hakulomake!$B$17</f>
        <v>0</v>
      </c>
      <c r="C1422" s="75">
        <v>14</v>
      </c>
      <c r="D1422" s="5" t="s">
        <v>936</v>
      </c>
      <c r="E1422" s="74" t="s">
        <v>1820</v>
      </c>
      <c r="F1422" s="5" t="s">
        <v>937</v>
      </c>
      <c r="G1422" s="5" t="s">
        <v>943</v>
      </c>
      <c r="H1422" s="5" t="s">
        <v>941</v>
      </c>
      <c r="I1422" s="5" t="s">
        <v>490</v>
      </c>
      <c r="J1422" s="75" t="s">
        <v>1162</v>
      </c>
      <c r="N1422" s="14"/>
      <c r="O1422" s="50">
        <f>MIN(Lääkkeet[[#This Row],[Velvoite 1.1.2024 (pakkauksia)]],Lääkkeet[[#This Row],[Suurimman alitusluvan mukainen velvoite 
1.1.-30.6.2024 (pakkauksia)]],Lääkkeet[[#This Row],[Alin saldo 
1.1.-30.6.2024 (pakkauksia)]])*Lääkkeet[[#This Row],[Kirjanpitoarvo / pakkaus 1.1.2024
(EUR  ALV 0 %)]]</f>
        <v>0</v>
      </c>
      <c r="P1422" s="16"/>
      <c r="Q1422" s="13"/>
      <c r="R1422" s="13"/>
      <c r="S1422" s="13"/>
      <c r="T1422" s="14"/>
      <c r="U1422" s="50">
        <f>MIN(Lääkkeet[[#This Row],[Velvoite 1.7.2024 (pakkauksia)]],Lääkkeet[[#This Row],[Suurimman alitusluvan mukainen velvoite
1.7.-31.12.2024 (pakkauksia)]],Lääkkeet[[#This Row],[Alin saldo 
1.7.-31.12.2024 (pakkauksia)]])*Lääkkeet[[#This Row],[Kirjanpitoarvo / pakkaus 1.7.2024
(EUR  ALV 0 %)]]</f>
        <v>0</v>
      </c>
      <c r="W1422" s="61" t="str" cm="1">
        <f t="array" ref="W1422">IFERROR(_xlfn.IFS(Lääkkeet[[#This Row],[Sitoutunut pääoma 
1.1.-30.6.2024 (EUR)]]&gt;0,"Täytetyt",Lääkkeet[[#This Row],[Sitoutunut pääoma 
1.7.-31.12.2024 (EUR)]]&gt;0,"Täytetyt"),"")</f>
        <v/>
      </c>
      <c r="X1422" s="61"/>
      <c r="Y1422" s="5">
        <f>Hakulomake!$B$29</f>
        <v>0</v>
      </c>
    </row>
    <row r="1423" spans="1:25" x14ac:dyDescent="0.3">
      <c r="A1423" s="6" t="s">
        <v>1199</v>
      </c>
      <c r="B1423" s="5">
        <f>Hakulomake!$B$17</f>
        <v>0</v>
      </c>
      <c r="C1423" s="75">
        <v>14</v>
      </c>
      <c r="D1423" s="5" t="s">
        <v>907</v>
      </c>
      <c r="E1423" s="74" t="s">
        <v>1821</v>
      </c>
      <c r="F1423" s="5" t="s">
        <v>905</v>
      </c>
      <c r="G1423" s="5" t="s">
        <v>909</v>
      </c>
      <c r="I1423" s="5" t="s">
        <v>417</v>
      </c>
      <c r="J1423" s="75" t="s">
        <v>1059</v>
      </c>
      <c r="N1423" s="14"/>
      <c r="O1423" s="50">
        <f>MIN(Lääkkeet[[#This Row],[Velvoite 1.1.2024 (pakkauksia)]],Lääkkeet[[#This Row],[Suurimman alitusluvan mukainen velvoite 
1.1.-30.6.2024 (pakkauksia)]],Lääkkeet[[#This Row],[Alin saldo 
1.1.-30.6.2024 (pakkauksia)]])*Lääkkeet[[#This Row],[Kirjanpitoarvo / pakkaus 1.1.2024
(EUR  ALV 0 %)]]</f>
        <v>0</v>
      </c>
      <c r="P1423" s="16"/>
      <c r="Q1423" s="13"/>
      <c r="R1423" s="13"/>
      <c r="S1423" s="13"/>
      <c r="T1423" s="14"/>
      <c r="U1423" s="50">
        <f>MIN(Lääkkeet[[#This Row],[Velvoite 1.7.2024 (pakkauksia)]],Lääkkeet[[#This Row],[Suurimman alitusluvan mukainen velvoite
1.7.-31.12.2024 (pakkauksia)]],Lääkkeet[[#This Row],[Alin saldo 
1.7.-31.12.2024 (pakkauksia)]])*Lääkkeet[[#This Row],[Kirjanpitoarvo / pakkaus 1.7.2024
(EUR  ALV 0 %)]]</f>
        <v>0</v>
      </c>
      <c r="W1423" s="61" t="str" cm="1">
        <f t="array" ref="W1423">IFERROR(_xlfn.IFS(Lääkkeet[[#This Row],[Sitoutunut pääoma 
1.1.-30.6.2024 (EUR)]]&gt;0,"Täytetyt",Lääkkeet[[#This Row],[Sitoutunut pääoma 
1.7.-31.12.2024 (EUR)]]&gt;0,"Täytetyt"),"")</f>
        <v/>
      </c>
      <c r="X1423" s="61"/>
      <c r="Y1423" s="5">
        <f>Hakulomake!$B$29</f>
        <v>0</v>
      </c>
    </row>
    <row r="1424" spans="1:25" x14ac:dyDescent="0.3">
      <c r="A1424" s="6" t="s">
        <v>1199</v>
      </c>
      <c r="B1424" s="5">
        <f>Hakulomake!$B$17</f>
        <v>0</v>
      </c>
      <c r="C1424" s="75">
        <v>14</v>
      </c>
      <c r="D1424" s="5" t="s">
        <v>899</v>
      </c>
      <c r="E1424" s="74" t="s">
        <v>1822</v>
      </c>
      <c r="F1424" s="5" t="s">
        <v>900</v>
      </c>
      <c r="G1424" s="5" t="s">
        <v>903</v>
      </c>
      <c r="H1424" s="5" t="s">
        <v>154</v>
      </c>
      <c r="I1424" s="5" t="s">
        <v>135</v>
      </c>
      <c r="J1424" s="75" t="s">
        <v>970</v>
      </c>
      <c r="N1424" s="14"/>
      <c r="O1424" s="50">
        <f>MIN(Lääkkeet[[#This Row],[Velvoite 1.1.2024 (pakkauksia)]],Lääkkeet[[#This Row],[Suurimman alitusluvan mukainen velvoite 
1.1.-30.6.2024 (pakkauksia)]],Lääkkeet[[#This Row],[Alin saldo 
1.1.-30.6.2024 (pakkauksia)]])*Lääkkeet[[#This Row],[Kirjanpitoarvo / pakkaus 1.1.2024
(EUR  ALV 0 %)]]</f>
        <v>0</v>
      </c>
      <c r="P1424" s="16"/>
      <c r="Q1424" s="13"/>
      <c r="R1424" s="13"/>
      <c r="S1424" s="13"/>
      <c r="T1424" s="14"/>
      <c r="U1424" s="50">
        <f>MIN(Lääkkeet[[#This Row],[Velvoite 1.7.2024 (pakkauksia)]],Lääkkeet[[#This Row],[Suurimman alitusluvan mukainen velvoite
1.7.-31.12.2024 (pakkauksia)]],Lääkkeet[[#This Row],[Alin saldo 
1.7.-31.12.2024 (pakkauksia)]])*Lääkkeet[[#This Row],[Kirjanpitoarvo / pakkaus 1.7.2024
(EUR  ALV 0 %)]]</f>
        <v>0</v>
      </c>
      <c r="W1424" s="61" t="str" cm="1">
        <f t="array" ref="W1424">IFERROR(_xlfn.IFS(Lääkkeet[[#This Row],[Sitoutunut pääoma 
1.1.-30.6.2024 (EUR)]]&gt;0,"Täytetyt",Lääkkeet[[#This Row],[Sitoutunut pääoma 
1.7.-31.12.2024 (EUR)]]&gt;0,"Täytetyt"),"")</f>
        <v/>
      </c>
      <c r="X1424" s="61"/>
      <c r="Y1424" s="5">
        <f>Hakulomake!$B$29</f>
        <v>0</v>
      </c>
    </row>
    <row r="1425" spans="1:25" x14ac:dyDescent="0.3">
      <c r="A1425" s="6" t="s">
        <v>1199</v>
      </c>
      <c r="B1425" s="5">
        <f>Hakulomake!$B$17</f>
        <v>0</v>
      </c>
      <c r="C1425" s="75">
        <v>14</v>
      </c>
      <c r="D1425" s="5" t="s">
        <v>920</v>
      </c>
      <c r="E1425" s="74" t="s">
        <v>1823</v>
      </c>
      <c r="F1425" s="5" t="s">
        <v>921</v>
      </c>
      <c r="G1425" s="5" t="s">
        <v>924</v>
      </c>
      <c r="H1425" s="5" t="s">
        <v>232</v>
      </c>
      <c r="I1425" s="5" t="s">
        <v>417</v>
      </c>
      <c r="J1425" s="75" t="s">
        <v>1163</v>
      </c>
      <c r="N1425" s="14"/>
      <c r="O1425" s="50">
        <f>MIN(Lääkkeet[[#This Row],[Velvoite 1.1.2024 (pakkauksia)]],Lääkkeet[[#This Row],[Suurimman alitusluvan mukainen velvoite 
1.1.-30.6.2024 (pakkauksia)]],Lääkkeet[[#This Row],[Alin saldo 
1.1.-30.6.2024 (pakkauksia)]])*Lääkkeet[[#This Row],[Kirjanpitoarvo / pakkaus 1.1.2024
(EUR  ALV 0 %)]]</f>
        <v>0</v>
      </c>
      <c r="P1425" s="16"/>
      <c r="Q1425" s="13"/>
      <c r="R1425" s="13"/>
      <c r="S1425" s="13"/>
      <c r="T1425" s="14"/>
      <c r="U1425" s="50">
        <f>MIN(Lääkkeet[[#This Row],[Velvoite 1.7.2024 (pakkauksia)]],Lääkkeet[[#This Row],[Suurimman alitusluvan mukainen velvoite
1.7.-31.12.2024 (pakkauksia)]],Lääkkeet[[#This Row],[Alin saldo 
1.7.-31.12.2024 (pakkauksia)]])*Lääkkeet[[#This Row],[Kirjanpitoarvo / pakkaus 1.7.2024
(EUR  ALV 0 %)]]</f>
        <v>0</v>
      </c>
      <c r="W1425" s="61" t="str" cm="1">
        <f t="array" ref="W1425">IFERROR(_xlfn.IFS(Lääkkeet[[#This Row],[Sitoutunut pääoma 
1.1.-30.6.2024 (EUR)]]&gt;0,"Täytetyt",Lääkkeet[[#This Row],[Sitoutunut pääoma 
1.7.-31.12.2024 (EUR)]]&gt;0,"Täytetyt"),"")</f>
        <v/>
      </c>
      <c r="X1425" s="61"/>
      <c r="Y1425" s="5">
        <f>Hakulomake!$B$29</f>
        <v>0</v>
      </c>
    </row>
    <row r="1426" spans="1:25" x14ac:dyDescent="0.3">
      <c r="A1426" s="6" t="s">
        <v>1199</v>
      </c>
      <c r="B1426" s="5">
        <f>Hakulomake!$B$17</f>
        <v>0</v>
      </c>
      <c r="C1426" s="75">
        <v>14</v>
      </c>
      <c r="D1426" s="5" t="s">
        <v>953</v>
      </c>
      <c r="E1426" s="74" t="s">
        <v>1824</v>
      </c>
      <c r="F1426" s="5" t="s">
        <v>954</v>
      </c>
      <c r="G1426" s="5" t="s">
        <v>957</v>
      </c>
      <c r="H1426" s="5" t="s">
        <v>117</v>
      </c>
      <c r="I1426" s="5" t="s">
        <v>135</v>
      </c>
      <c r="J1426" s="75" t="s">
        <v>970</v>
      </c>
      <c r="N1426" s="14"/>
      <c r="O1426" s="50">
        <f>MIN(Lääkkeet[[#This Row],[Velvoite 1.1.2024 (pakkauksia)]],Lääkkeet[[#This Row],[Suurimman alitusluvan mukainen velvoite 
1.1.-30.6.2024 (pakkauksia)]],Lääkkeet[[#This Row],[Alin saldo 
1.1.-30.6.2024 (pakkauksia)]])*Lääkkeet[[#This Row],[Kirjanpitoarvo / pakkaus 1.1.2024
(EUR  ALV 0 %)]]</f>
        <v>0</v>
      </c>
      <c r="P1426" s="16"/>
      <c r="Q1426" s="13"/>
      <c r="R1426" s="13"/>
      <c r="S1426" s="13"/>
      <c r="T1426" s="14"/>
      <c r="U1426" s="50">
        <f>MIN(Lääkkeet[[#This Row],[Velvoite 1.7.2024 (pakkauksia)]],Lääkkeet[[#This Row],[Suurimman alitusluvan mukainen velvoite
1.7.-31.12.2024 (pakkauksia)]],Lääkkeet[[#This Row],[Alin saldo 
1.7.-31.12.2024 (pakkauksia)]])*Lääkkeet[[#This Row],[Kirjanpitoarvo / pakkaus 1.7.2024
(EUR  ALV 0 %)]]</f>
        <v>0</v>
      </c>
      <c r="W1426" s="61" t="str" cm="1">
        <f t="array" ref="W1426">IFERROR(_xlfn.IFS(Lääkkeet[[#This Row],[Sitoutunut pääoma 
1.1.-30.6.2024 (EUR)]]&gt;0,"Täytetyt",Lääkkeet[[#This Row],[Sitoutunut pääoma 
1.7.-31.12.2024 (EUR)]]&gt;0,"Täytetyt"),"")</f>
        <v/>
      </c>
      <c r="X1426" s="61"/>
      <c r="Y1426" s="5">
        <f>Hakulomake!$B$29</f>
        <v>0</v>
      </c>
    </row>
    <row r="1427" spans="1:25" x14ac:dyDescent="0.3">
      <c r="A1427" s="6" t="s">
        <v>1199</v>
      </c>
      <c r="B1427" s="5">
        <f>Hakulomake!$B$17</f>
        <v>0</v>
      </c>
      <c r="C1427" s="75">
        <v>14</v>
      </c>
      <c r="D1427" s="5" t="s">
        <v>945</v>
      </c>
      <c r="E1427" s="74" t="s">
        <v>1825</v>
      </c>
      <c r="F1427" s="5" t="s">
        <v>946</v>
      </c>
      <c r="G1427" s="5" t="s">
        <v>948</v>
      </c>
      <c r="H1427" s="5" t="s">
        <v>117</v>
      </c>
      <c r="I1427" s="5" t="s">
        <v>135</v>
      </c>
      <c r="J1427" s="75" t="s">
        <v>1078</v>
      </c>
      <c r="N1427" s="14"/>
      <c r="O1427" s="50">
        <f>MIN(Lääkkeet[[#This Row],[Velvoite 1.1.2024 (pakkauksia)]],Lääkkeet[[#This Row],[Suurimman alitusluvan mukainen velvoite 
1.1.-30.6.2024 (pakkauksia)]],Lääkkeet[[#This Row],[Alin saldo 
1.1.-30.6.2024 (pakkauksia)]])*Lääkkeet[[#This Row],[Kirjanpitoarvo / pakkaus 1.1.2024
(EUR  ALV 0 %)]]</f>
        <v>0</v>
      </c>
      <c r="P1427" s="16"/>
      <c r="Q1427" s="13"/>
      <c r="R1427" s="13"/>
      <c r="S1427" s="13"/>
      <c r="T1427" s="14"/>
      <c r="U1427" s="50">
        <f>MIN(Lääkkeet[[#This Row],[Velvoite 1.7.2024 (pakkauksia)]],Lääkkeet[[#This Row],[Suurimman alitusluvan mukainen velvoite
1.7.-31.12.2024 (pakkauksia)]],Lääkkeet[[#This Row],[Alin saldo 
1.7.-31.12.2024 (pakkauksia)]])*Lääkkeet[[#This Row],[Kirjanpitoarvo / pakkaus 1.7.2024
(EUR  ALV 0 %)]]</f>
        <v>0</v>
      </c>
      <c r="W1427" s="61" t="str" cm="1">
        <f t="array" ref="W1427">IFERROR(_xlfn.IFS(Lääkkeet[[#This Row],[Sitoutunut pääoma 
1.1.-30.6.2024 (EUR)]]&gt;0,"Täytetyt",Lääkkeet[[#This Row],[Sitoutunut pääoma 
1.7.-31.12.2024 (EUR)]]&gt;0,"Täytetyt"),"")</f>
        <v/>
      </c>
      <c r="X1427" s="61"/>
      <c r="Y1427" s="5">
        <f>Hakulomake!$B$29</f>
        <v>0</v>
      </c>
    </row>
    <row r="1428" spans="1:25" x14ac:dyDescent="0.3">
      <c r="A1428" s="6" t="s">
        <v>1199</v>
      </c>
      <c r="B1428" s="5">
        <f>Hakulomake!$B$17</f>
        <v>0</v>
      </c>
      <c r="C1428" s="75">
        <v>14</v>
      </c>
      <c r="D1428" s="5" t="s">
        <v>876</v>
      </c>
      <c r="E1428" s="74" t="s">
        <v>1826</v>
      </c>
      <c r="F1428" s="5" t="s">
        <v>877</v>
      </c>
      <c r="G1428" s="5" t="s">
        <v>1827</v>
      </c>
      <c r="H1428" s="5" t="s">
        <v>1828</v>
      </c>
      <c r="I1428" s="5" t="s">
        <v>137</v>
      </c>
      <c r="J1428" s="75" t="s">
        <v>1171</v>
      </c>
      <c r="N1428" s="14"/>
      <c r="O1428" s="50">
        <f>MIN(Lääkkeet[[#This Row],[Velvoite 1.1.2024 (pakkauksia)]],Lääkkeet[[#This Row],[Suurimman alitusluvan mukainen velvoite 
1.1.-30.6.2024 (pakkauksia)]],Lääkkeet[[#This Row],[Alin saldo 
1.1.-30.6.2024 (pakkauksia)]])*Lääkkeet[[#This Row],[Kirjanpitoarvo / pakkaus 1.1.2024
(EUR  ALV 0 %)]]</f>
        <v>0</v>
      </c>
      <c r="P1428" s="16"/>
      <c r="Q1428" s="13"/>
      <c r="R1428" s="13"/>
      <c r="S1428" s="13"/>
      <c r="T1428" s="14"/>
      <c r="U1428" s="50">
        <f>MIN(Lääkkeet[[#This Row],[Velvoite 1.7.2024 (pakkauksia)]],Lääkkeet[[#This Row],[Suurimman alitusluvan mukainen velvoite
1.7.-31.12.2024 (pakkauksia)]],Lääkkeet[[#This Row],[Alin saldo 
1.7.-31.12.2024 (pakkauksia)]])*Lääkkeet[[#This Row],[Kirjanpitoarvo / pakkaus 1.7.2024
(EUR  ALV 0 %)]]</f>
        <v>0</v>
      </c>
      <c r="W1428" s="61" t="str" cm="1">
        <f t="array" ref="W1428">IFERROR(_xlfn.IFS(Lääkkeet[[#This Row],[Sitoutunut pääoma 
1.1.-30.6.2024 (EUR)]]&gt;0,"Täytetyt",Lääkkeet[[#This Row],[Sitoutunut pääoma 
1.7.-31.12.2024 (EUR)]]&gt;0,"Täytetyt"),"")</f>
        <v/>
      </c>
      <c r="X1428" s="61"/>
      <c r="Y1428" s="5">
        <f>Hakulomake!$B$29</f>
        <v>0</v>
      </c>
    </row>
    <row r="1429" spans="1:25" x14ac:dyDescent="0.3">
      <c r="A1429" s="6" t="s">
        <v>1199</v>
      </c>
      <c r="B1429" s="5">
        <f>Hakulomake!$B$17</f>
        <v>0</v>
      </c>
      <c r="C1429" s="75">
        <v>14</v>
      </c>
      <c r="D1429" s="5" t="s">
        <v>945</v>
      </c>
      <c r="E1429" s="74" t="s">
        <v>1829</v>
      </c>
      <c r="F1429" s="5" t="s">
        <v>946</v>
      </c>
      <c r="G1429" s="5" t="s">
        <v>947</v>
      </c>
      <c r="H1429" s="5" t="s">
        <v>117</v>
      </c>
      <c r="I1429" s="5" t="s">
        <v>135</v>
      </c>
      <c r="J1429" s="75" t="s">
        <v>1078</v>
      </c>
      <c r="N1429" s="14"/>
      <c r="O1429" s="50">
        <f>MIN(Lääkkeet[[#This Row],[Velvoite 1.1.2024 (pakkauksia)]],Lääkkeet[[#This Row],[Suurimman alitusluvan mukainen velvoite 
1.1.-30.6.2024 (pakkauksia)]],Lääkkeet[[#This Row],[Alin saldo 
1.1.-30.6.2024 (pakkauksia)]])*Lääkkeet[[#This Row],[Kirjanpitoarvo / pakkaus 1.1.2024
(EUR  ALV 0 %)]]</f>
        <v>0</v>
      </c>
      <c r="P1429" s="16"/>
      <c r="Q1429" s="13"/>
      <c r="R1429" s="13"/>
      <c r="S1429" s="13"/>
      <c r="T1429" s="14"/>
      <c r="U1429" s="50">
        <f>MIN(Lääkkeet[[#This Row],[Velvoite 1.7.2024 (pakkauksia)]],Lääkkeet[[#This Row],[Suurimman alitusluvan mukainen velvoite
1.7.-31.12.2024 (pakkauksia)]],Lääkkeet[[#This Row],[Alin saldo 
1.7.-31.12.2024 (pakkauksia)]])*Lääkkeet[[#This Row],[Kirjanpitoarvo / pakkaus 1.7.2024
(EUR  ALV 0 %)]]</f>
        <v>0</v>
      </c>
      <c r="W1429" s="61" t="str" cm="1">
        <f t="array" ref="W1429">IFERROR(_xlfn.IFS(Lääkkeet[[#This Row],[Sitoutunut pääoma 
1.1.-30.6.2024 (EUR)]]&gt;0,"Täytetyt",Lääkkeet[[#This Row],[Sitoutunut pääoma 
1.7.-31.12.2024 (EUR)]]&gt;0,"Täytetyt"),"")</f>
        <v/>
      </c>
      <c r="X1429" s="61"/>
      <c r="Y1429" s="5">
        <f>Hakulomake!$B$29</f>
        <v>0</v>
      </c>
    </row>
    <row r="1430" spans="1:25" x14ac:dyDescent="0.3">
      <c r="A1430" s="6" t="s">
        <v>1199</v>
      </c>
      <c r="B1430" s="5">
        <f>Hakulomake!$B$17</f>
        <v>0</v>
      </c>
      <c r="C1430" s="75">
        <v>14</v>
      </c>
      <c r="D1430" s="5" t="s">
        <v>945</v>
      </c>
      <c r="E1430" s="74" t="s">
        <v>1830</v>
      </c>
      <c r="F1430" s="5" t="s">
        <v>946</v>
      </c>
      <c r="G1430" s="5" t="s">
        <v>947</v>
      </c>
      <c r="H1430" s="5" t="s">
        <v>117</v>
      </c>
      <c r="I1430" s="5" t="s">
        <v>135</v>
      </c>
      <c r="J1430" s="75" t="s">
        <v>1081</v>
      </c>
      <c r="N1430" s="14"/>
      <c r="O1430" s="50">
        <f>MIN(Lääkkeet[[#This Row],[Velvoite 1.1.2024 (pakkauksia)]],Lääkkeet[[#This Row],[Suurimman alitusluvan mukainen velvoite 
1.1.-30.6.2024 (pakkauksia)]],Lääkkeet[[#This Row],[Alin saldo 
1.1.-30.6.2024 (pakkauksia)]])*Lääkkeet[[#This Row],[Kirjanpitoarvo / pakkaus 1.1.2024
(EUR  ALV 0 %)]]</f>
        <v>0</v>
      </c>
      <c r="P1430" s="16"/>
      <c r="Q1430" s="13"/>
      <c r="R1430" s="13"/>
      <c r="S1430" s="13"/>
      <c r="T1430" s="14"/>
      <c r="U1430" s="50">
        <f>MIN(Lääkkeet[[#This Row],[Velvoite 1.7.2024 (pakkauksia)]],Lääkkeet[[#This Row],[Suurimman alitusluvan mukainen velvoite
1.7.-31.12.2024 (pakkauksia)]],Lääkkeet[[#This Row],[Alin saldo 
1.7.-31.12.2024 (pakkauksia)]])*Lääkkeet[[#This Row],[Kirjanpitoarvo / pakkaus 1.7.2024
(EUR  ALV 0 %)]]</f>
        <v>0</v>
      </c>
      <c r="W1430" s="61" t="str" cm="1">
        <f t="array" ref="W1430">IFERROR(_xlfn.IFS(Lääkkeet[[#This Row],[Sitoutunut pääoma 
1.1.-30.6.2024 (EUR)]]&gt;0,"Täytetyt",Lääkkeet[[#This Row],[Sitoutunut pääoma 
1.7.-31.12.2024 (EUR)]]&gt;0,"Täytetyt"),"")</f>
        <v/>
      </c>
      <c r="X1430" s="61"/>
      <c r="Y1430" s="5">
        <f>Hakulomake!$B$29</f>
        <v>0</v>
      </c>
    </row>
    <row r="1431" spans="1:25" x14ac:dyDescent="0.3">
      <c r="A1431" s="6" t="s">
        <v>1199</v>
      </c>
      <c r="B1431" s="5">
        <f>Hakulomake!$B$17</f>
        <v>0</v>
      </c>
      <c r="C1431" s="75">
        <v>14</v>
      </c>
      <c r="D1431" s="5" t="s">
        <v>945</v>
      </c>
      <c r="E1431" s="74" t="s">
        <v>1831</v>
      </c>
      <c r="F1431" s="5" t="s">
        <v>946</v>
      </c>
      <c r="G1431" s="5" t="s">
        <v>947</v>
      </c>
      <c r="H1431" s="5" t="s">
        <v>117</v>
      </c>
      <c r="I1431" s="5" t="s">
        <v>135</v>
      </c>
      <c r="J1431" s="75" t="s">
        <v>992</v>
      </c>
      <c r="N1431" s="14"/>
      <c r="O1431" s="50">
        <f>MIN(Lääkkeet[[#This Row],[Velvoite 1.1.2024 (pakkauksia)]],Lääkkeet[[#This Row],[Suurimman alitusluvan mukainen velvoite 
1.1.-30.6.2024 (pakkauksia)]],Lääkkeet[[#This Row],[Alin saldo 
1.1.-30.6.2024 (pakkauksia)]])*Lääkkeet[[#This Row],[Kirjanpitoarvo / pakkaus 1.1.2024
(EUR  ALV 0 %)]]</f>
        <v>0</v>
      </c>
      <c r="P1431" s="16"/>
      <c r="Q1431" s="13"/>
      <c r="R1431" s="13"/>
      <c r="S1431" s="13"/>
      <c r="T1431" s="14"/>
      <c r="U1431" s="50">
        <f>MIN(Lääkkeet[[#This Row],[Velvoite 1.7.2024 (pakkauksia)]],Lääkkeet[[#This Row],[Suurimman alitusluvan mukainen velvoite
1.7.-31.12.2024 (pakkauksia)]],Lääkkeet[[#This Row],[Alin saldo 
1.7.-31.12.2024 (pakkauksia)]])*Lääkkeet[[#This Row],[Kirjanpitoarvo / pakkaus 1.7.2024
(EUR  ALV 0 %)]]</f>
        <v>0</v>
      </c>
      <c r="W1431" s="61" t="str" cm="1">
        <f t="array" ref="W1431">IFERROR(_xlfn.IFS(Lääkkeet[[#This Row],[Sitoutunut pääoma 
1.1.-30.6.2024 (EUR)]]&gt;0,"Täytetyt",Lääkkeet[[#This Row],[Sitoutunut pääoma 
1.7.-31.12.2024 (EUR)]]&gt;0,"Täytetyt"),"")</f>
        <v/>
      </c>
      <c r="X1431" s="61"/>
      <c r="Y1431" s="5">
        <f>Hakulomake!$B$29</f>
        <v>0</v>
      </c>
    </row>
    <row r="1432" spans="1:25" x14ac:dyDescent="0.3">
      <c r="A1432" s="6" t="s">
        <v>1199</v>
      </c>
      <c r="B1432" s="5">
        <f>Hakulomake!$B$17</f>
        <v>0</v>
      </c>
      <c r="C1432" s="75">
        <v>14</v>
      </c>
      <c r="D1432" s="5" t="s">
        <v>893</v>
      </c>
      <c r="E1432" s="74" t="s">
        <v>1832</v>
      </c>
      <c r="F1432" s="5" t="s">
        <v>894</v>
      </c>
      <c r="G1432" s="5" t="s">
        <v>897</v>
      </c>
      <c r="H1432" s="5" t="s">
        <v>898</v>
      </c>
      <c r="I1432" s="5" t="s">
        <v>135</v>
      </c>
      <c r="J1432" s="75" t="s">
        <v>1016</v>
      </c>
      <c r="N1432" s="14"/>
      <c r="O1432" s="50">
        <f>MIN(Lääkkeet[[#This Row],[Velvoite 1.1.2024 (pakkauksia)]],Lääkkeet[[#This Row],[Suurimman alitusluvan mukainen velvoite 
1.1.-30.6.2024 (pakkauksia)]],Lääkkeet[[#This Row],[Alin saldo 
1.1.-30.6.2024 (pakkauksia)]])*Lääkkeet[[#This Row],[Kirjanpitoarvo / pakkaus 1.1.2024
(EUR  ALV 0 %)]]</f>
        <v>0</v>
      </c>
      <c r="P1432" s="16"/>
      <c r="Q1432" s="13"/>
      <c r="R1432" s="13"/>
      <c r="S1432" s="13"/>
      <c r="T1432" s="14"/>
      <c r="U1432" s="50">
        <f>MIN(Lääkkeet[[#This Row],[Velvoite 1.7.2024 (pakkauksia)]],Lääkkeet[[#This Row],[Suurimman alitusluvan mukainen velvoite
1.7.-31.12.2024 (pakkauksia)]],Lääkkeet[[#This Row],[Alin saldo 
1.7.-31.12.2024 (pakkauksia)]])*Lääkkeet[[#This Row],[Kirjanpitoarvo / pakkaus 1.7.2024
(EUR  ALV 0 %)]]</f>
        <v>0</v>
      </c>
      <c r="W1432" s="61" t="str" cm="1">
        <f t="array" ref="W1432">IFERROR(_xlfn.IFS(Lääkkeet[[#This Row],[Sitoutunut pääoma 
1.1.-30.6.2024 (EUR)]]&gt;0,"Täytetyt",Lääkkeet[[#This Row],[Sitoutunut pääoma 
1.7.-31.12.2024 (EUR)]]&gt;0,"Täytetyt"),"")</f>
        <v/>
      </c>
      <c r="X1432" s="61"/>
      <c r="Y1432" s="5">
        <f>Hakulomake!$B$29</f>
        <v>0</v>
      </c>
    </row>
    <row r="1433" spans="1:25" x14ac:dyDescent="0.3">
      <c r="A1433" s="6" t="s">
        <v>1199</v>
      </c>
      <c r="B1433" s="5">
        <f>Hakulomake!$B$17</f>
        <v>0</v>
      </c>
      <c r="C1433" s="75">
        <v>14</v>
      </c>
      <c r="D1433" s="5" t="s">
        <v>920</v>
      </c>
      <c r="E1433" s="74" t="s">
        <v>1833</v>
      </c>
      <c r="F1433" s="5" t="s">
        <v>921</v>
      </c>
      <c r="G1433" s="5" t="s">
        <v>922</v>
      </c>
      <c r="H1433" s="5" t="s">
        <v>923</v>
      </c>
      <c r="I1433" s="5" t="s">
        <v>417</v>
      </c>
      <c r="J1433" s="75" t="s">
        <v>1014</v>
      </c>
      <c r="N1433" s="14"/>
      <c r="O1433" s="50">
        <f>MIN(Lääkkeet[[#This Row],[Velvoite 1.1.2024 (pakkauksia)]],Lääkkeet[[#This Row],[Suurimman alitusluvan mukainen velvoite 
1.1.-30.6.2024 (pakkauksia)]],Lääkkeet[[#This Row],[Alin saldo 
1.1.-30.6.2024 (pakkauksia)]])*Lääkkeet[[#This Row],[Kirjanpitoarvo / pakkaus 1.1.2024
(EUR  ALV 0 %)]]</f>
        <v>0</v>
      </c>
      <c r="P1433" s="16"/>
      <c r="Q1433" s="13"/>
      <c r="R1433" s="13"/>
      <c r="S1433" s="13"/>
      <c r="T1433" s="14"/>
      <c r="U1433" s="50">
        <f>MIN(Lääkkeet[[#This Row],[Velvoite 1.7.2024 (pakkauksia)]],Lääkkeet[[#This Row],[Suurimman alitusluvan mukainen velvoite
1.7.-31.12.2024 (pakkauksia)]],Lääkkeet[[#This Row],[Alin saldo 
1.7.-31.12.2024 (pakkauksia)]])*Lääkkeet[[#This Row],[Kirjanpitoarvo / pakkaus 1.7.2024
(EUR  ALV 0 %)]]</f>
        <v>0</v>
      </c>
      <c r="W1433" s="61" t="str" cm="1">
        <f t="array" ref="W1433">IFERROR(_xlfn.IFS(Lääkkeet[[#This Row],[Sitoutunut pääoma 
1.1.-30.6.2024 (EUR)]]&gt;0,"Täytetyt",Lääkkeet[[#This Row],[Sitoutunut pääoma 
1.7.-31.12.2024 (EUR)]]&gt;0,"Täytetyt"),"")</f>
        <v/>
      </c>
      <c r="X1433" s="61"/>
      <c r="Y1433" s="5">
        <f>Hakulomake!$B$29</f>
        <v>0</v>
      </c>
    </row>
    <row r="1434" spans="1:25" x14ac:dyDescent="0.3">
      <c r="A1434" s="6" t="s">
        <v>1199</v>
      </c>
      <c r="B1434" s="5">
        <f>Hakulomake!$B$17</f>
        <v>0</v>
      </c>
      <c r="C1434" s="75">
        <v>14</v>
      </c>
      <c r="D1434" s="5" t="s">
        <v>936</v>
      </c>
      <c r="E1434" s="74" t="s">
        <v>1834</v>
      </c>
      <c r="F1434" s="5" t="s">
        <v>937</v>
      </c>
      <c r="G1434" s="5" t="s">
        <v>943</v>
      </c>
      <c r="H1434" s="5" t="s">
        <v>941</v>
      </c>
      <c r="I1434" s="5" t="s">
        <v>490</v>
      </c>
      <c r="J1434" s="75" t="s">
        <v>1164</v>
      </c>
      <c r="N1434" s="14"/>
      <c r="O1434" s="50">
        <f>MIN(Lääkkeet[[#This Row],[Velvoite 1.1.2024 (pakkauksia)]],Lääkkeet[[#This Row],[Suurimman alitusluvan mukainen velvoite 
1.1.-30.6.2024 (pakkauksia)]],Lääkkeet[[#This Row],[Alin saldo 
1.1.-30.6.2024 (pakkauksia)]])*Lääkkeet[[#This Row],[Kirjanpitoarvo / pakkaus 1.1.2024
(EUR  ALV 0 %)]]</f>
        <v>0</v>
      </c>
      <c r="P1434" s="16"/>
      <c r="Q1434" s="13"/>
      <c r="R1434" s="13"/>
      <c r="S1434" s="13"/>
      <c r="T1434" s="14"/>
      <c r="U1434" s="50">
        <f>MIN(Lääkkeet[[#This Row],[Velvoite 1.7.2024 (pakkauksia)]],Lääkkeet[[#This Row],[Suurimman alitusluvan mukainen velvoite
1.7.-31.12.2024 (pakkauksia)]],Lääkkeet[[#This Row],[Alin saldo 
1.7.-31.12.2024 (pakkauksia)]])*Lääkkeet[[#This Row],[Kirjanpitoarvo / pakkaus 1.7.2024
(EUR  ALV 0 %)]]</f>
        <v>0</v>
      </c>
      <c r="W1434" s="61" t="str" cm="1">
        <f t="array" ref="W1434">IFERROR(_xlfn.IFS(Lääkkeet[[#This Row],[Sitoutunut pääoma 
1.1.-30.6.2024 (EUR)]]&gt;0,"Täytetyt",Lääkkeet[[#This Row],[Sitoutunut pääoma 
1.7.-31.12.2024 (EUR)]]&gt;0,"Täytetyt"),"")</f>
        <v/>
      </c>
      <c r="X1434" s="61"/>
      <c r="Y1434" s="5">
        <f>Hakulomake!$B$29</f>
        <v>0</v>
      </c>
    </row>
    <row r="1435" spans="1:25" x14ac:dyDescent="0.3">
      <c r="A1435" s="6" t="s">
        <v>1199</v>
      </c>
      <c r="B1435" s="5">
        <f>Hakulomake!$B$17</f>
        <v>0</v>
      </c>
      <c r="C1435" s="75">
        <v>14</v>
      </c>
      <c r="D1435" s="5" t="s">
        <v>920</v>
      </c>
      <c r="E1435" s="74" t="s">
        <v>1835</v>
      </c>
      <c r="F1435" s="5" t="s">
        <v>921</v>
      </c>
      <c r="G1435" s="5" t="s">
        <v>922</v>
      </c>
      <c r="H1435" s="5" t="s">
        <v>923</v>
      </c>
      <c r="I1435" s="5" t="s">
        <v>417</v>
      </c>
      <c r="J1435" s="75" t="s">
        <v>968</v>
      </c>
      <c r="N1435" s="14"/>
      <c r="O1435" s="50">
        <f>MIN(Lääkkeet[[#This Row],[Velvoite 1.1.2024 (pakkauksia)]],Lääkkeet[[#This Row],[Suurimman alitusluvan mukainen velvoite 
1.1.-30.6.2024 (pakkauksia)]],Lääkkeet[[#This Row],[Alin saldo 
1.1.-30.6.2024 (pakkauksia)]])*Lääkkeet[[#This Row],[Kirjanpitoarvo / pakkaus 1.1.2024
(EUR  ALV 0 %)]]</f>
        <v>0</v>
      </c>
      <c r="P1435" s="16"/>
      <c r="Q1435" s="13"/>
      <c r="R1435" s="13"/>
      <c r="S1435" s="13"/>
      <c r="T1435" s="14"/>
      <c r="U1435" s="50">
        <f>MIN(Lääkkeet[[#This Row],[Velvoite 1.7.2024 (pakkauksia)]],Lääkkeet[[#This Row],[Suurimman alitusluvan mukainen velvoite
1.7.-31.12.2024 (pakkauksia)]],Lääkkeet[[#This Row],[Alin saldo 
1.7.-31.12.2024 (pakkauksia)]])*Lääkkeet[[#This Row],[Kirjanpitoarvo / pakkaus 1.7.2024
(EUR  ALV 0 %)]]</f>
        <v>0</v>
      </c>
      <c r="W1435" s="61" t="str" cm="1">
        <f t="array" ref="W1435">IFERROR(_xlfn.IFS(Lääkkeet[[#This Row],[Sitoutunut pääoma 
1.1.-30.6.2024 (EUR)]]&gt;0,"Täytetyt",Lääkkeet[[#This Row],[Sitoutunut pääoma 
1.7.-31.12.2024 (EUR)]]&gt;0,"Täytetyt"),"")</f>
        <v/>
      </c>
      <c r="X1435" s="61"/>
      <c r="Y1435" s="5">
        <f>Hakulomake!$B$29</f>
        <v>0</v>
      </c>
    </row>
    <row r="1436" spans="1:25" x14ac:dyDescent="0.3">
      <c r="A1436" s="6" t="s">
        <v>1199</v>
      </c>
      <c r="B1436" s="5">
        <f>Hakulomake!$B$17</f>
        <v>0</v>
      </c>
      <c r="C1436" s="75">
        <v>14</v>
      </c>
      <c r="D1436" s="5" t="s">
        <v>945</v>
      </c>
      <c r="E1436" s="74" t="s">
        <v>1836</v>
      </c>
      <c r="F1436" s="5" t="s">
        <v>946</v>
      </c>
      <c r="G1436" s="5" t="s">
        <v>949</v>
      </c>
      <c r="H1436" s="5" t="s">
        <v>117</v>
      </c>
      <c r="I1436" s="5" t="s">
        <v>135</v>
      </c>
      <c r="J1436" s="75" t="s">
        <v>1016</v>
      </c>
      <c r="N1436" s="14"/>
      <c r="O1436" s="50">
        <f>MIN(Lääkkeet[[#This Row],[Velvoite 1.1.2024 (pakkauksia)]],Lääkkeet[[#This Row],[Suurimman alitusluvan mukainen velvoite 
1.1.-30.6.2024 (pakkauksia)]],Lääkkeet[[#This Row],[Alin saldo 
1.1.-30.6.2024 (pakkauksia)]])*Lääkkeet[[#This Row],[Kirjanpitoarvo / pakkaus 1.1.2024
(EUR  ALV 0 %)]]</f>
        <v>0</v>
      </c>
      <c r="P1436" s="16"/>
      <c r="Q1436" s="13"/>
      <c r="R1436" s="13"/>
      <c r="S1436" s="13"/>
      <c r="T1436" s="14"/>
      <c r="U1436" s="50">
        <f>MIN(Lääkkeet[[#This Row],[Velvoite 1.7.2024 (pakkauksia)]],Lääkkeet[[#This Row],[Suurimman alitusluvan mukainen velvoite
1.7.-31.12.2024 (pakkauksia)]],Lääkkeet[[#This Row],[Alin saldo 
1.7.-31.12.2024 (pakkauksia)]])*Lääkkeet[[#This Row],[Kirjanpitoarvo / pakkaus 1.7.2024
(EUR  ALV 0 %)]]</f>
        <v>0</v>
      </c>
      <c r="W1436" s="61" t="str" cm="1">
        <f t="array" ref="W1436">IFERROR(_xlfn.IFS(Lääkkeet[[#This Row],[Sitoutunut pääoma 
1.1.-30.6.2024 (EUR)]]&gt;0,"Täytetyt",Lääkkeet[[#This Row],[Sitoutunut pääoma 
1.7.-31.12.2024 (EUR)]]&gt;0,"Täytetyt"),"")</f>
        <v/>
      </c>
      <c r="X1436" s="61"/>
      <c r="Y1436" s="5">
        <f>Hakulomake!$B$29</f>
        <v>0</v>
      </c>
    </row>
    <row r="1437" spans="1:25" x14ac:dyDescent="0.3">
      <c r="A1437" s="6" t="s">
        <v>1199</v>
      </c>
      <c r="B1437" s="5">
        <f>Hakulomake!$B$17</f>
        <v>0</v>
      </c>
      <c r="C1437" s="75">
        <v>14</v>
      </c>
      <c r="D1437" s="5" t="s">
        <v>936</v>
      </c>
      <c r="E1437" s="74" t="s">
        <v>1837</v>
      </c>
      <c r="F1437" s="5" t="s">
        <v>937</v>
      </c>
      <c r="G1437" s="5" t="s">
        <v>943</v>
      </c>
      <c r="H1437" s="5" t="s">
        <v>46</v>
      </c>
      <c r="I1437" s="5" t="s">
        <v>135</v>
      </c>
      <c r="J1437" s="75" t="s">
        <v>968</v>
      </c>
      <c r="N1437" s="14"/>
      <c r="O1437" s="50">
        <f>MIN(Lääkkeet[[#This Row],[Velvoite 1.1.2024 (pakkauksia)]],Lääkkeet[[#This Row],[Suurimman alitusluvan mukainen velvoite 
1.1.-30.6.2024 (pakkauksia)]],Lääkkeet[[#This Row],[Alin saldo 
1.1.-30.6.2024 (pakkauksia)]])*Lääkkeet[[#This Row],[Kirjanpitoarvo / pakkaus 1.1.2024
(EUR  ALV 0 %)]]</f>
        <v>0</v>
      </c>
      <c r="P1437" s="16"/>
      <c r="Q1437" s="13"/>
      <c r="R1437" s="13"/>
      <c r="S1437" s="13"/>
      <c r="T1437" s="14"/>
      <c r="U1437" s="50">
        <f>MIN(Lääkkeet[[#This Row],[Velvoite 1.7.2024 (pakkauksia)]],Lääkkeet[[#This Row],[Suurimman alitusluvan mukainen velvoite
1.7.-31.12.2024 (pakkauksia)]],Lääkkeet[[#This Row],[Alin saldo 
1.7.-31.12.2024 (pakkauksia)]])*Lääkkeet[[#This Row],[Kirjanpitoarvo / pakkaus 1.7.2024
(EUR  ALV 0 %)]]</f>
        <v>0</v>
      </c>
      <c r="W1437" s="61" t="str" cm="1">
        <f t="array" ref="W1437">IFERROR(_xlfn.IFS(Lääkkeet[[#This Row],[Sitoutunut pääoma 
1.1.-30.6.2024 (EUR)]]&gt;0,"Täytetyt",Lääkkeet[[#This Row],[Sitoutunut pääoma 
1.7.-31.12.2024 (EUR)]]&gt;0,"Täytetyt"),"")</f>
        <v/>
      </c>
      <c r="X1437" s="61"/>
      <c r="Y1437" s="5">
        <f>Hakulomake!$B$29</f>
        <v>0</v>
      </c>
    </row>
    <row r="1438" spans="1:25" x14ac:dyDescent="0.3">
      <c r="A1438" s="6" t="s">
        <v>1199</v>
      </c>
      <c r="B1438" s="5">
        <f>Hakulomake!$B$17</f>
        <v>0</v>
      </c>
      <c r="C1438" s="75">
        <v>14</v>
      </c>
      <c r="D1438" s="5" t="s">
        <v>904</v>
      </c>
      <c r="E1438" s="74" t="s">
        <v>1838</v>
      </c>
      <c r="F1438" s="5" t="s">
        <v>905</v>
      </c>
      <c r="G1438" s="5" t="s">
        <v>906</v>
      </c>
      <c r="I1438" s="5" t="s">
        <v>417</v>
      </c>
      <c r="J1438" s="75" t="s">
        <v>1165</v>
      </c>
      <c r="N1438" s="14"/>
      <c r="O1438" s="50">
        <f>MIN(Lääkkeet[[#This Row],[Velvoite 1.1.2024 (pakkauksia)]],Lääkkeet[[#This Row],[Suurimman alitusluvan mukainen velvoite 
1.1.-30.6.2024 (pakkauksia)]],Lääkkeet[[#This Row],[Alin saldo 
1.1.-30.6.2024 (pakkauksia)]])*Lääkkeet[[#This Row],[Kirjanpitoarvo / pakkaus 1.1.2024
(EUR  ALV 0 %)]]</f>
        <v>0</v>
      </c>
      <c r="P1438" s="16"/>
      <c r="Q1438" s="13"/>
      <c r="R1438" s="13"/>
      <c r="S1438" s="13"/>
      <c r="T1438" s="14"/>
      <c r="U1438" s="50">
        <f>MIN(Lääkkeet[[#This Row],[Velvoite 1.7.2024 (pakkauksia)]],Lääkkeet[[#This Row],[Suurimman alitusluvan mukainen velvoite
1.7.-31.12.2024 (pakkauksia)]],Lääkkeet[[#This Row],[Alin saldo 
1.7.-31.12.2024 (pakkauksia)]])*Lääkkeet[[#This Row],[Kirjanpitoarvo / pakkaus 1.7.2024
(EUR  ALV 0 %)]]</f>
        <v>0</v>
      </c>
      <c r="W1438" s="61" t="str" cm="1">
        <f t="array" ref="W1438">IFERROR(_xlfn.IFS(Lääkkeet[[#This Row],[Sitoutunut pääoma 
1.1.-30.6.2024 (EUR)]]&gt;0,"Täytetyt",Lääkkeet[[#This Row],[Sitoutunut pääoma 
1.7.-31.12.2024 (EUR)]]&gt;0,"Täytetyt"),"")</f>
        <v/>
      </c>
      <c r="X1438" s="61"/>
      <c r="Y1438" s="5">
        <f>Hakulomake!$B$29</f>
        <v>0</v>
      </c>
    </row>
    <row r="1439" spans="1:25" x14ac:dyDescent="0.3">
      <c r="A1439" s="6" t="s">
        <v>1199</v>
      </c>
      <c r="B1439" s="5">
        <f>Hakulomake!$B$17</f>
        <v>0</v>
      </c>
      <c r="C1439" s="75">
        <v>14</v>
      </c>
      <c r="D1439" s="5" t="s">
        <v>920</v>
      </c>
      <c r="E1439" s="74" t="s">
        <v>1839</v>
      </c>
      <c r="F1439" s="5" t="s">
        <v>921</v>
      </c>
      <c r="G1439" s="5" t="s">
        <v>924</v>
      </c>
      <c r="H1439" s="5" t="s">
        <v>232</v>
      </c>
      <c r="I1439" s="5" t="s">
        <v>417</v>
      </c>
      <c r="J1439" s="75" t="s">
        <v>1007</v>
      </c>
      <c r="N1439" s="14"/>
      <c r="O1439" s="50">
        <f>MIN(Lääkkeet[[#This Row],[Velvoite 1.1.2024 (pakkauksia)]],Lääkkeet[[#This Row],[Suurimman alitusluvan mukainen velvoite 
1.1.-30.6.2024 (pakkauksia)]],Lääkkeet[[#This Row],[Alin saldo 
1.1.-30.6.2024 (pakkauksia)]])*Lääkkeet[[#This Row],[Kirjanpitoarvo / pakkaus 1.1.2024
(EUR  ALV 0 %)]]</f>
        <v>0</v>
      </c>
      <c r="P1439" s="16"/>
      <c r="Q1439" s="13"/>
      <c r="R1439" s="13"/>
      <c r="S1439" s="13"/>
      <c r="T1439" s="14"/>
      <c r="U1439" s="50">
        <f>MIN(Lääkkeet[[#This Row],[Velvoite 1.7.2024 (pakkauksia)]],Lääkkeet[[#This Row],[Suurimman alitusluvan mukainen velvoite
1.7.-31.12.2024 (pakkauksia)]],Lääkkeet[[#This Row],[Alin saldo 
1.7.-31.12.2024 (pakkauksia)]])*Lääkkeet[[#This Row],[Kirjanpitoarvo / pakkaus 1.7.2024
(EUR  ALV 0 %)]]</f>
        <v>0</v>
      </c>
      <c r="W1439" s="61" t="str" cm="1">
        <f t="array" ref="W1439">IFERROR(_xlfn.IFS(Lääkkeet[[#This Row],[Sitoutunut pääoma 
1.1.-30.6.2024 (EUR)]]&gt;0,"Täytetyt",Lääkkeet[[#This Row],[Sitoutunut pääoma 
1.7.-31.12.2024 (EUR)]]&gt;0,"Täytetyt"),"")</f>
        <v/>
      </c>
      <c r="X1439" s="61"/>
      <c r="Y1439" s="5">
        <f>Hakulomake!$B$29</f>
        <v>0</v>
      </c>
    </row>
    <row r="1440" spans="1:25" x14ac:dyDescent="0.3">
      <c r="A1440" s="6" t="s">
        <v>1199</v>
      </c>
      <c r="B1440" s="5">
        <f>Hakulomake!$B$17</f>
        <v>0</v>
      </c>
      <c r="C1440" s="75">
        <v>14</v>
      </c>
      <c r="D1440" s="5" t="s">
        <v>926</v>
      </c>
      <c r="E1440" s="74" t="s">
        <v>1840</v>
      </c>
      <c r="F1440" s="5" t="s">
        <v>927</v>
      </c>
      <c r="G1440" s="5" t="s">
        <v>928</v>
      </c>
      <c r="H1440" s="5" t="s">
        <v>929</v>
      </c>
      <c r="I1440" s="5" t="s">
        <v>930</v>
      </c>
      <c r="J1440" s="75" t="s">
        <v>1166</v>
      </c>
      <c r="N1440" s="14"/>
      <c r="O1440" s="50">
        <f>MIN(Lääkkeet[[#This Row],[Velvoite 1.1.2024 (pakkauksia)]],Lääkkeet[[#This Row],[Suurimman alitusluvan mukainen velvoite 
1.1.-30.6.2024 (pakkauksia)]],Lääkkeet[[#This Row],[Alin saldo 
1.1.-30.6.2024 (pakkauksia)]])*Lääkkeet[[#This Row],[Kirjanpitoarvo / pakkaus 1.1.2024
(EUR  ALV 0 %)]]</f>
        <v>0</v>
      </c>
      <c r="P1440" s="16"/>
      <c r="Q1440" s="13"/>
      <c r="R1440" s="13"/>
      <c r="S1440" s="13"/>
      <c r="T1440" s="14"/>
      <c r="U1440" s="50">
        <f>MIN(Lääkkeet[[#This Row],[Velvoite 1.7.2024 (pakkauksia)]],Lääkkeet[[#This Row],[Suurimman alitusluvan mukainen velvoite
1.7.-31.12.2024 (pakkauksia)]],Lääkkeet[[#This Row],[Alin saldo 
1.7.-31.12.2024 (pakkauksia)]])*Lääkkeet[[#This Row],[Kirjanpitoarvo / pakkaus 1.7.2024
(EUR  ALV 0 %)]]</f>
        <v>0</v>
      </c>
      <c r="W1440" s="61" t="str" cm="1">
        <f t="array" ref="W1440">IFERROR(_xlfn.IFS(Lääkkeet[[#This Row],[Sitoutunut pääoma 
1.1.-30.6.2024 (EUR)]]&gt;0,"Täytetyt",Lääkkeet[[#This Row],[Sitoutunut pääoma 
1.7.-31.12.2024 (EUR)]]&gt;0,"Täytetyt"),"")</f>
        <v/>
      </c>
      <c r="X1440" s="61"/>
      <c r="Y1440" s="5">
        <f>Hakulomake!$B$29</f>
        <v>0</v>
      </c>
    </row>
    <row r="1441" spans="1:25" x14ac:dyDescent="0.3">
      <c r="A1441" s="6" t="s">
        <v>1199</v>
      </c>
      <c r="B1441" s="5">
        <f>Hakulomake!$B$17</f>
        <v>0</v>
      </c>
      <c r="C1441" s="75">
        <v>14</v>
      </c>
      <c r="D1441" s="5" t="s">
        <v>907</v>
      </c>
      <c r="E1441" s="74" t="s">
        <v>1841</v>
      </c>
      <c r="F1441" s="5" t="s">
        <v>905</v>
      </c>
      <c r="G1441" s="5" t="s">
        <v>1842</v>
      </c>
      <c r="I1441" s="5" t="s">
        <v>417</v>
      </c>
      <c r="J1441" s="75" t="s">
        <v>1843</v>
      </c>
      <c r="N1441" s="14"/>
      <c r="O1441" s="50">
        <f>MIN(Lääkkeet[[#This Row],[Velvoite 1.1.2024 (pakkauksia)]],Lääkkeet[[#This Row],[Suurimman alitusluvan mukainen velvoite 
1.1.-30.6.2024 (pakkauksia)]],Lääkkeet[[#This Row],[Alin saldo 
1.1.-30.6.2024 (pakkauksia)]])*Lääkkeet[[#This Row],[Kirjanpitoarvo / pakkaus 1.1.2024
(EUR  ALV 0 %)]]</f>
        <v>0</v>
      </c>
      <c r="P1441" s="16"/>
      <c r="Q1441" s="13"/>
      <c r="R1441" s="13"/>
      <c r="S1441" s="13"/>
      <c r="T1441" s="14"/>
      <c r="U1441" s="50">
        <f>MIN(Lääkkeet[[#This Row],[Velvoite 1.7.2024 (pakkauksia)]],Lääkkeet[[#This Row],[Suurimman alitusluvan mukainen velvoite
1.7.-31.12.2024 (pakkauksia)]],Lääkkeet[[#This Row],[Alin saldo 
1.7.-31.12.2024 (pakkauksia)]])*Lääkkeet[[#This Row],[Kirjanpitoarvo / pakkaus 1.7.2024
(EUR  ALV 0 %)]]</f>
        <v>0</v>
      </c>
      <c r="W1441" s="61" t="str" cm="1">
        <f t="array" ref="W1441">IFERROR(_xlfn.IFS(Lääkkeet[[#This Row],[Sitoutunut pääoma 
1.1.-30.6.2024 (EUR)]]&gt;0,"Täytetyt",Lääkkeet[[#This Row],[Sitoutunut pääoma 
1.7.-31.12.2024 (EUR)]]&gt;0,"Täytetyt"),"")</f>
        <v/>
      </c>
      <c r="X1441" s="61"/>
      <c r="Y1441" s="5">
        <f>Hakulomake!$B$29</f>
        <v>0</v>
      </c>
    </row>
    <row r="1442" spans="1:25" x14ac:dyDescent="0.3">
      <c r="A1442" s="6" t="s">
        <v>1199</v>
      </c>
      <c r="B1442" s="5">
        <f>Hakulomake!$B$17</f>
        <v>0</v>
      </c>
      <c r="C1442" s="75">
        <v>14</v>
      </c>
      <c r="D1442" s="5" t="s">
        <v>893</v>
      </c>
      <c r="E1442" s="74" t="s">
        <v>1844</v>
      </c>
      <c r="F1442" s="5" t="s">
        <v>894</v>
      </c>
      <c r="G1442" s="5" t="s">
        <v>897</v>
      </c>
      <c r="H1442" s="5" t="s">
        <v>898</v>
      </c>
      <c r="I1442" s="5" t="s">
        <v>135</v>
      </c>
      <c r="J1442" s="75" t="s">
        <v>1000</v>
      </c>
      <c r="N1442" s="14"/>
      <c r="O1442" s="50">
        <f>MIN(Lääkkeet[[#This Row],[Velvoite 1.1.2024 (pakkauksia)]],Lääkkeet[[#This Row],[Suurimman alitusluvan mukainen velvoite 
1.1.-30.6.2024 (pakkauksia)]],Lääkkeet[[#This Row],[Alin saldo 
1.1.-30.6.2024 (pakkauksia)]])*Lääkkeet[[#This Row],[Kirjanpitoarvo / pakkaus 1.1.2024
(EUR  ALV 0 %)]]</f>
        <v>0</v>
      </c>
      <c r="P1442" s="16"/>
      <c r="Q1442" s="13"/>
      <c r="R1442" s="13"/>
      <c r="S1442" s="13"/>
      <c r="T1442" s="14"/>
      <c r="U1442" s="50">
        <f>MIN(Lääkkeet[[#This Row],[Velvoite 1.7.2024 (pakkauksia)]],Lääkkeet[[#This Row],[Suurimman alitusluvan mukainen velvoite
1.7.-31.12.2024 (pakkauksia)]],Lääkkeet[[#This Row],[Alin saldo 
1.7.-31.12.2024 (pakkauksia)]])*Lääkkeet[[#This Row],[Kirjanpitoarvo / pakkaus 1.7.2024
(EUR  ALV 0 %)]]</f>
        <v>0</v>
      </c>
      <c r="W1442" s="61" t="str" cm="1">
        <f t="array" ref="W1442">IFERROR(_xlfn.IFS(Lääkkeet[[#This Row],[Sitoutunut pääoma 
1.1.-30.6.2024 (EUR)]]&gt;0,"Täytetyt",Lääkkeet[[#This Row],[Sitoutunut pääoma 
1.7.-31.12.2024 (EUR)]]&gt;0,"Täytetyt"),"")</f>
        <v/>
      </c>
      <c r="X1442" s="61"/>
      <c r="Y1442" s="5">
        <f>Hakulomake!$B$29</f>
        <v>0</v>
      </c>
    </row>
    <row r="1443" spans="1:25" x14ac:dyDescent="0.3">
      <c r="A1443" s="6" t="s">
        <v>1199</v>
      </c>
      <c r="B1443" s="5">
        <f>Hakulomake!$B$17</f>
        <v>0</v>
      </c>
      <c r="C1443" s="75">
        <v>14</v>
      </c>
      <c r="D1443" s="5" t="s">
        <v>876</v>
      </c>
      <c r="E1443" s="74" t="s">
        <v>1845</v>
      </c>
      <c r="F1443" s="5" t="s">
        <v>877</v>
      </c>
      <c r="G1443" s="5" t="s">
        <v>1846</v>
      </c>
      <c r="H1443" s="5" t="s">
        <v>1828</v>
      </c>
      <c r="I1443" s="5" t="s">
        <v>137</v>
      </c>
      <c r="J1443" s="75" t="s">
        <v>1029</v>
      </c>
      <c r="N1443" s="14"/>
      <c r="O1443" s="50">
        <f>MIN(Lääkkeet[[#This Row],[Velvoite 1.1.2024 (pakkauksia)]],Lääkkeet[[#This Row],[Suurimman alitusluvan mukainen velvoite 
1.1.-30.6.2024 (pakkauksia)]],Lääkkeet[[#This Row],[Alin saldo 
1.1.-30.6.2024 (pakkauksia)]])*Lääkkeet[[#This Row],[Kirjanpitoarvo / pakkaus 1.1.2024
(EUR  ALV 0 %)]]</f>
        <v>0</v>
      </c>
      <c r="P1443" s="16"/>
      <c r="Q1443" s="13"/>
      <c r="R1443" s="13"/>
      <c r="S1443" s="13"/>
      <c r="T1443" s="14"/>
      <c r="U1443" s="50">
        <f>MIN(Lääkkeet[[#This Row],[Velvoite 1.7.2024 (pakkauksia)]],Lääkkeet[[#This Row],[Suurimman alitusluvan mukainen velvoite
1.7.-31.12.2024 (pakkauksia)]],Lääkkeet[[#This Row],[Alin saldo 
1.7.-31.12.2024 (pakkauksia)]])*Lääkkeet[[#This Row],[Kirjanpitoarvo / pakkaus 1.7.2024
(EUR  ALV 0 %)]]</f>
        <v>0</v>
      </c>
      <c r="W1443" s="61" t="str" cm="1">
        <f t="array" ref="W1443">IFERROR(_xlfn.IFS(Lääkkeet[[#This Row],[Sitoutunut pääoma 
1.1.-30.6.2024 (EUR)]]&gt;0,"Täytetyt",Lääkkeet[[#This Row],[Sitoutunut pääoma 
1.7.-31.12.2024 (EUR)]]&gt;0,"Täytetyt"),"")</f>
        <v/>
      </c>
      <c r="X1443" s="61"/>
      <c r="Y1443" s="5">
        <f>Hakulomake!$B$29</f>
        <v>0</v>
      </c>
    </row>
    <row r="1444" spans="1:25" x14ac:dyDescent="0.3">
      <c r="A1444" s="6" t="s">
        <v>1199</v>
      </c>
      <c r="B1444" s="5">
        <f>Hakulomake!$B$17</f>
        <v>0</v>
      </c>
      <c r="C1444" s="75">
        <v>14</v>
      </c>
      <c r="D1444" s="5" t="s">
        <v>893</v>
      </c>
      <c r="E1444" s="74" t="s">
        <v>1847</v>
      </c>
      <c r="F1444" s="5" t="s">
        <v>894</v>
      </c>
      <c r="G1444" s="5" t="s">
        <v>897</v>
      </c>
      <c r="H1444" s="5" t="s">
        <v>898</v>
      </c>
      <c r="I1444" s="5" t="s">
        <v>135</v>
      </c>
      <c r="J1444" s="75" t="s">
        <v>970</v>
      </c>
      <c r="N1444" s="14"/>
      <c r="O1444" s="50">
        <f>MIN(Lääkkeet[[#This Row],[Velvoite 1.1.2024 (pakkauksia)]],Lääkkeet[[#This Row],[Suurimman alitusluvan mukainen velvoite 
1.1.-30.6.2024 (pakkauksia)]],Lääkkeet[[#This Row],[Alin saldo 
1.1.-30.6.2024 (pakkauksia)]])*Lääkkeet[[#This Row],[Kirjanpitoarvo / pakkaus 1.1.2024
(EUR  ALV 0 %)]]</f>
        <v>0</v>
      </c>
      <c r="P1444" s="16"/>
      <c r="Q1444" s="13"/>
      <c r="R1444" s="13"/>
      <c r="S1444" s="13"/>
      <c r="T1444" s="14"/>
      <c r="U1444" s="50">
        <f>MIN(Lääkkeet[[#This Row],[Velvoite 1.7.2024 (pakkauksia)]],Lääkkeet[[#This Row],[Suurimman alitusluvan mukainen velvoite
1.7.-31.12.2024 (pakkauksia)]],Lääkkeet[[#This Row],[Alin saldo 
1.7.-31.12.2024 (pakkauksia)]])*Lääkkeet[[#This Row],[Kirjanpitoarvo / pakkaus 1.7.2024
(EUR  ALV 0 %)]]</f>
        <v>0</v>
      </c>
      <c r="W1444" s="61" t="str" cm="1">
        <f t="array" ref="W1444">IFERROR(_xlfn.IFS(Lääkkeet[[#This Row],[Sitoutunut pääoma 
1.1.-30.6.2024 (EUR)]]&gt;0,"Täytetyt",Lääkkeet[[#This Row],[Sitoutunut pääoma 
1.7.-31.12.2024 (EUR)]]&gt;0,"Täytetyt"),"")</f>
        <v/>
      </c>
      <c r="X1444" s="61"/>
      <c r="Y1444" s="5">
        <f>Hakulomake!$B$29</f>
        <v>0</v>
      </c>
    </row>
    <row r="1445" spans="1:25" x14ac:dyDescent="0.3">
      <c r="A1445" s="6" t="s">
        <v>1199</v>
      </c>
      <c r="B1445" s="5">
        <f>Hakulomake!$B$17</f>
        <v>0</v>
      </c>
      <c r="C1445" s="75">
        <v>14</v>
      </c>
      <c r="D1445" s="5" t="s">
        <v>910</v>
      </c>
      <c r="E1445" s="74" t="s">
        <v>1848</v>
      </c>
      <c r="F1445" s="5" t="s">
        <v>911</v>
      </c>
      <c r="G1445" s="5" t="s">
        <v>916</v>
      </c>
      <c r="H1445" s="5" t="s">
        <v>231</v>
      </c>
      <c r="I1445" s="5" t="s">
        <v>135</v>
      </c>
      <c r="J1445" s="75" t="s">
        <v>968</v>
      </c>
      <c r="N1445" s="14"/>
      <c r="O1445" s="50">
        <f>MIN(Lääkkeet[[#This Row],[Velvoite 1.1.2024 (pakkauksia)]],Lääkkeet[[#This Row],[Suurimman alitusluvan mukainen velvoite 
1.1.-30.6.2024 (pakkauksia)]],Lääkkeet[[#This Row],[Alin saldo 
1.1.-30.6.2024 (pakkauksia)]])*Lääkkeet[[#This Row],[Kirjanpitoarvo / pakkaus 1.1.2024
(EUR  ALV 0 %)]]</f>
        <v>0</v>
      </c>
      <c r="P1445" s="16"/>
      <c r="Q1445" s="13"/>
      <c r="R1445" s="13"/>
      <c r="S1445" s="13"/>
      <c r="T1445" s="14"/>
      <c r="U1445" s="50">
        <f>MIN(Lääkkeet[[#This Row],[Velvoite 1.7.2024 (pakkauksia)]],Lääkkeet[[#This Row],[Suurimman alitusluvan mukainen velvoite
1.7.-31.12.2024 (pakkauksia)]],Lääkkeet[[#This Row],[Alin saldo 
1.7.-31.12.2024 (pakkauksia)]])*Lääkkeet[[#This Row],[Kirjanpitoarvo / pakkaus 1.7.2024
(EUR  ALV 0 %)]]</f>
        <v>0</v>
      </c>
      <c r="W1445" s="61" t="str" cm="1">
        <f t="array" ref="W1445">IFERROR(_xlfn.IFS(Lääkkeet[[#This Row],[Sitoutunut pääoma 
1.1.-30.6.2024 (EUR)]]&gt;0,"Täytetyt",Lääkkeet[[#This Row],[Sitoutunut pääoma 
1.7.-31.12.2024 (EUR)]]&gt;0,"Täytetyt"),"")</f>
        <v/>
      </c>
      <c r="X1445" s="61"/>
      <c r="Y1445" s="5">
        <f>Hakulomake!$B$29</f>
        <v>0</v>
      </c>
    </row>
    <row r="1446" spans="1:25" x14ac:dyDescent="0.3">
      <c r="A1446" s="6" t="s">
        <v>1199</v>
      </c>
      <c r="B1446" s="5">
        <f>Hakulomake!$B$17</f>
        <v>0</v>
      </c>
      <c r="C1446" s="75">
        <v>14</v>
      </c>
      <c r="D1446" s="5" t="s">
        <v>884</v>
      </c>
      <c r="E1446" s="74" t="s">
        <v>1849</v>
      </c>
      <c r="F1446" s="5" t="s">
        <v>885</v>
      </c>
      <c r="G1446" s="5" t="s">
        <v>890</v>
      </c>
      <c r="H1446" s="5" t="s">
        <v>658</v>
      </c>
      <c r="I1446" s="5" t="s">
        <v>135</v>
      </c>
      <c r="J1446" s="75" t="s">
        <v>1016</v>
      </c>
      <c r="N1446" s="14"/>
      <c r="O1446" s="50">
        <f>MIN(Lääkkeet[[#This Row],[Velvoite 1.1.2024 (pakkauksia)]],Lääkkeet[[#This Row],[Suurimman alitusluvan mukainen velvoite 
1.1.-30.6.2024 (pakkauksia)]],Lääkkeet[[#This Row],[Alin saldo 
1.1.-30.6.2024 (pakkauksia)]])*Lääkkeet[[#This Row],[Kirjanpitoarvo / pakkaus 1.1.2024
(EUR  ALV 0 %)]]</f>
        <v>0</v>
      </c>
      <c r="P1446" s="16"/>
      <c r="Q1446" s="13"/>
      <c r="R1446" s="13"/>
      <c r="S1446" s="13"/>
      <c r="T1446" s="14"/>
      <c r="U1446" s="50">
        <f>MIN(Lääkkeet[[#This Row],[Velvoite 1.7.2024 (pakkauksia)]],Lääkkeet[[#This Row],[Suurimman alitusluvan mukainen velvoite
1.7.-31.12.2024 (pakkauksia)]],Lääkkeet[[#This Row],[Alin saldo 
1.7.-31.12.2024 (pakkauksia)]])*Lääkkeet[[#This Row],[Kirjanpitoarvo / pakkaus 1.7.2024
(EUR  ALV 0 %)]]</f>
        <v>0</v>
      </c>
      <c r="W1446" s="61" t="str" cm="1">
        <f t="array" ref="W1446">IFERROR(_xlfn.IFS(Lääkkeet[[#This Row],[Sitoutunut pääoma 
1.1.-30.6.2024 (EUR)]]&gt;0,"Täytetyt",Lääkkeet[[#This Row],[Sitoutunut pääoma 
1.7.-31.12.2024 (EUR)]]&gt;0,"Täytetyt"),"")</f>
        <v/>
      </c>
      <c r="X1446" s="61"/>
      <c r="Y1446" s="5">
        <f>Hakulomake!$B$29</f>
        <v>0</v>
      </c>
    </row>
    <row r="1447" spans="1:25" x14ac:dyDescent="0.3">
      <c r="A1447" s="6" t="s">
        <v>1199</v>
      </c>
      <c r="B1447" s="5">
        <f>Hakulomake!$B$17</f>
        <v>0</v>
      </c>
      <c r="C1447" s="75">
        <v>14</v>
      </c>
      <c r="D1447" s="5" t="s">
        <v>884</v>
      </c>
      <c r="E1447" s="74" t="s">
        <v>1850</v>
      </c>
      <c r="F1447" s="5" t="s">
        <v>885</v>
      </c>
      <c r="G1447" s="5" t="s">
        <v>890</v>
      </c>
      <c r="H1447" s="5" t="s">
        <v>658</v>
      </c>
      <c r="I1447" s="5" t="s">
        <v>135</v>
      </c>
      <c r="J1447" s="75" t="s">
        <v>1081</v>
      </c>
      <c r="N1447" s="14"/>
      <c r="O1447" s="50">
        <f>MIN(Lääkkeet[[#This Row],[Velvoite 1.1.2024 (pakkauksia)]],Lääkkeet[[#This Row],[Suurimman alitusluvan mukainen velvoite 
1.1.-30.6.2024 (pakkauksia)]],Lääkkeet[[#This Row],[Alin saldo 
1.1.-30.6.2024 (pakkauksia)]])*Lääkkeet[[#This Row],[Kirjanpitoarvo / pakkaus 1.1.2024
(EUR  ALV 0 %)]]</f>
        <v>0</v>
      </c>
      <c r="P1447" s="16"/>
      <c r="Q1447" s="13"/>
      <c r="R1447" s="13"/>
      <c r="S1447" s="13"/>
      <c r="T1447" s="14"/>
      <c r="U1447" s="50">
        <f>MIN(Lääkkeet[[#This Row],[Velvoite 1.7.2024 (pakkauksia)]],Lääkkeet[[#This Row],[Suurimman alitusluvan mukainen velvoite
1.7.-31.12.2024 (pakkauksia)]],Lääkkeet[[#This Row],[Alin saldo 
1.7.-31.12.2024 (pakkauksia)]])*Lääkkeet[[#This Row],[Kirjanpitoarvo / pakkaus 1.7.2024
(EUR  ALV 0 %)]]</f>
        <v>0</v>
      </c>
      <c r="W1447" s="61" t="str" cm="1">
        <f t="array" ref="W1447">IFERROR(_xlfn.IFS(Lääkkeet[[#This Row],[Sitoutunut pääoma 
1.1.-30.6.2024 (EUR)]]&gt;0,"Täytetyt",Lääkkeet[[#This Row],[Sitoutunut pääoma 
1.7.-31.12.2024 (EUR)]]&gt;0,"Täytetyt"),"")</f>
        <v/>
      </c>
      <c r="X1447" s="61"/>
      <c r="Y1447" s="5">
        <f>Hakulomake!$B$29</f>
        <v>0</v>
      </c>
    </row>
    <row r="1448" spans="1:25" x14ac:dyDescent="0.3">
      <c r="A1448" s="6" t="s">
        <v>1199</v>
      </c>
      <c r="B1448" s="5">
        <f>Hakulomake!$B$17</f>
        <v>0</v>
      </c>
      <c r="C1448" s="75">
        <v>14</v>
      </c>
      <c r="D1448" s="5" t="s">
        <v>899</v>
      </c>
      <c r="E1448" s="74" t="s">
        <v>1851</v>
      </c>
      <c r="F1448" s="5" t="s">
        <v>900</v>
      </c>
      <c r="G1448" s="5" t="s">
        <v>902</v>
      </c>
      <c r="H1448" s="5" t="s">
        <v>154</v>
      </c>
      <c r="I1448" s="5" t="s">
        <v>135</v>
      </c>
      <c r="J1448" s="75" t="s">
        <v>968</v>
      </c>
      <c r="N1448" s="14"/>
      <c r="O1448" s="50">
        <f>MIN(Lääkkeet[[#This Row],[Velvoite 1.1.2024 (pakkauksia)]],Lääkkeet[[#This Row],[Suurimman alitusluvan mukainen velvoite 
1.1.-30.6.2024 (pakkauksia)]],Lääkkeet[[#This Row],[Alin saldo 
1.1.-30.6.2024 (pakkauksia)]])*Lääkkeet[[#This Row],[Kirjanpitoarvo / pakkaus 1.1.2024
(EUR  ALV 0 %)]]</f>
        <v>0</v>
      </c>
      <c r="P1448" s="16"/>
      <c r="Q1448" s="13"/>
      <c r="R1448" s="13"/>
      <c r="S1448" s="13"/>
      <c r="T1448" s="14"/>
      <c r="U1448" s="50">
        <f>MIN(Lääkkeet[[#This Row],[Velvoite 1.7.2024 (pakkauksia)]],Lääkkeet[[#This Row],[Suurimman alitusluvan mukainen velvoite
1.7.-31.12.2024 (pakkauksia)]],Lääkkeet[[#This Row],[Alin saldo 
1.7.-31.12.2024 (pakkauksia)]])*Lääkkeet[[#This Row],[Kirjanpitoarvo / pakkaus 1.7.2024
(EUR  ALV 0 %)]]</f>
        <v>0</v>
      </c>
      <c r="W1448" s="61" t="str" cm="1">
        <f t="array" ref="W1448">IFERROR(_xlfn.IFS(Lääkkeet[[#This Row],[Sitoutunut pääoma 
1.1.-30.6.2024 (EUR)]]&gt;0,"Täytetyt",Lääkkeet[[#This Row],[Sitoutunut pääoma 
1.7.-31.12.2024 (EUR)]]&gt;0,"Täytetyt"),"")</f>
        <v/>
      </c>
      <c r="X1448" s="61"/>
      <c r="Y1448" s="5">
        <f>Hakulomake!$B$29</f>
        <v>0</v>
      </c>
    </row>
    <row r="1449" spans="1:25" x14ac:dyDescent="0.3">
      <c r="A1449" s="6" t="s">
        <v>1199</v>
      </c>
      <c r="B1449" s="5">
        <f>Hakulomake!$B$17</f>
        <v>0</v>
      </c>
      <c r="C1449" s="75">
        <v>14</v>
      </c>
      <c r="D1449" s="5" t="s">
        <v>893</v>
      </c>
      <c r="E1449" s="74" t="s">
        <v>1852</v>
      </c>
      <c r="F1449" s="5" t="s">
        <v>894</v>
      </c>
      <c r="G1449" s="5" t="s">
        <v>895</v>
      </c>
      <c r="H1449" s="5" t="s">
        <v>896</v>
      </c>
      <c r="I1449" s="5" t="s">
        <v>135</v>
      </c>
      <c r="J1449" s="75" t="s">
        <v>1060</v>
      </c>
      <c r="N1449" s="14"/>
      <c r="O1449" s="50">
        <f>MIN(Lääkkeet[[#This Row],[Velvoite 1.1.2024 (pakkauksia)]],Lääkkeet[[#This Row],[Suurimman alitusluvan mukainen velvoite 
1.1.-30.6.2024 (pakkauksia)]],Lääkkeet[[#This Row],[Alin saldo 
1.1.-30.6.2024 (pakkauksia)]])*Lääkkeet[[#This Row],[Kirjanpitoarvo / pakkaus 1.1.2024
(EUR  ALV 0 %)]]</f>
        <v>0</v>
      </c>
      <c r="P1449" s="16"/>
      <c r="Q1449" s="13"/>
      <c r="R1449" s="13"/>
      <c r="S1449" s="13"/>
      <c r="T1449" s="14"/>
      <c r="U1449" s="50">
        <f>MIN(Lääkkeet[[#This Row],[Velvoite 1.7.2024 (pakkauksia)]],Lääkkeet[[#This Row],[Suurimman alitusluvan mukainen velvoite
1.7.-31.12.2024 (pakkauksia)]],Lääkkeet[[#This Row],[Alin saldo 
1.7.-31.12.2024 (pakkauksia)]])*Lääkkeet[[#This Row],[Kirjanpitoarvo / pakkaus 1.7.2024
(EUR  ALV 0 %)]]</f>
        <v>0</v>
      </c>
      <c r="W1449" s="61" t="str" cm="1">
        <f t="array" ref="W1449">IFERROR(_xlfn.IFS(Lääkkeet[[#This Row],[Sitoutunut pääoma 
1.1.-30.6.2024 (EUR)]]&gt;0,"Täytetyt",Lääkkeet[[#This Row],[Sitoutunut pääoma 
1.7.-31.12.2024 (EUR)]]&gt;0,"Täytetyt"),"")</f>
        <v/>
      </c>
      <c r="X1449" s="61"/>
      <c r="Y1449" s="5">
        <f>Hakulomake!$B$29</f>
        <v>0</v>
      </c>
    </row>
    <row r="1450" spans="1:25" x14ac:dyDescent="0.3">
      <c r="A1450" s="6" t="s">
        <v>1199</v>
      </c>
      <c r="B1450" s="5">
        <f>Hakulomake!$B$17</f>
        <v>0</v>
      </c>
      <c r="C1450" s="75">
        <v>14</v>
      </c>
      <c r="D1450" s="5" t="s">
        <v>932</v>
      </c>
      <c r="E1450" s="74" t="s">
        <v>1853</v>
      </c>
      <c r="F1450" s="5" t="s">
        <v>921</v>
      </c>
      <c r="G1450" s="5" t="s">
        <v>935</v>
      </c>
      <c r="H1450" s="5" t="s">
        <v>60</v>
      </c>
      <c r="I1450" s="5" t="s">
        <v>933</v>
      </c>
      <c r="J1450" s="75" t="s">
        <v>1167</v>
      </c>
      <c r="N1450" s="14"/>
      <c r="O1450" s="50">
        <f>MIN(Lääkkeet[[#This Row],[Velvoite 1.1.2024 (pakkauksia)]],Lääkkeet[[#This Row],[Suurimman alitusluvan mukainen velvoite 
1.1.-30.6.2024 (pakkauksia)]],Lääkkeet[[#This Row],[Alin saldo 
1.1.-30.6.2024 (pakkauksia)]])*Lääkkeet[[#This Row],[Kirjanpitoarvo / pakkaus 1.1.2024
(EUR  ALV 0 %)]]</f>
        <v>0</v>
      </c>
      <c r="P1450" s="16"/>
      <c r="Q1450" s="13"/>
      <c r="R1450" s="13"/>
      <c r="S1450" s="13"/>
      <c r="T1450" s="14"/>
      <c r="U1450" s="50">
        <f>MIN(Lääkkeet[[#This Row],[Velvoite 1.7.2024 (pakkauksia)]],Lääkkeet[[#This Row],[Suurimman alitusluvan mukainen velvoite
1.7.-31.12.2024 (pakkauksia)]],Lääkkeet[[#This Row],[Alin saldo 
1.7.-31.12.2024 (pakkauksia)]])*Lääkkeet[[#This Row],[Kirjanpitoarvo / pakkaus 1.7.2024
(EUR  ALV 0 %)]]</f>
        <v>0</v>
      </c>
      <c r="W1450" s="61" t="str" cm="1">
        <f t="array" ref="W1450">IFERROR(_xlfn.IFS(Lääkkeet[[#This Row],[Sitoutunut pääoma 
1.1.-30.6.2024 (EUR)]]&gt;0,"Täytetyt",Lääkkeet[[#This Row],[Sitoutunut pääoma 
1.7.-31.12.2024 (EUR)]]&gt;0,"Täytetyt"),"")</f>
        <v/>
      </c>
      <c r="X1450" s="61"/>
      <c r="Y1450" s="5">
        <f>Hakulomake!$B$29</f>
        <v>0</v>
      </c>
    </row>
    <row r="1451" spans="1:25" x14ac:dyDescent="0.3">
      <c r="A1451" s="6" t="s">
        <v>1199</v>
      </c>
      <c r="B1451" s="5">
        <f>Hakulomake!$B$17</f>
        <v>0</v>
      </c>
      <c r="C1451" s="75">
        <v>14</v>
      </c>
      <c r="D1451" s="5" t="s">
        <v>907</v>
      </c>
      <c r="E1451" s="74" t="s">
        <v>1854</v>
      </c>
      <c r="F1451" s="5" t="s">
        <v>905</v>
      </c>
      <c r="G1451" s="5" t="s">
        <v>908</v>
      </c>
      <c r="I1451" s="5" t="s">
        <v>417</v>
      </c>
      <c r="J1451" s="75" t="s">
        <v>1059</v>
      </c>
      <c r="N1451" s="14"/>
      <c r="O1451" s="50">
        <f>MIN(Lääkkeet[[#This Row],[Velvoite 1.1.2024 (pakkauksia)]],Lääkkeet[[#This Row],[Suurimman alitusluvan mukainen velvoite 
1.1.-30.6.2024 (pakkauksia)]],Lääkkeet[[#This Row],[Alin saldo 
1.1.-30.6.2024 (pakkauksia)]])*Lääkkeet[[#This Row],[Kirjanpitoarvo / pakkaus 1.1.2024
(EUR  ALV 0 %)]]</f>
        <v>0</v>
      </c>
      <c r="P1451" s="16"/>
      <c r="Q1451" s="13"/>
      <c r="R1451" s="13"/>
      <c r="S1451" s="13"/>
      <c r="T1451" s="14"/>
      <c r="U1451" s="50">
        <f>MIN(Lääkkeet[[#This Row],[Velvoite 1.7.2024 (pakkauksia)]],Lääkkeet[[#This Row],[Suurimman alitusluvan mukainen velvoite
1.7.-31.12.2024 (pakkauksia)]],Lääkkeet[[#This Row],[Alin saldo 
1.7.-31.12.2024 (pakkauksia)]])*Lääkkeet[[#This Row],[Kirjanpitoarvo / pakkaus 1.7.2024
(EUR  ALV 0 %)]]</f>
        <v>0</v>
      </c>
      <c r="W1451" s="61" t="str" cm="1">
        <f t="array" ref="W1451">IFERROR(_xlfn.IFS(Lääkkeet[[#This Row],[Sitoutunut pääoma 
1.1.-30.6.2024 (EUR)]]&gt;0,"Täytetyt",Lääkkeet[[#This Row],[Sitoutunut pääoma 
1.7.-31.12.2024 (EUR)]]&gt;0,"Täytetyt"),"")</f>
        <v/>
      </c>
      <c r="X1451" s="61"/>
      <c r="Y1451" s="5">
        <f>Hakulomake!$B$29</f>
        <v>0</v>
      </c>
    </row>
    <row r="1452" spans="1:25" x14ac:dyDescent="0.3">
      <c r="A1452" s="6" t="s">
        <v>1199</v>
      </c>
      <c r="B1452" s="5">
        <f>Hakulomake!$B$17</f>
        <v>0</v>
      </c>
      <c r="C1452" s="75">
        <v>14</v>
      </c>
      <c r="D1452" s="5" t="s">
        <v>899</v>
      </c>
      <c r="E1452" s="74" t="s">
        <v>1855</v>
      </c>
      <c r="F1452" s="5" t="s">
        <v>900</v>
      </c>
      <c r="G1452" s="5" t="s">
        <v>901</v>
      </c>
      <c r="H1452" s="5" t="s">
        <v>154</v>
      </c>
      <c r="I1452" s="5" t="s">
        <v>135</v>
      </c>
      <c r="J1452" s="75" t="s">
        <v>970</v>
      </c>
      <c r="N1452" s="14"/>
      <c r="O1452" s="50">
        <f>MIN(Lääkkeet[[#This Row],[Velvoite 1.1.2024 (pakkauksia)]],Lääkkeet[[#This Row],[Suurimman alitusluvan mukainen velvoite 
1.1.-30.6.2024 (pakkauksia)]],Lääkkeet[[#This Row],[Alin saldo 
1.1.-30.6.2024 (pakkauksia)]])*Lääkkeet[[#This Row],[Kirjanpitoarvo / pakkaus 1.1.2024
(EUR  ALV 0 %)]]</f>
        <v>0</v>
      </c>
      <c r="P1452" s="16"/>
      <c r="Q1452" s="13"/>
      <c r="R1452" s="13"/>
      <c r="S1452" s="13"/>
      <c r="T1452" s="14"/>
      <c r="U1452" s="50">
        <f>MIN(Lääkkeet[[#This Row],[Velvoite 1.7.2024 (pakkauksia)]],Lääkkeet[[#This Row],[Suurimman alitusluvan mukainen velvoite
1.7.-31.12.2024 (pakkauksia)]],Lääkkeet[[#This Row],[Alin saldo 
1.7.-31.12.2024 (pakkauksia)]])*Lääkkeet[[#This Row],[Kirjanpitoarvo / pakkaus 1.7.2024
(EUR  ALV 0 %)]]</f>
        <v>0</v>
      </c>
      <c r="W1452" s="61" t="str" cm="1">
        <f t="array" ref="W1452">IFERROR(_xlfn.IFS(Lääkkeet[[#This Row],[Sitoutunut pääoma 
1.1.-30.6.2024 (EUR)]]&gt;0,"Täytetyt",Lääkkeet[[#This Row],[Sitoutunut pääoma 
1.7.-31.12.2024 (EUR)]]&gt;0,"Täytetyt"),"")</f>
        <v/>
      </c>
      <c r="X1452" s="61"/>
      <c r="Y1452" s="5">
        <f>Hakulomake!$B$29</f>
        <v>0</v>
      </c>
    </row>
    <row r="1453" spans="1:25" x14ac:dyDescent="0.3">
      <c r="A1453" s="6" t="s">
        <v>1199</v>
      </c>
      <c r="B1453" s="5">
        <f>Hakulomake!$B$17</f>
        <v>0</v>
      </c>
      <c r="C1453" s="75">
        <v>14</v>
      </c>
      <c r="D1453" s="5" t="s">
        <v>881</v>
      </c>
      <c r="E1453" s="74" t="s">
        <v>1856</v>
      </c>
      <c r="F1453" s="5" t="s">
        <v>882</v>
      </c>
      <c r="G1453" s="5" t="s">
        <v>883</v>
      </c>
      <c r="H1453" s="5" t="s">
        <v>231</v>
      </c>
      <c r="I1453" s="5" t="s">
        <v>135</v>
      </c>
      <c r="J1453" s="75" t="s">
        <v>1168</v>
      </c>
      <c r="N1453" s="14"/>
      <c r="O1453" s="50">
        <f>MIN(Lääkkeet[[#This Row],[Velvoite 1.1.2024 (pakkauksia)]],Lääkkeet[[#This Row],[Suurimman alitusluvan mukainen velvoite 
1.1.-30.6.2024 (pakkauksia)]],Lääkkeet[[#This Row],[Alin saldo 
1.1.-30.6.2024 (pakkauksia)]])*Lääkkeet[[#This Row],[Kirjanpitoarvo / pakkaus 1.1.2024
(EUR  ALV 0 %)]]</f>
        <v>0</v>
      </c>
      <c r="P1453" s="16"/>
      <c r="Q1453" s="13"/>
      <c r="R1453" s="13"/>
      <c r="S1453" s="13"/>
      <c r="T1453" s="14"/>
      <c r="U1453" s="50">
        <f>MIN(Lääkkeet[[#This Row],[Velvoite 1.7.2024 (pakkauksia)]],Lääkkeet[[#This Row],[Suurimman alitusluvan mukainen velvoite
1.7.-31.12.2024 (pakkauksia)]],Lääkkeet[[#This Row],[Alin saldo 
1.7.-31.12.2024 (pakkauksia)]])*Lääkkeet[[#This Row],[Kirjanpitoarvo / pakkaus 1.7.2024
(EUR  ALV 0 %)]]</f>
        <v>0</v>
      </c>
      <c r="W1453" s="61" t="str" cm="1">
        <f t="array" ref="W1453">IFERROR(_xlfn.IFS(Lääkkeet[[#This Row],[Sitoutunut pääoma 
1.1.-30.6.2024 (EUR)]]&gt;0,"Täytetyt",Lääkkeet[[#This Row],[Sitoutunut pääoma 
1.7.-31.12.2024 (EUR)]]&gt;0,"Täytetyt"),"")</f>
        <v/>
      </c>
      <c r="X1453" s="61"/>
      <c r="Y1453" s="5">
        <f>Hakulomake!$B$29</f>
        <v>0</v>
      </c>
    </row>
    <row r="1454" spans="1:25" x14ac:dyDescent="0.3">
      <c r="A1454" s="6" t="s">
        <v>1199</v>
      </c>
      <c r="B1454" s="5">
        <f>Hakulomake!$B$17</f>
        <v>0</v>
      </c>
      <c r="C1454" s="75">
        <v>14</v>
      </c>
      <c r="D1454" s="5" t="s">
        <v>910</v>
      </c>
      <c r="E1454" s="74" t="s">
        <v>1857</v>
      </c>
      <c r="F1454" s="5" t="s">
        <v>911</v>
      </c>
      <c r="G1454" s="5" t="s">
        <v>913</v>
      </c>
      <c r="H1454" s="5" t="s">
        <v>46</v>
      </c>
      <c r="I1454" s="5" t="s">
        <v>135</v>
      </c>
      <c r="J1454" s="75" t="s">
        <v>968</v>
      </c>
      <c r="N1454" s="14"/>
      <c r="O1454" s="50">
        <f>MIN(Lääkkeet[[#This Row],[Velvoite 1.1.2024 (pakkauksia)]],Lääkkeet[[#This Row],[Suurimman alitusluvan mukainen velvoite 
1.1.-30.6.2024 (pakkauksia)]],Lääkkeet[[#This Row],[Alin saldo 
1.1.-30.6.2024 (pakkauksia)]])*Lääkkeet[[#This Row],[Kirjanpitoarvo / pakkaus 1.1.2024
(EUR  ALV 0 %)]]</f>
        <v>0</v>
      </c>
      <c r="P1454" s="16"/>
      <c r="Q1454" s="13"/>
      <c r="R1454" s="13"/>
      <c r="S1454" s="13"/>
      <c r="T1454" s="14"/>
      <c r="U1454" s="50">
        <f>MIN(Lääkkeet[[#This Row],[Velvoite 1.7.2024 (pakkauksia)]],Lääkkeet[[#This Row],[Suurimman alitusluvan mukainen velvoite
1.7.-31.12.2024 (pakkauksia)]],Lääkkeet[[#This Row],[Alin saldo 
1.7.-31.12.2024 (pakkauksia)]])*Lääkkeet[[#This Row],[Kirjanpitoarvo / pakkaus 1.7.2024
(EUR  ALV 0 %)]]</f>
        <v>0</v>
      </c>
      <c r="W1454" s="61" t="str" cm="1">
        <f t="array" ref="W1454">IFERROR(_xlfn.IFS(Lääkkeet[[#This Row],[Sitoutunut pääoma 
1.1.-30.6.2024 (EUR)]]&gt;0,"Täytetyt",Lääkkeet[[#This Row],[Sitoutunut pääoma 
1.7.-31.12.2024 (EUR)]]&gt;0,"Täytetyt"),"")</f>
        <v/>
      </c>
      <c r="X1454" s="61"/>
      <c r="Y1454" s="5">
        <f>Hakulomake!$B$29</f>
        <v>0</v>
      </c>
    </row>
    <row r="1455" spans="1:25" x14ac:dyDescent="0.3">
      <c r="A1455" s="6" t="s">
        <v>1199</v>
      </c>
      <c r="B1455" s="5">
        <f>Hakulomake!$B$17</f>
        <v>0</v>
      </c>
      <c r="C1455" s="75">
        <v>14</v>
      </c>
      <c r="D1455" s="5" t="s">
        <v>899</v>
      </c>
      <c r="E1455" s="74" t="s">
        <v>1858</v>
      </c>
      <c r="F1455" s="5" t="s">
        <v>900</v>
      </c>
      <c r="G1455" s="5" t="s">
        <v>1859</v>
      </c>
      <c r="H1455" s="5" t="s">
        <v>154</v>
      </c>
      <c r="I1455" s="5" t="s">
        <v>135</v>
      </c>
      <c r="J1455" s="75" t="s">
        <v>970</v>
      </c>
      <c r="N1455" s="14"/>
      <c r="O1455" s="50">
        <f>MIN(Lääkkeet[[#This Row],[Velvoite 1.1.2024 (pakkauksia)]],Lääkkeet[[#This Row],[Suurimman alitusluvan mukainen velvoite 
1.1.-30.6.2024 (pakkauksia)]],Lääkkeet[[#This Row],[Alin saldo 
1.1.-30.6.2024 (pakkauksia)]])*Lääkkeet[[#This Row],[Kirjanpitoarvo / pakkaus 1.1.2024
(EUR  ALV 0 %)]]</f>
        <v>0</v>
      </c>
      <c r="P1455" s="16"/>
      <c r="Q1455" s="13"/>
      <c r="R1455" s="13"/>
      <c r="S1455" s="13"/>
      <c r="T1455" s="14"/>
      <c r="U1455" s="50">
        <f>MIN(Lääkkeet[[#This Row],[Velvoite 1.7.2024 (pakkauksia)]],Lääkkeet[[#This Row],[Suurimman alitusluvan mukainen velvoite
1.7.-31.12.2024 (pakkauksia)]],Lääkkeet[[#This Row],[Alin saldo 
1.7.-31.12.2024 (pakkauksia)]])*Lääkkeet[[#This Row],[Kirjanpitoarvo / pakkaus 1.7.2024
(EUR  ALV 0 %)]]</f>
        <v>0</v>
      </c>
      <c r="W1455" s="61" t="str" cm="1">
        <f t="array" ref="W1455">IFERROR(_xlfn.IFS(Lääkkeet[[#This Row],[Sitoutunut pääoma 
1.1.-30.6.2024 (EUR)]]&gt;0,"Täytetyt",Lääkkeet[[#This Row],[Sitoutunut pääoma 
1.7.-31.12.2024 (EUR)]]&gt;0,"Täytetyt"),"")</f>
        <v/>
      </c>
      <c r="X1455" s="61"/>
      <c r="Y1455" s="5">
        <f>Hakulomake!$B$29</f>
        <v>0</v>
      </c>
    </row>
    <row r="1456" spans="1:25" x14ac:dyDescent="0.3">
      <c r="A1456" s="6" t="s">
        <v>1199</v>
      </c>
      <c r="B1456" s="5">
        <f>Hakulomake!$B$17</f>
        <v>0</v>
      </c>
      <c r="C1456" s="75">
        <v>14</v>
      </c>
      <c r="D1456" s="5" t="s">
        <v>932</v>
      </c>
      <c r="E1456" s="74" t="s">
        <v>1860</v>
      </c>
      <c r="F1456" s="5" t="s">
        <v>921</v>
      </c>
      <c r="G1456" s="5" t="s">
        <v>934</v>
      </c>
      <c r="H1456" s="5" t="s">
        <v>136</v>
      </c>
      <c r="I1456" s="5" t="s">
        <v>933</v>
      </c>
      <c r="J1456" s="75" t="s">
        <v>1155</v>
      </c>
      <c r="N1456" s="14"/>
      <c r="O1456" s="50">
        <f>MIN(Lääkkeet[[#This Row],[Velvoite 1.1.2024 (pakkauksia)]],Lääkkeet[[#This Row],[Suurimman alitusluvan mukainen velvoite 
1.1.-30.6.2024 (pakkauksia)]],Lääkkeet[[#This Row],[Alin saldo 
1.1.-30.6.2024 (pakkauksia)]])*Lääkkeet[[#This Row],[Kirjanpitoarvo / pakkaus 1.1.2024
(EUR  ALV 0 %)]]</f>
        <v>0</v>
      </c>
      <c r="P1456" s="16"/>
      <c r="Q1456" s="13"/>
      <c r="R1456" s="13"/>
      <c r="S1456" s="13"/>
      <c r="T1456" s="14"/>
      <c r="U1456" s="50">
        <f>MIN(Lääkkeet[[#This Row],[Velvoite 1.7.2024 (pakkauksia)]],Lääkkeet[[#This Row],[Suurimman alitusluvan mukainen velvoite
1.7.-31.12.2024 (pakkauksia)]],Lääkkeet[[#This Row],[Alin saldo 
1.7.-31.12.2024 (pakkauksia)]])*Lääkkeet[[#This Row],[Kirjanpitoarvo / pakkaus 1.7.2024
(EUR  ALV 0 %)]]</f>
        <v>0</v>
      </c>
      <c r="W1456" s="61" t="str" cm="1">
        <f t="array" ref="W1456">IFERROR(_xlfn.IFS(Lääkkeet[[#This Row],[Sitoutunut pääoma 
1.1.-30.6.2024 (EUR)]]&gt;0,"Täytetyt",Lääkkeet[[#This Row],[Sitoutunut pääoma 
1.7.-31.12.2024 (EUR)]]&gt;0,"Täytetyt"),"")</f>
        <v/>
      </c>
      <c r="X1456" s="61"/>
      <c r="Y1456" s="5">
        <f>Hakulomake!$B$29</f>
        <v>0</v>
      </c>
    </row>
    <row r="1457" spans="1:25" x14ac:dyDescent="0.3">
      <c r="A1457" s="6" t="s">
        <v>1199</v>
      </c>
      <c r="B1457" s="5">
        <f>Hakulomake!$B$17</f>
        <v>0</v>
      </c>
      <c r="C1457" s="75">
        <v>14</v>
      </c>
      <c r="D1457" s="5" t="s">
        <v>932</v>
      </c>
      <c r="E1457" s="74" t="s">
        <v>1861</v>
      </c>
      <c r="F1457" s="5" t="s">
        <v>921</v>
      </c>
      <c r="G1457" s="5" t="s">
        <v>934</v>
      </c>
      <c r="H1457" s="5" t="s">
        <v>136</v>
      </c>
      <c r="I1457" s="5" t="s">
        <v>933</v>
      </c>
      <c r="J1457" s="75" t="s">
        <v>1160</v>
      </c>
      <c r="N1457" s="14"/>
      <c r="O1457" s="50">
        <f>MIN(Lääkkeet[[#This Row],[Velvoite 1.1.2024 (pakkauksia)]],Lääkkeet[[#This Row],[Suurimman alitusluvan mukainen velvoite 
1.1.-30.6.2024 (pakkauksia)]],Lääkkeet[[#This Row],[Alin saldo 
1.1.-30.6.2024 (pakkauksia)]])*Lääkkeet[[#This Row],[Kirjanpitoarvo / pakkaus 1.1.2024
(EUR  ALV 0 %)]]</f>
        <v>0</v>
      </c>
      <c r="P1457" s="16"/>
      <c r="Q1457" s="13"/>
      <c r="R1457" s="13"/>
      <c r="S1457" s="13"/>
      <c r="T1457" s="14"/>
      <c r="U1457" s="50">
        <f>MIN(Lääkkeet[[#This Row],[Velvoite 1.7.2024 (pakkauksia)]],Lääkkeet[[#This Row],[Suurimman alitusluvan mukainen velvoite
1.7.-31.12.2024 (pakkauksia)]],Lääkkeet[[#This Row],[Alin saldo 
1.7.-31.12.2024 (pakkauksia)]])*Lääkkeet[[#This Row],[Kirjanpitoarvo / pakkaus 1.7.2024
(EUR  ALV 0 %)]]</f>
        <v>0</v>
      </c>
      <c r="W1457" s="61" t="str" cm="1">
        <f t="array" ref="W1457">IFERROR(_xlfn.IFS(Lääkkeet[[#This Row],[Sitoutunut pääoma 
1.1.-30.6.2024 (EUR)]]&gt;0,"Täytetyt",Lääkkeet[[#This Row],[Sitoutunut pääoma 
1.7.-31.12.2024 (EUR)]]&gt;0,"Täytetyt"),"")</f>
        <v/>
      </c>
      <c r="X1457" s="61"/>
      <c r="Y1457" s="5">
        <f>Hakulomake!$B$29</f>
        <v>0</v>
      </c>
    </row>
    <row r="1458" spans="1:25" x14ac:dyDescent="0.3">
      <c r="A1458" s="6" t="s">
        <v>1199</v>
      </c>
      <c r="B1458" s="5">
        <f>Hakulomake!$B$17</f>
        <v>0</v>
      </c>
      <c r="C1458" s="75">
        <v>14</v>
      </c>
      <c r="D1458" s="5" t="s">
        <v>920</v>
      </c>
      <c r="E1458" s="74" t="s">
        <v>1862</v>
      </c>
      <c r="F1458" s="5" t="s">
        <v>921</v>
      </c>
      <c r="G1458" s="5" t="s">
        <v>925</v>
      </c>
      <c r="H1458" s="5" t="s">
        <v>232</v>
      </c>
      <c r="I1458" s="5" t="s">
        <v>417</v>
      </c>
      <c r="J1458" s="75" t="s">
        <v>1014</v>
      </c>
      <c r="N1458" s="14"/>
      <c r="O1458" s="50">
        <f>MIN(Lääkkeet[[#This Row],[Velvoite 1.1.2024 (pakkauksia)]],Lääkkeet[[#This Row],[Suurimman alitusluvan mukainen velvoite 
1.1.-30.6.2024 (pakkauksia)]],Lääkkeet[[#This Row],[Alin saldo 
1.1.-30.6.2024 (pakkauksia)]])*Lääkkeet[[#This Row],[Kirjanpitoarvo / pakkaus 1.1.2024
(EUR  ALV 0 %)]]</f>
        <v>0</v>
      </c>
      <c r="P1458" s="16"/>
      <c r="Q1458" s="13"/>
      <c r="R1458" s="13"/>
      <c r="S1458" s="13"/>
      <c r="T1458" s="14"/>
      <c r="U1458" s="50">
        <f>MIN(Lääkkeet[[#This Row],[Velvoite 1.7.2024 (pakkauksia)]],Lääkkeet[[#This Row],[Suurimman alitusluvan mukainen velvoite
1.7.-31.12.2024 (pakkauksia)]],Lääkkeet[[#This Row],[Alin saldo 
1.7.-31.12.2024 (pakkauksia)]])*Lääkkeet[[#This Row],[Kirjanpitoarvo / pakkaus 1.7.2024
(EUR  ALV 0 %)]]</f>
        <v>0</v>
      </c>
      <c r="W1458" s="61" t="str" cm="1">
        <f t="array" ref="W1458">IFERROR(_xlfn.IFS(Lääkkeet[[#This Row],[Sitoutunut pääoma 
1.1.-30.6.2024 (EUR)]]&gt;0,"Täytetyt",Lääkkeet[[#This Row],[Sitoutunut pääoma 
1.7.-31.12.2024 (EUR)]]&gt;0,"Täytetyt"),"")</f>
        <v/>
      </c>
      <c r="X1458" s="61"/>
      <c r="Y1458" s="5">
        <f>Hakulomake!$B$29</f>
        <v>0</v>
      </c>
    </row>
    <row r="1459" spans="1:25" x14ac:dyDescent="0.3">
      <c r="A1459" s="6" t="s">
        <v>1199</v>
      </c>
      <c r="B1459" s="5">
        <f>Hakulomake!$B$17</f>
        <v>0</v>
      </c>
      <c r="C1459" s="75">
        <v>14</v>
      </c>
      <c r="D1459" s="5" t="s">
        <v>876</v>
      </c>
      <c r="E1459" s="74" t="s">
        <v>1863</v>
      </c>
      <c r="F1459" s="5" t="s">
        <v>877</v>
      </c>
      <c r="G1459" s="5" t="s">
        <v>880</v>
      </c>
      <c r="I1459" s="5" t="s">
        <v>137</v>
      </c>
      <c r="J1459" s="75" t="s">
        <v>1029</v>
      </c>
      <c r="N1459" s="14"/>
      <c r="O1459" s="50">
        <f>MIN(Lääkkeet[[#This Row],[Velvoite 1.1.2024 (pakkauksia)]],Lääkkeet[[#This Row],[Suurimman alitusluvan mukainen velvoite 
1.1.-30.6.2024 (pakkauksia)]],Lääkkeet[[#This Row],[Alin saldo 
1.1.-30.6.2024 (pakkauksia)]])*Lääkkeet[[#This Row],[Kirjanpitoarvo / pakkaus 1.1.2024
(EUR  ALV 0 %)]]</f>
        <v>0</v>
      </c>
      <c r="P1459" s="16"/>
      <c r="Q1459" s="13"/>
      <c r="R1459" s="13"/>
      <c r="S1459" s="13"/>
      <c r="T1459" s="14"/>
      <c r="U1459" s="50">
        <f>MIN(Lääkkeet[[#This Row],[Velvoite 1.7.2024 (pakkauksia)]],Lääkkeet[[#This Row],[Suurimman alitusluvan mukainen velvoite
1.7.-31.12.2024 (pakkauksia)]],Lääkkeet[[#This Row],[Alin saldo 
1.7.-31.12.2024 (pakkauksia)]])*Lääkkeet[[#This Row],[Kirjanpitoarvo / pakkaus 1.7.2024
(EUR  ALV 0 %)]]</f>
        <v>0</v>
      </c>
      <c r="W1459" s="61" t="str" cm="1">
        <f t="array" ref="W1459">IFERROR(_xlfn.IFS(Lääkkeet[[#This Row],[Sitoutunut pääoma 
1.1.-30.6.2024 (EUR)]]&gt;0,"Täytetyt",Lääkkeet[[#This Row],[Sitoutunut pääoma 
1.7.-31.12.2024 (EUR)]]&gt;0,"Täytetyt"),"")</f>
        <v/>
      </c>
      <c r="X1459" s="61"/>
      <c r="Y1459" s="5">
        <f>Hakulomake!$B$29</f>
        <v>0</v>
      </c>
    </row>
    <row r="1460" spans="1:25" x14ac:dyDescent="0.3">
      <c r="A1460" s="6" t="s">
        <v>1199</v>
      </c>
      <c r="B1460" s="5">
        <f>Hakulomake!$B$17</f>
        <v>0</v>
      </c>
      <c r="C1460" s="75">
        <v>14</v>
      </c>
      <c r="D1460" s="5" t="s">
        <v>920</v>
      </c>
      <c r="E1460" s="74" t="s">
        <v>1864</v>
      </c>
      <c r="F1460" s="5" t="s">
        <v>921</v>
      </c>
      <c r="G1460" s="5" t="s">
        <v>925</v>
      </c>
      <c r="H1460" s="5" t="s">
        <v>232</v>
      </c>
      <c r="I1460" s="5" t="s">
        <v>417</v>
      </c>
      <c r="J1460" s="75" t="s">
        <v>968</v>
      </c>
      <c r="N1460" s="14"/>
      <c r="O1460" s="50">
        <f>MIN(Lääkkeet[[#This Row],[Velvoite 1.1.2024 (pakkauksia)]],Lääkkeet[[#This Row],[Suurimman alitusluvan mukainen velvoite 
1.1.-30.6.2024 (pakkauksia)]],Lääkkeet[[#This Row],[Alin saldo 
1.1.-30.6.2024 (pakkauksia)]])*Lääkkeet[[#This Row],[Kirjanpitoarvo / pakkaus 1.1.2024
(EUR  ALV 0 %)]]</f>
        <v>0</v>
      </c>
      <c r="P1460" s="16"/>
      <c r="Q1460" s="13"/>
      <c r="R1460" s="13"/>
      <c r="S1460" s="13"/>
      <c r="T1460" s="14"/>
      <c r="U1460" s="50">
        <f>MIN(Lääkkeet[[#This Row],[Velvoite 1.7.2024 (pakkauksia)]],Lääkkeet[[#This Row],[Suurimman alitusluvan mukainen velvoite
1.7.-31.12.2024 (pakkauksia)]],Lääkkeet[[#This Row],[Alin saldo 
1.7.-31.12.2024 (pakkauksia)]])*Lääkkeet[[#This Row],[Kirjanpitoarvo / pakkaus 1.7.2024
(EUR  ALV 0 %)]]</f>
        <v>0</v>
      </c>
      <c r="W1460" s="61" t="str" cm="1">
        <f t="array" ref="W1460">IFERROR(_xlfn.IFS(Lääkkeet[[#This Row],[Sitoutunut pääoma 
1.1.-30.6.2024 (EUR)]]&gt;0,"Täytetyt",Lääkkeet[[#This Row],[Sitoutunut pääoma 
1.7.-31.12.2024 (EUR)]]&gt;0,"Täytetyt"),"")</f>
        <v/>
      </c>
      <c r="X1460" s="61"/>
      <c r="Y1460" s="5">
        <f>Hakulomake!$B$29</f>
        <v>0</v>
      </c>
    </row>
    <row r="1461" spans="1:25" x14ac:dyDescent="0.3">
      <c r="A1461" s="6" t="s">
        <v>1199</v>
      </c>
      <c r="B1461" s="5">
        <f>Hakulomake!$B$17</f>
        <v>0</v>
      </c>
      <c r="C1461" s="75">
        <v>14</v>
      </c>
      <c r="D1461" s="5" t="s">
        <v>920</v>
      </c>
      <c r="E1461" s="74" t="s">
        <v>1865</v>
      </c>
      <c r="F1461" s="5" t="s">
        <v>921</v>
      </c>
      <c r="G1461" s="5" t="s">
        <v>924</v>
      </c>
      <c r="H1461" s="5" t="s">
        <v>232</v>
      </c>
      <c r="I1461" s="5" t="s">
        <v>417</v>
      </c>
      <c r="J1461" s="75" t="s">
        <v>1169</v>
      </c>
      <c r="N1461" s="14"/>
      <c r="O1461" s="50">
        <f>MIN(Lääkkeet[[#This Row],[Velvoite 1.1.2024 (pakkauksia)]],Lääkkeet[[#This Row],[Suurimman alitusluvan mukainen velvoite 
1.1.-30.6.2024 (pakkauksia)]],Lääkkeet[[#This Row],[Alin saldo 
1.1.-30.6.2024 (pakkauksia)]])*Lääkkeet[[#This Row],[Kirjanpitoarvo / pakkaus 1.1.2024
(EUR  ALV 0 %)]]</f>
        <v>0</v>
      </c>
      <c r="P1461" s="16"/>
      <c r="Q1461" s="13"/>
      <c r="R1461" s="13"/>
      <c r="S1461" s="13"/>
      <c r="T1461" s="14"/>
      <c r="U1461" s="50">
        <f>MIN(Lääkkeet[[#This Row],[Velvoite 1.7.2024 (pakkauksia)]],Lääkkeet[[#This Row],[Suurimman alitusluvan mukainen velvoite
1.7.-31.12.2024 (pakkauksia)]],Lääkkeet[[#This Row],[Alin saldo 
1.7.-31.12.2024 (pakkauksia)]])*Lääkkeet[[#This Row],[Kirjanpitoarvo / pakkaus 1.7.2024
(EUR  ALV 0 %)]]</f>
        <v>0</v>
      </c>
      <c r="W1461" s="61" t="str" cm="1">
        <f t="array" ref="W1461">IFERROR(_xlfn.IFS(Lääkkeet[[#This Row],[Sitoutunut pääoma 
1.1.-30.6.2024 (EUR)]]&gt;0,"Täytetyt",Lääkkeet[[#This Row],[Sitoutunut pääoma 
1.7.-31.12.2024 (EUR)]]&gt;0,"Täytetyt"),"")</f>
        <v/>
      </c>
      <c r="X1461" s="61"/>
      <c r="Y1461" s="5">
        <f>Hakulomake!$B$29</f>
        <v>0</v>
      </c>
    </row>
    <row r="1462" spans="1:25" x14ac:dyDescent="0.3">
      <c r="A1462" s="6" t="s">
        <v>1199</v>
      </c>
      <c r="B1462" s="5">
        <f>Hakulomake!$B$17</f>
        <v>0</v>
      </c>
      <c r="C1462" s="75">
        <v>14</v>
      </c>
      <c r="D1462" s="5" t="s">
        <v>884</v>
      </c>
      <c r="E1462" s="74" t="s">
        <v>1866</v>
      </c>
      <c r="F1462" s="5" t="s">
        <v>885</v>
      </c>
      <c r="G1462" s="5" t="s">
        <v>888</v>
      </c>
      <c r="H1462" s="5" t="s">
        <v>889</v>
      </c>
      <c r="I1462" s="5" t="s">
        <v>135</v>
      </c>
      <c r="J1462" s="75" t="s">
        <v>1081</v>
      </c>
      <c r="N1462" s="14"/>
      <c r="O1462" s="50">
        <f>MIN(Lääkkeet[[#This Row],[Velvoite 1.1.2024 (pakkauksia)]],Lääkkeet[[#This Row],[Suurimman alitusluvan mukainen velvoite 
1.1.-30.6.2024 (pakkauksia)]],Lääkkeet[[#This Row],[Alin saldo 
1.1.-30.6.2024 (pakkauksia)]])*Lääkkeet[[#This Row],[Kirjanpitoarvo / pakkaus 1.1.2024
(EUR  ALV 0 %)]]</f>
        <v>0</v>
      </c>
      <c r="P1462" s="16"/>
      <c r="Q1462" s="13"/>
      <c r="R1462" s="13"/>
      <c r="S1462" s="13"/>
      <c r="T1462" s="14"/>
      <c r="U1462" s="50">
        <f>MIN(Lääkkeet[[#This Row],[Velvoite 1.7.2024 (pakkauksia)]],Lääkkeet[[#This Row],[Suurimman alitusluvan mukainen velvoite
1.7.-31.12.2024 (pakkauksia)]],Lääkkeet[[#This Row],[Alin saldo 
1.7.-31.12.2024 (pakkauksia)]])*Lääkkeet[[#This Row],[Kirjanpitoarvo / pakkaus 1.7.2024
(EUR  ALV 0 %)]]</f>
        <v>0</v>
      </c>
      <c r="W1462" s="61" t="str" cm="1">
        <f t="array" ref="W1462">IFERROR(_xlfn.IFS(Lääkkeet[[#This Row],[Sitoutunut pääoma 
1.1.-30.6.2024 (EUR)]]&gt;0,"Täytetyt",Lääkkeet[[#This Row],[Sitoutunut pääoma 
1.7.-31.12.2024 (EUR)]]&gt;0,"Täytetyt"),"")</f>
        <v/>
      </c>
      <c r="X1462" s="61"/>
      <c r="Y1462" s="5">
        <f>Hakulomake!$B$29</f>
        <v>0</v>
      </c>
    </row>
    <row r="1463" spans="1:25" x14ac:dyDescent="0.3">
      <c r="A1463" s="6" t="s">
        <v>1199</v>
      </c>
      <c r="B1463" s="5">
        <f>Hakulomake!$B$17</f>
        <v>0</v>
      </c>
      <c r="C1463" s="75">
        <v>14</v>
      </c>
      <c r="D1463" s="5" t="s">
        <v>936</v>
      </c>
      <c r="E1463" s="74" t="s">
        <v>1867</v>
      </c>
      <c r="F1463" s="5" t="s">
        <v>937</v>
      </c>
      <c r="G1463" s="5" t="s">
        <v>938</v>
      </c>
      <c r="H1463" s="5" t="s">
        <v>46</v>
      </c>
      <c r="I1463" s="5" t="s">
        <v>939</v>
      </c>
      <c r="J1463" s="75" t="s">
        <v>1014</v>
      </c>
      <c r="N1463" s="14"/>
      <c r="O1463" s="50">
        <f>MIN(Lääkkeet[[#This Row],[Velvoite 1.1.2024 (pakkauksia)]],Lääkkeet[[#This Row],[Suurimman alitusluvan mukainen velvoite 
1.1.-30.6.2024 (pakkauksia)]],Lääkkeet[[#This Row],[Alin saldo 
1.1.-30.6.2024 (pakkauksia)]])*Lääkkeet[[#This Row],[Kirjanpitoarvo / pakkaus 1.1.2024
(EUR  ALV 0 %)]]</f>
        <v>0</v>
      </c>
      <c r="P1463" s="16"/>
      <c r="Q1463" s="13"/>
      <c r="R1463" s="13"/>
      <c r="S1463" s="13"/>
      <c r="T1463" s="14"/>
      <c r="U1463" s="50">
        <f>MIN(Lääkkeet[[#This Row],[Velvoite 1.7.2024 (pakkauksia)]],Lääkkeet[[#This Row],[Suurimman alitusluvan mukainen velvoite
1.7.-31.12.2024 (pakkauksia)]],Lääkkeet[[#This Row],[Alin saldo 
1.7.-31.12.2024 (pakkauksia)]])*Lääkkeet[[#This Row],[Kirjanpitoarvo / pakkaus 1.7.2024
(EUR  ALV 0 %)]]</f>
        <v>0</v>
      </c>
      <c r="W1463" s="61" t="str" cm="1">
        <f t="array" ref="W1463">IFERROR(_xlfn.IFS(Lääkkeet[[#This Row],[Sitoutunut pääoma 
1.1.-30.6.2024 (EUR)]]&gt;0,"Täytetyt",Lääkkeet[[#This Row],[Sitoutunut pääoma 
1.7.-31.12.2024 (EUR)]]&gt;0,"Täytetyt"),"")</f>
        <v/>
      </c>
      <c r="X1463" s="61"/>
      <c r="Y1463" s="5">
        <f>Hakulomake!$B$29</f>
        <v>0</v>
      </c>
    </row>
    <row r="1464" spans="1:25" x14ac:dyDescent="0.3">
      <c r="A1464" s="6" t="s">
        <v>1199</v>
      </c>
      <c r="B1464" s="5">
        <f>Hakulomake!$B$17</f>
        <v>0</v>
      </c>
      <c r="C1464" s="75">
        <v>14</v>
      </c>
      <c r="D1464" s="5" t="s">
        <v>926</v>
      </c>
      <c r="E1464" s="74" t="s">
        <v>1868</v>
      </c>
      <c r="F1464" s="5" t="s">
        <v>927</v>
      </c>
      <c r="G1464" s="5" t="s">
        <v>931</v>
      </c>
      <c r="I1464" s="5" t="s">
        <v>490</v>
      </c>
      <c r="J1464" s="75" t="s">
        <v>1170</v>
      </c>
      <c r="N1464" s="14"/>
      <c r="O1464" s="50">
        <f>MIN(Lääkkeet[[#This Row],[Velvoite 1.1.2024 (pakkauksia)]],Lääkkeet[[#This Row],[Suurimman alitusluvan mukainen velvoite 
1.1.-30.6.2024 (pakkauksia)]],Lääkkeet[[#This Row],[Alin saldo 
1.1.-30.6.2024 (pakkauksia)]])*Lääkkeet[[#This Row],[Kirjanpitoarvo / pakkaus 1.1.2024
(EUR  ALV 0 %)]]</f>
        <v>0</v>
      </c>
      <c r="P1464" s="16"/>
      <c r="Q1464" s="13"/>
      <c r="R1464" s="13"/>
      <c r="S1464" s="13"/>
      <c r="T1464" s="14"/>
      <c r="U1464" s="50">
        <f>MIN(Lääkkeet[[#This Row],[Velvoite 1.7.2024 (pakkauksia)]],Lääkkeet[[#This Row],[Suurimman alitusluvan mukainen velvoite
1.7.-31.12.2024 (pakkauksia)]],Lääkkeet[[#This Row],[Alin saldo 
1.7.-31.12.2024 (pakkauksia)]])*Lääkkeet[[#This Row],[Kirjanpitoarvo / pakkaus 1.7.2024
(EUR  ALV 0 %)]]</f>
        <v>0</v>
      </c>
      <c r="W1464" s="61" t="str" cm="1">
        <f t="array" ref="W1464">IFERROR(_xlfn.IFS(Lääkkeet[[#This Row],[Sitoutunut pääoma 
1.1.-30.6.2024 (EUR)]]&gt;0,"Täytetyt",Lääkkeet[[#This Row],[Sitoutunut pääoma 
1.7.-31.12.2024 (EUR)]]&gt;0,"Täytetyt"),"")</f>
        <v/>
      </c>
      <c r="X1464" s="61"/>
      <c r="Y1464" s="5">
        <f>Hakulomake!$B$29</f>
        <v>0</v>
      </c>
    </row>
    <row r="1465" spans="1:25" x14ac:dyDescent="0.3">
      <c r="A1465" s="6" t="s">
        <v>1199</v>
      </c>
      <c r="B1465" s="5">
        <f>Hakulomake!$B$17</f>
        <v>0</v>
      </c>
      <c r="C1465" s="75">
        <v>14</v>
      </c>
      <c r="D1465" s="5" t="s">
        <v>876</v>
      </c>
      <c r="E1465" s="74" t="s">
        <v>1869</v>
      </c>
      <c r="F1465" s="5" t="s">
        <v>877</v>
      </c>
      <c r="G1465" s="5" t="s">
        <v>878</v>
      </c>
      <c r="H1465" s="5" t="s">
        <v>879</v>
      </c>
      <c r="I1465" s="5" t="s">
        <v>137</v>
      </c>
      <c r="J1465" s="75" t="s">
        <v>1171</v>
      </c>
      <c r="N1465" s="14"/>
      <c r="O1465" s="50">
        <f>MIN(Lääkkeet[[#This Row],[Velvoite 1.1.2024 (pakkauksia)]],Lääkkeet[[#This Row],[Suurimman alitusluvan mukainen velvoite 
1.1.-30.6.2024 (pakkauksia)]],Lääkkeet[[#This Row],[Alin saldo 
1.1.-30.6.2024 (pakkauksia)]])*Lääkkeet[[#This Row],[Kirjanpitoarvo / pakkaus 1.1.2024
(EUR  ALV 0 %)]]</f>
        <v>0</v>
      </c>
      <c r="P1465" s="16"/>
      <c r="Q1465" s="13"/>
      <c r="R1465" s="13"/>
      <c r="S1465" s="13"/>
      <c r="T1465" s="14"/>
      <c r="U1465" s="50">
        <f>MIN(Lääkkeet[[#This Row],[Velvoite 1.7.2024 (pakkauksia)]],Lääkkeet[[#This Row],[Suurimman alitusluvan mukainen velvoite
1.7.-31.12.2024 (pakkauksia)]],Lääkkeet[[#This Row],[Alin saldo 
1.7.-31.12.2024 (pakkauksia)]])*Lääkkeet[[#This Row],[Kirjanpitoarvo / pakkaus 1.7.2024
(EUR  ALV 0 %)]]</f>
        <v>0</v>
      </c>
      <c r="W1465" s="61" t="str" cm="1">
        <f t="array" ref="W1465">IFERROR(_xlfn.IFS(Lääkkeet[[#This Row],[Sitoutunut pääoma 
1.1.-30.6.2024 (EUR)]]&gt;0,"Täytetyt",Lääkkeet[[#This Row],[Sitoutunut pääoma 
1.7.-31.12.2024 (EUR)]]&gt;0,"Täytetyt"),"")</f>
        <v/>
      </c>
      <c r="X1465" s="61"/>
      <c r="Y1465" s="5">
        <f>Hakulomake!$B$29</f>
        <v>0</v>
      </c>
    </row>
    <row r="1466" spans="1:25" x14ac:dyDescent="0.3">
      <c r="A1466" s="6" t="s">
        <v>1199</v>
      </c>
      <c r="B1466" s="5">
        <f>Hakulomake!$B$17</f>
        <v>0</v>
      </c>
      <c r="C1466" s="75">
        <v>14</v>
      </c>
      <c r="D1466" s="5" t="s">
        <v>945</v>
      </c>
      <c r="E1466" s="74" t="s">
        <v>1870</v>
      </c>
      <c r="F1466" s="5" t="s">
        <v>946</v>
      </c>
      <c r="G1466" s="5" t="s">
        <v>948</v>
      </c>
      <c r="H1466" s="5" t="s">
        <v>117</v>
      </c>
      <c r="I1466" s="5" t="s">
        <v>135</v>
      </c>
      <c r="J1466" s="75" t="s">
        <v>1081</v>
      </c>
      <c r="N1466" s="14"/>
      <c r="O1466" s="50">
        <f>MIN(Lääkkeet[[#This Row],[Velvoite 1.1.2024 (pakkauksia)]],Lääkkeet[[#This Row],[Suurimman alitusluvan mukainen velvoite 
1.1.-30.6.2024 (pakkauksia)]],Lääkkeet[[#This Row],[Alin saldo 
1.1.-30.6.2024 (pakkauksia)]])*Lääkkeet[[#This Row],[Kirjanpitoarvo / pakkaus 1.1.2024
(EUR  ALV 0 %)]]</f>
        <v>0</v>
      </c>
      <c r="P1466" s="16"/>
      <c r="Q1466" s="13"/>
      <c r="R1466" s="13"/>
      <c r="S1466" s="13"/>
      <c r="T1466" s="14"/>
      <c r="U1466" s="50">
        <f>MIN(Lääkkeet[[#This Row],[Velvoite 1.7.2024 (pakkauksia)]],Lääkkeet[[#This Row],[Suurimman alitusluvan mukainen velvoite
1.7.-31.12.2024 (pakkauksia)]],Lääkkeet[[#This Row],[Alin saldo 
1.7.-31.12.2024 (pakkauksia)]])*Lääkkeet[[#This Row],[Kirjanpitoarvo / pakkaus 1.7.2024
(EUR  ALV 0 %)]]</f>
        <v>0</v>
      </c>
      <c r="W1466" s="61" t="str" cm="1">
        <f t="array" ref="W1466">IFERROR(_xlfn.IFS(Lääkkeet[[#This Row],[Sitoutunut pääoma 
1.1.-30.6.2024 (EUR)]]&gt;0,"Täytetyt",Lääkkeet[[#This Row],[Sitoutunut pääoma 
1.7.-31.12.2024 (EUR)]]&gt;0,"Täytetyt"),"")</f>
        <v/>
      </c>
      <c r="X1466" s="61"/>
      <c r="Y1466" s="5">
        <f>Hakulomake!$B$29</f>
        <v>0</v>
      </c>
    </row>
    <row r="1467" spans="1:25" x14ac:dyDescent="0.3">
      <c r="A1467" s="6" t="s">
        <v>1199</v>
      </c>
      <c r="B1467" s="5">
        <f>Hakulomake!$B$17</f>
        <v>0</v>
      </c>
      <c r="C1467" s="75">
        <v>14</v>
      </c>
      <c r="D1467" s="5" t="s">
        <v>936</v>
      </c>
      <c r="E1467" s="74" t="s">
        <v>1871</v>
      </c>
      <c r="F1467" s="5" t="s">
        <v>937</v>
      </c>
      <c r="G1467" s="5" t="s">
        <v>944</v>
      </c>
      <c r="H1467" s="5" t="s">
        <v>46</v>
      </c>
      <c r="I1467" s="5" t="s">
        <v>135</v>
      </c>
      <c r="J1467" s="75" t="s">
        <v>968</v>
      </c>
      <c r="N1467" s="14"/>
      <c r="O1467" s="50">
        <f>MIN(Lääkkeet[[#This Row],[Velvoite 1.1.2024 (pakkauksia)]],Lääkkeet[[#This Row],[Suurimman alitusluvan mukainen velvoite 
1.1.-30.6.2024 (pakkauksia)]],Lääkkeet[[#This Row],[Alin saldo 
1.1.-30.6.2024 (pakkauksia)]])*Lääkkeet[[#This Row],[Kirjanpitoarvo / pakkaus 1.1.2024
(EUR  ALV 0 %)]]</f>
        <v>0</v>
      </c>
      <c r="P1467" s="16"/>
      <c r="Q1467" s="13"/>
      <c r="R1467" s="13"/>
      <c r="S1467" s="13"/>
      <c r="T1467" s="14"/>
      <c r="U1467" s="50">
        <f>MIN(Lääkkeet[[#This Row],[Velvoite 1.7.2024 (pakkauksia)]],Lääkkeet[[#This Row],[Suurimman alitusluvan mukainen velvoite
1.7.-31.12.2024 (pakkauksia)]],Lääkkeet[[#This Row],[Alin saldo 
1.7.-31.12.2024 (pakkauksia)]])*Lääkkeet[[#This Row],[Kirjanpitoarvo / pakkaus 1.7.2024
(EUR  ALV 0 %)]]</f>
        <v>0</v>
      </c>
      <c r="W1467" s="61" t="str" cm="1">
        <f t="array" ref="W1467">IFERROR(_xlfn.IFS(Lääkkeet[[#This Row],[Sitoutunut pääoma 
1.1.-30.6.2024 (EUR)]]&gt;0,"Täytetyt",Lääkkeet[[#This Row],[Sitoutunut pääoma 
1.7.-31.12.2024 (EUR)]]&gt;0,"Täytetyt"),"")</f>
        <v/>
      </c>
      <c r="X1467" s="61"/>
      <c r="Y1467" s="5">
        <f>Hakulomake!$B$29</f>
        <v>0</v>
      </c>
    </row>
    <row r="1468" spans="1:25" x14ac:dyDescent="0.3">
      <c r="A1468" s="6" t="s">
        <v>1199</v>
      </c>
      <c r="B1468" s="5">
        <f>Hakulomake!$B$17</f>
        <v>0</v>
      </c>
      <c r="C1468" s="75">
        <v>14</v>
      </c>
      <c r="D1468" s="5" t="s">
        <v>936</v>
      </c>
      <c r="E1468" s="74" t="s">
        <v>1872</v>
      </c>
      <c r="F1468" s="5" t="s">
        <v>937</v>
      </c>
      <c r="G1468" s="5" t="s">
        <v>940</v>
      </c>
      <c r="H1468" s="5" t="s">
        <v>130</v>
      </c>
      <c r="I1468" s="5" t="s">
        <v>135</v>
      </c>
      <c r="J1468" s="75" t="s">
        <v>968</v>
      </c>
      <c r="N1468" s="14"/>
      <c r="O1468" s="50">
        <f>MIN(Lääkkeet[[#This Row],[Velvoite 1.1.2024 (pakkauksia)]],Lääkkeet[[#This Row],[Suurimman alitusluvan mukainen velvoite 
1.1.-30.6.2024 (pakkauksia)]],Lääkkeet[[#This Row],[Alin saldo 
1.1.-30.6.2024 (pakkauksia)]])*Lääkkeet[[#This Row],[Kirjanpitoarvo / pakkaus 1.1.2024
(EUR  ALV 0 %)]]</f>
        <v>0</v>
      </c>
      <c r="P1468" s="16"/>
      <c r="Q1468" s="13"/>
      <c r="R1468" s="13"/>
      <c r="S1468" s="13"/>
      <c r="T1468" s="14"/>
      <c r="U1468" s="50">
        <f>MIN(Lääkkeet[[#This Row],[Velvoite 1.7.2024 (pakkauksia)]],Lääkkeet[[#This Row],[Suurimman alitusluvan mukainen velvoite
1.7.-31.12.2024 (pakkauksia)]],Lääkkeet[[#This Row],[Alin saldo 
1.7.-31.12.2024 (pakkauksia)]])*Lääkkeet[[#This Row],[Kirjanpitoarvo / pakkaus 1.7.2024
(EUR  ALV 0 %)]]</f>
        <v>0</v>
      </c>
      <c r="W1468" s="61" t="str" cm="1">
        <f t="array" ref="W1468">IFERROR(_xlfn.IFS(Lääkkeet[[#This Row],[Sitoutunut pääoma 
1.1.-30.6.2024 (EUR)]]&gt;0,"Täytetyt",Lääkkeet[[#This Row],[Sitoutunut pääoma 
1.7.-31.12.2024 (EUR)]]&gt;0,"Täytetyt"),"")</f>
        <v/>
      </c>
      <c r="X1468" s="61"/>
      <c r="Y1468" s="5">
        <f>Hakulomake!$B$29</f>
        <v>0</v>
      </c>
    </row>
    <row r="1469" spans="1:25" x14ac:dyDescent="0.3">
      <c r="A1469" s="6" t="s">
        <v>1199</v>
      </c>
      <c r="B1469" s="5">
        <f>Hakulomake!$B$17</f>
        <v>0</v>
      </c>
      <c r="C1469" s="75">
        <v>14</v>
      </c>
      <c r="D1469" s="5" t="s">
        <v>953</v>
      </c>
      <c r="E1469" s="74" t="s">
        <v>1873</v>
      </c>
      <c r="F1469" s="5" t="s">
        <v>954</v>
      </c>
      <c r="G1469" s="5" t="s">
        <v>959</v>
      </c>
      <c r="H1469" s="5" t="s">
        <v>117</v>
      </c>
      <c r="I1469" s="5" t="s">
        <v>135</v>
      </c>
      <c r="J1469" s="75" t="s">
        <v>1029</v>
      </c>
      <c r="N1469" s="14"/>
      <c r="O1469" s="50">
        <f>MIN(Lääkkeet[[#This Row],[Velvoite 1.1.2024 (pakkauksia)]],Lääkkeet[[#This Row],[Suurimman alitusluvan mukainen velvoite 
1.1.-30.6.2024 (pakkauksia)]],Lääkkeet[[#This Row],[Alin saldo 
1.1.-30.6.2024 (pakkauksia)]])*Lääkkeet[[#This Row],[Kirjanpitoarvo / pakkaus 1.1.2024
(EUR  ALV 0 %)]]</f>
        <v>0</v>
      </c>
      <c r="P1469" s="16"/>
      <c r="Q1469" s="13"/>
      <c r="R1469" s="13"/>
      <c r="S1469" s="13"/>
      <c r="T1469" s="14"/>
      <c r="U1469" s="50">
        <f>MIN(Lääkkeet[[#This Row],[Velvoite 1.7.2024 (pakkauksia)]],Lääkkeet[[#This Row],[Suurimman alitusluvan mukainen velvoite
1.7.-31.12.2024 (pakkauksia)]],Lääkkeet[[#This Row],[Alin saldo 
1.7.-31.12.2024 (pakkauksia)]])*Lääkkeet[[#This Row],[Kirjanpitoarvo / pakkaus 1.7.2024
(EUR  ALV 0 %)]]</f>
        <v>0</v>
      </c>
      <c r="W1469" s="61" t="str" cm="1">
        <f t="array" ref="W1469">IFERROR(_xlfn.IFS(Lääkkeet[[#This Row],[Sitoutunut pääoma 
1.1.-30.6.2024 (EUR)]]&gt;0,"Täytetyt",Lääkkeet[[#This Row],[Sitoutunut pääoma 
1.7.-31.12.2024 (EUR)]]&gt;0,"Täytetyt"),"")</f>
        <v/>
      </c>
      <c r="X1469" s="61"/>
      <c r="Y1469" s="5">
        <f>Hakulomake!$B$29</f>
        <v>0</v>
      </c>
    </row>
    <row r="1470" spans="1:25" x14ac:dyDescent="0.3">
      <c r="A1470" s="6" t="s">
        <v>1199</v>
      </c>
      <c r="B1470" s="5">
        <f>Hakulomake!$B$17</f>
        <v>0</v>
      </c>
      <c r="C1470" s="75">
        <v>14</v>
      </c>
      <c r="D1470" s="5" t="s">
        <v>936</v>
      </c>
      <c r="E1470" s="74" t="s">
        <v>1874</v>
      </c>
      <c r="F1470" s="5" t="s">
        <v>937</v>
      </c>
      <c r="G1470" s="5" t="s">
        <v>942</v>
      </c>
      <c r="H1470" s="5" t="s">
        <v>46</v>
      </c>
      <c r="I1470" s="5" t="s">
        <v>135</v>
      </c>
      <c r="J1470" s="75" t="s">
        <v>968</v>
      </c>
      <c r="N1470" s="14"/>
      <c r="O1470" s="50">
        <f>MIN(Lääkkeet[[#This Row],[Velvoite 1.1.2024 (pakkauksia)]],Lääkkeet[[#This Row],[Suurimman alitusluvan mukainen velvoite 
1.1.-30.6.2024 (pakkauksia)]],Lääkkeet[[#This Row],[Alin saldo 
1.1.-30.6.2024 (pakkauksia)]])*Lääkkeet[[#This Row],[Kirjanpitoarvo / pakkaus 1.1.2024
(EUR  ALV 0 %)]]</f>
        <v>0</v>
      </c>
      <c r="P1470" s="16"/>
      <c r="Q1470" s="13"/>
      <c r="R1470" s="13"/>
      <c r="S1470" s="13"/>
      <c r="T1470" s="14"/>
      <c r="U1470" s="50">
        <f>MIN(Lääkkeet[[#This Row],[Velvoite 1.7.2024 (pakkauksia)]],Lääkkeet[[#This Row],[Suurimman alitusluvan mukainen velvoite
1.7.-31.12.2024 (pakkauksia)]],Lääkkeet[[#This Row],[Alin saldo 
1.7.-31.12.2024 (pakkauksia)]])*Lääkkeet[[#This Row],[Kirjanpitoarvo / pakkaus 1.7.2024
(EUR  ALV 0 %)]]</f>
        <v>0</v>
      </c>
      <c r="W1470" s="61" t="str" cm="1">
        <f t="array" ref="W1470">IFERROR(_xlfn.IFS(Lääkkeet[[#This Row],[Sitoutunut pääoma 
1.1.-30.6.2024 (EUR)]]&gt;0,"Täytetyt",Lääkkeet[[#This Row],[Sitoutunut pääoma 
1.7.-31.12.2024 (EUR)]]&gt;0,"Täytetyt"),"")</f>
        <v/>
      </c>
      <c r="X1470" s="61"/>
      <c r="Y1470" s="5">
        <f>Hakulomake!$B$29</f>
        <v>0</v>
      </c>
    </row>
    <row r="1471" spans="1:25" x14ac:dyDescent="0.3">
      <c r="A1471" s="6" t="s">
        <v>1199</v>
      </c>
      <c r="B1471" s="49">
        <f>Hakulomake!$B$17</f>
        <v>0</v>
      </c>
      <c r="J1471" s="47"/>
      <c r="N1471" s="14"/>
      <c r="O1471" s="50">
        <f>MIN(Lääkkeet[[#This Row],[Velvoite 1.1.2024 (pakkauksia)]],Lääkkeet[[#This Row],[Suurimman alitusluvan mukainen velvoite 
1.1.-30.6.2024 (pakkauksia)]],Lääkkeet[[#This Row],[Alin saldo 
1.1.-30.6.2024 (pakkauksia)]])*Lääkkeet[[#This Row],[Kirjanpitoarvo / pakkaus 1.1.2024
(EUR  ALV 0 %)]]</f>
        <v>0</v>
      </c>
      <c r="P1471" s="16"/>
      <c r="Q1471" s="13"/>
      <c r="R1471" s="13"/>
      <c r="S1471" s="13"/>
      <c r="T1471" s="14"/>
      <c r="U1471" s="51">
        <f>MIN(Lääkkeet[[#This Row],[Velvoite 1.7.2024 (pakkauksia)]],Lääkkeet[[#This Row],[Suurimman alitusluvan mukainen velvoite
1.7.-31.12.2024 (pakkauksia)]],Lääkkeet[[#This Row],[Alin saldo 
1.7.-31.12.2024 (pakkauksia)]])*Lääkkeet[[#This Row],[Kirjanpitoarvo / pakkaus 1.7.2024
(EUR  ALV 0 %)]]</f>
        <v>0</v>
      </c>
      <c r="W1471" s="61" t="str" cm="1">
        <f t="array" ref="W1471">IFERROR(_xlfn.IFS(Lääkkeet[[#This Row],[Sitoutunut pääoma 
1.1.-30.6.2024 (EUR)]]&gt;0,"Täytetyt",Lääkkeet[[#This Row],[Sitoutunut pääoma 
1.7.-31.12.2024 (EUR)]]&gt;0,"Täytetyt"),"")</f>
        <v/>
      </c>
      <c r="X1471" s="61"/>
      <c r="Y1471" s="5">
        <f>Hakulomake!$B$29</f>
        <v>0</v>
      </c>
    </row>
    <row r="1472" spans="1:25" x14ac:dyDescent="0.3">
      <c r="A1472" s="6" t="s">
        <v>1199</v>
      </c>
      <c r="B1472" s="49">
        <f>Hakulomake!$B$17</f>
        <v>0</v>
      </c>
      <c r="J1472" s="47"/>
      <c r="N1472" s="14"/>
      <c r="O1472" s="50">
        <f>MIN(Lääkkeet[[#This Row],[Velvoite 1.1.2024 (pakkauksia)]],Lääkkeet[[#This Row],[Suurimman alitusluvan mukainen velvoite 
1.1.-30.6.2024 (pakkauksia)]],Lääkkeet[[#This Row],[Alin saldo 
1.1.-30.6.2024 (pakkauksia)]])*Lääkkeet[[#This Row],[Kirjanpitoarvo / pakkaus 1.1.2024
(EUR  ALV 0 %)]]</f>
        <v>0</v>
      </c>
      <c r="P1472" s="16"/>
      <c r="Q1472" s="13"/>
      <c r="R1472" s="13"/>
      <c r="S1472" s="13"/>
      <c r="T1472" s="14"/>
      <c r="U1472" s="51">
        <f>MIN(Lääkkeet[[#This Row],[Velvoite 1.7.2024 (pakkauksia)]],Lääkkeet[[#This Row],[Suurimman alitusluvan mukainen velvoite
1.7.-31.12.2024 (pakkauksia)]],Lääkkeet[[#This Row],[Alin saldo 
1.7.-31.12.2024 (pakkauksia)]])*Lääkkeet[[#This Row],[Kirjanpitoarvo / pakkaus 1.7.2024
(EUR  ALV 0 %)]]</f>
        <v>0</v>
      </c>
      <c r="W1472" s="61" t="str" cm="1">
        <f t="array" ref="W1472">IFERROR(_xlfn.IFS(Lääkkeet[[#This Row],[Sitoutunut pääoma 
1.1.-30.6.2024 (EUR)]]&gt;0,"Täytetyt",Lääkkeet[[#This Row],[Sitoutunut pääoma 
1.7.-31.12.2024 (EUR)]]&gt;0,"Täytetyt"),"")</f>
        <v/>
      </c>
      <c r="X1472" s="61"/>
      <c r="Y1472" s="5">
        <f>Hakulomake!$B$29</f>
        <v>0</v>
      </c>
    </row>
    <row r="1473" spans="1:25" x14ac:dyDescent="0.3">
      <c r="A1473" s="6" t="s">
        <v>1199</v>
      </c>
      <c r="B1473" s="49">
        <f>Hakulomake!$B$17</f>
        <v>0</v>
      </c>
      <c r="J1473" s="47"/>
      <c r="N1473" s="14"/>
      <c r="O1473" s="50">
        <f>MIN(Lääkkeet[[#This Row],[Velvoite 1.1.2024 (pakkauksia)]],Lääkkeet[[#This Row],[Suurimman alitusluvan mukainen velvoite 
1.1.-30.6.2024 (pakkauksia)]],Lääkkeet[[#This Row],[Alin saldo 
1.1.-30.6.2024 (pakkauksia)]])*Lääkkeet[[#This Row],[Kirjanpitoarvo / pakkaus 1.1.2024
(EUR  ALV 0 %)]]</f>
        <v>0</v>
      </c>
      <c r="P1473" s="16"/>
      <c r="Q1473" s="13"/>
      <c r="R1473" s="13"/>
      <c r="S1473" s="13"/>
      <c r="T1473" s="14"/>
      <c r="U1473" s="51">
        <f>MIN(Lääkkeet[[#This Row],[Velvoite 1.7.2024 (pakkauksia)]],Lääkkeet[[#This Row],[Suurimman alitusluvan mukainen velvoite
1.7.-31.12.2024 (pakkauksia)]],Lääkkeet[[#This Row],[Alin saldo 
1.7.-31.12.2024 (pakkauksia)]])*Lääkkeet[[#This Row],[Kirjanpitoarvo / pakkaus 1.7.2024
(EUR  ALV 0 %)]]</f>
        <v>0</v>
      </c>
      <c r="W1473" s="61" t="str" cm="1">
        <f t="array" ref="W1473">IFERROR(_xlfn.IFS(Lääkkeet[[#This Row],[Sitoutunut pääoma 
1.1.-30.6.2024 (EUR)]]&gt;0,"Täytetyt",Lääkkeet[[#This Row],[Sitoutunut pääoma 
1.7.-31.12.2024 (EUR)]]&gt;0,"Täytetyt"),"")</f>
        <v/>
      </c>
      <c r="X1473" s="61"/>
      <c r="Y1473" s="5">
        <f>Hakulomake!$B$29</f>
        <v>0</v>
      </c>
    </row>
    <row r="1474" spans="1:25" x14ac:dyDescent="0.3">
      <c r="A1474" s="6" t="s">
        <v>1199</v>
      </c>
      <c r="B1474" s="49">
        <f>Hakulomake!$B$17</f>
        <v>0</v>
      </c>
      <c r="J1474" s="47"/>
      <c r="N1474" s="14"/>
      <c r="O1474" s="50">
        <f>MIN(Lääkkeet[[#This Row],[Velvoite 1.1.2024 (pakkauksia)]],Lääkkeet[[#This Row],[Suurimman alitusluvan mukainen velvoite 
1.1.-30.6.2024 (pakkauksia)]],Lääkkeet[[#This Row],[Alin saldo 
1.1.-30.6.2024 (pakkauksia)]])*Lääkkeet[[#This Row],[Kirjanpitoarvo / pakkaus 1.1.2024
(EUR  ALV 0 %)]]</f>
        <v>0</v>
      </c>
      <c r="P1474" s="16"/>
      <c r="Q1474" s="13"/>
      <c r="R1474" s="13"/>
      <c r="S1474" s="13"/>
      <c r="T1474" s="14"/>
      <c r="U1474" s="51">
        <f>MIN(Lääkkeet[[#This Row],[Velvoite 1.7.2024 (pakkauksia)]],Lääkkeet[[#This Row],[Suurimman alitusluvan mukainen velvoite
1.7.-31.12.2024 (pakkauksia)]],Lääkkeet[[#This Row],[Alin saldo 
1.7.-31.12.2024 (pakkauksia)]])*Lääkkeet[[#This Row],[Kirjanpitoarvo / pakkaus 1.7.2024
(EUR  ALV 0 %)]]</f>
        <v>0</v>
      </c>
      <c r="W1474" s="61" t="str" cm="1">
        <f t="array" ref="W1474">IFERROR(_xlfn.IFS(Lääkkeet[[#This Row],[Sitoutunut pääoma 
1.1.-30.6.2024 (EUR)]]&gt;0,"Täytetyt",Lääkkeet[[#This Row],[Sitoutunut pääoma 
1.7.-31.12.2024 (EUR)]]&gt;0,"Täytetyt"),"")</f>
        <v/>
      </c>
      <c r="X1474" s="61"/>
      <c r="Y1474" s="5">
        <f>Hakulomake!$B$29</f>
        <v>0</v>
      </c>
    </row>
    <row r="1475" spans="1:25" x14ac:dyDescent="0.3">
      <c r="A1475" s="6" t="s">
        <v>1199</v>
      </c>
      <c r="B1475" s="49">
        <f>Hakulomake!$B$17</f>
        <v>0</v>
      </c>
      <c r="J1475" s="47"/>
      <c r="N1475" s="14"/>
      <c r="O1475" s="50">
        <f>MIN(Lääkkeet[[#This Row],[Velvoite 1.1.2024 (pakkauksia)]],Lääkkeet[[#This Row],[Suurimman alitusluvan mukainen velvoite 
1.1.-30.6.2024 (pakkauksia)]],Lääkkeet[[#This Row],[Alin saldo 
1.1.-30.6.2024 (pakkauksia)]])*Lääkkeet[[#This Row],[Kirjanpitoarvo / pakkaus 1.1.2024
(EUR  ALV 0 %)]]</f>
        <v>0</v>
      </c>
      <c r="P1475" s="16"/>
      <c r="Q1475" s="13"/>
      <c r="R1475" s="13"/>
      <c r="S1475" s="13"/>
      <c r="T1475" s="14"/>
      <c r="U1475" s="51">
        <f>MIN(Lääkkeet[[#This Row],[Velvoite 1.7.2024 (pakkauksia)]],Lääkkeet[[#This Row],[Suurimman alitusluvan mukainen velvoite
1.7.-31.12.2024 (pakkauksia)]],Lääkkeet[[#This Row],[Alin saldo 
1.7.-31.12.2024 (pakkauksia)]])*Lääkkeet[[#This Row],[Kirjanpitoarvo / pakkaus 1.7.2024
(EUR  ALV 0 %)]]</f>
        <v>0</v>
      </c>
      <c r="W1475" s="61" t="str" cm="1">
        <f t="array" ref="W1475">IFERROR(_xlfn.IFS(Lääkkeet[[#This Row],[Sitoutunut pääoma 
1.1.-30.6.2024 (EUR)]]&gt;0,"Täytetyt",Lääkkeet[[#This Row],[Sitoutunut pääoma 
1.7.-31.12.2024 (EUR)]]&gt;0,"Täytetyt"),"")</f>
        <v/>
      </c>
      <c r="X1475" s="61"/>
      <c r="Y1475" s="5">
        <f>Hakulomake!$B$29</f>
        <v>0</v>
      </c>
    </row>
    <row r="1476" spans="1:25" x14ac:dyDescent="0.3">
      <c r="A1476" s="6" t="s">
        <v>1199</v>
      </c>
      <c r="B1476" s="49">
        <f>Hakulomake!$B$17</f>
        <v>0</v>
      </c>
      <c r="J1476" s="47"/>
      <c r="N1476" s="14"/>
      <c r="O1476" s="50">
        <f>MIN(Lääkkeet[[#This Row],[Velvoite 1.1.2024 (pakkauksia)]],Lääkkeet[[#This Row],[Suurimman alitusluvan mukainen velvoite 
1.1.-30.6.2024 (pakkauksia)]],Lääkkeet[[#This Row],[Alin saldo 
1.1.-30.6.2024 (pakkauksia)]])*Lääkkeet[[#This Row],[Kirjanpitoarvo / pakkaus 1.1.2024
(EUR  ALV 0 %)]]</f>
        <v>0</v>
      </c>
      <c r="P1476" s="16"/>
      <c r="Q1476" s="13"/>
      <c r="R1476" s="13"/>
      <c r="S1476" s="13"/>
      <c r="T1476" s="14"/>
      <c r="U1476" s="51">
        <f>MIN(Lääkkeet[[#This Row],[Velvoite 1.7.2024 (pakkauksia)]],Lääkkeet[[#This Row],[Suurimman alitusluvan mukainen velvoite
1.7.-31.12.2024 (pakkauksia)]],Lääkkeet[[#This Row],[Alin saldo 
1.7.-31.12.2024 (pakkauksia)]])*Lääkkeet[[#This Row],[Kirjanpitoarvo / pakkaus 1.7.2024
(EUR  ALV 0 %)]]</f>
        <v>0</v>
      </c>
      <c r="W1476" s="61" t="str" cm="1">
        <f t="array" ref="W1476">IFERROR(_xlfn.IFS(Lääkkeet[[#This Row],[Sitoutunut pääoma 
1.1.-30.6.2024 (EUR)]]&gt;0,"Täytetyt",Lääkkeet[[#This Row],[Sitoutunut pääoma 
1.7.-31.12.2024 (EUR)]]&gt;0,"Täytetyt"),"")</f>
        <v/>
      </c>
      <c r="X1476" s="61"/>
      <c r="Y1476" s="5">
        <f>Hakulomake!$B$29</f>
        <v>0</v>
      </c>
    </row>
    <row r="1477" spans="1:25" x14ac:dyDescent="0.3">
      <c r="A1477" s="6" t="s">
        <v>1199</v>
      </c>
      <c r="B1477" s="49">
        <f>Hakulomake!$B$17</f>
        <v>0</v>
      </c>
      <c r="J1477" s="47"/>
      <c r="N1477" s="14"/>
      <c r="O1477" s="50">
        <f>MIN(Lääkkeet[[#This Row],[Velvoite 1.1.2024 (pakkauksia)]],Lääkkeet[[#This Row],[Suurimman alitusluvan mukainen velvoite 
1.1.-30.6.2024 (pakkauksia)]],Lääkkeet[[#This Row],[Alin saldo 
1.1.-30.6.2024 (pakkauksia)]])*Lääkkeet[[#This Row],[Kirjanpitoarvo / pakkaus 1.1.2024
(EUR  ALV 0 %)]]</f>
        <v>0</v>
      </c>
      <c r="P1477" s="16"/>
      <c r="Q1477" s="13"/>
      <c r="R1477" s="13"/>
      <c r="S1477" s="13"/>
      <c r="T1477" s="14"/>
      <c r="U1477" s="51">
        <f>MIN(Lääkkeet[[#This Row],[Velvoite 1.7.2024 (pakkauksia)]],Lääkkeet[[#This Row],[Suurimman alitusluvan mukainen velvoite
1.7.-31.12.2024 (pakkauksia)]],Lääkkeet[[#This Row],[Alin saldo 
1.7.-31.12.2024 (pakkauksia)]])*Lääkkeet[[#This Row],[Kirjanpitoarvo / pakkaus 1.7.2024
(EUR  ALV 0 %)]]</f>
        <v>0</v>
      </c>
      <c r="W1477" s="61" t="str" cm="1">
        <f t="array" ref="W1477">IFERROR(_xlfn.IFS(Lääkkeet[[#This Row],[Sitoutunut pääoma 
1.1.-30.6.2024 (EUR)]]&gt;0,"Täytetyt",Lääkkeet[[#This Row],[Sitoutunut pääoma 
1.7.-31.12.2024 (EUR)]]&gt;0,"Täytetyt"),"")</f>
        <v/>
      </c>
      <c r="X1477" s="61"/>
      <c r="Y1477" s="5">
        <f>Hakulomake!$B$29</f>
        <v>0</v>
      </c>
    </row>
    <row r="1478" spans="1:25" x14ac:dyDescent="0.3">
      <c r="A1478" s="6" t="s">
        <v>1199</v>
      </c>
      <c r="B1478" s="49">
        <f>Hakulomake!$B$17</f>
        <v>0</v>
      </c>
      <c r="J1478" s="47"/>
      <c r="N1478" s="14"/>
      <c r="O1478" s="50">
        <f>MIN(Lääkkeet[[#This Row],[Velvoite 1.1.2024 (pakkauksia)]],Lääkkeet[[#This Row],[Suurimman alitusluvan mukainen velvoite 
1.1.-30.6.2024 (pakkauksia)]],Lääkkeet[[#This Row],[Alin saldo 
1.1.-30.6.2024 (pakkauksia)]])*Lääkkeet[[#This Row],[Kirjanpitoarvo / pakkaus 1.1.2024
(EUR  ALV 0 %)]]</f>
        <v>0</v>
      </c>
      <c r="P1478" s="16"/>
      <c r="Q1478" s="13"/>
      <c r="R1478" s="13"/>
      <c r="S1478" s="13"/>
      <c r="T1478" s="14"/>
      <c r="U1478" s="51">
        <f>MIN(Lääkkeet[[#This Row],[Velvoite 1.7.2024 (pakkauksia)]],Lääkkeet[[#This Row],[Suurimman alitusluvan mukainen velvoite
1.7.-31.12.2024 (pakkauksia)]],Lääkkeet[[#This Row],[Alin saldo 
1.7.-31.12.2024 (pakkauksia)]])*Lääkkeet[[#This Row],[Kirjanpitoarvo / pakkaus 1.7.2024
(EUR  ALV 0 %)]]</f>
        <v>0</v>
      </c>
      <c r="W1478" s="61" t="str" cm="1">
        <f t="array" ref="W1478">IFERROR(_xlfn.IFS(Lääkkeet[[#This Row],[Sitoutunut pääoma 
1.1.-30.6.2024 (EUR)]]&gt;0,"Täytetyt",Lääkkeet[[#This Row],[Sitoutunut pääoma 
1.7.-31.12.2024 (EUR)]]&gt;0,"Täytetyt"),"")</f>
        <v/>
      </c>
      <c r="X1478" s="61"/>
      <c r="Y1478" s="5">
        <f>Hakulomake!$B$29</f>
        <v>0</v>
      </c>
    </row>
    <row r="1479" spans="1:25" x14ac:dyDescent="0.3">
      <c r="A1479" s="6" t="s">
        <v>1199</v>
      </c>
      <c r="B1479" s="49">
        <f>Hakulomake!$B$17</f>
        <v>0</v>
      </c>
      <c r="J1479" s="47"/>
      <c r="N1479" s="14"/>
      <c r="O1479" s="50">
        <f>MIN(Lääkkeet[[#This Row],[Velvoite 1.1.2024 (pakkauksia)]],Lääkkeet[[#This Row],[Suurimman alitusluvan mukainen velvoite 
1.1.-30.6.2024 (pakkauksia)]],Lääkkeet[[#This Row],[Alin saldo 
1.1.-30.6.2024 (pakkauksia)]])*Lääkkeet[[#This Row],[Kirjanpitoarvo / pakkaus 1.1.2024
(EUR  ALV 0 %)]]</f>
        <v>0</v>
      </c>
      <c r="P1479" s="16"/>
      <c r="Q1479" s="13"/>
      <c r="R1479" s="13"/>
      <c r="S1479" s="13"/>
      <c r="T1479" s="14"/>
      <c r="U1479" s="51">
        <f>MIN(Lääkkeet[[#This Row],[Velvoite 1.7.2024 (pakkauksia)]],Lääkkeet[[#This Row],[Suurimman alitusluvan mukainen velvoite
1.7.-31.12.2024 (pakkauksia)]],Lääkkeet[[#This Row],[Alin saldo 
1.7.-31.12.2024 (pakkauksia)]])*Lääkkeet[[#This Row],[Kirjanpitoarvo / pakkaus 1.7.2024
(EUR  ALV 0 %)]]</f>
        <v>0</v>
      </c>
      <c r="W1479" s="61" t="str" cm="1">
        <f t="array" ref="W1479">IFERROR(_xlfn.IFS(Lääkkeet[[#This Row],[Sitoutunut pääoma 
1.1.-30.6.2024 (EUR)]]&gt;0,"Täytetyt",Lääkkeet[[#This Row],[Sitoutunut pääoma 
1.7.-31.12.2024 (EUR)]]&gt;0,"Täytetyt"),"")</f>
        <v/>
      </c>
      <c r="X1479" s="61"/>
      <c r="Y1479" s="5">
        <f>Hakulomake!$B$29</f>
        <v>0</v>
      </c>
    </row>
    <row r="1480" spans="1:25" x14ac:dyDescent="0.3">
      <c r="A1480" s="6" t="s">
        <v>1199</v>
      </c>
      <c r="B1480" s="49">
        <f>Hakulomake!$B$17</f>
        <v>0</v>
      </c>
      <c r="J1480" s="47"/>
      <c r="N1480" s="14"/>
      <c r="O1480" s="50">
        <f>MIN(Lääkkeet[[#This Row],[Velvoite 1.1.2024 (pakkauksia)]],Lääkkeet[[#This Row],[Suurimman alitusluvan mukainen velvoite 
1.1.-30.6.2024 (pakkauksia)]],Lääkkeet[[#This Row],[Alin saldo 
1.1.-30.6.2024 (pakkauksia)]])*Lääkkeet[[#This Row],[Kirjanpitoarvo / pakkaus 1.1.2024
(EUR  ALV 0 %)]]</f>
        <v>0</v>
      </c>
      <c r="P1480" s="16"/>
      <c r="Q1480" s="13"/>
      <c r="R1480" s="13"/>
      <c r="S1480" s="13"/>
      <c r="T1480" s="14"/>
      <c r="U1480" s="51">
        <f>MIN(Lääkkeet[[#This Row],[Velvoite 1.7.2024 (pakkauksia)]],Lääkkeet[[#This Row],[Suurimman alitusluvan mukainen velvoite
1.7.-31.12.2024 (pakkauksia)]],Lääkkeet[[#This Row],[Alin saldo 
1.7.-31.12.2024 (pakkauksia)]])*Lääkkeet[[#This Row],[Kirjanpitoarvo / pakkaus 1.7.2024
(EUR  ALV 0 %)]]</f>
        <v>0</v>
      </c>
      <c r="W1480" s="61" t="str" cm="1">
        <f t="array" ref="W1480">IFERROR(_xlfn.IFS(Lääkkeet[[#This Row],[Sitoutunut pääoma 
1.1.-30.6.2024 (EUR)]]&gt;0,"Täytetyt",Lääkkeet[[#This Row],[Sitoutunut pääoma 
1.7.-31.12.2024 (EUR)]]&gt;0,"Täytetyt"),"")</f>
        <v/>
      </c>
      <c r="X1480" s="61"/>
      <c r="Y1480" s="5">
        <f>Hakulomake!$B$29</f>
        <v>0</v>
      </c>
    </row>
    <row r="1481" spans="1:25" x14ac:dyDescent="0.3">
      <c r="A1481" s="6" t="s">
        <v>1199</v>
      </c>
      <c r="B1481" s="49">
        <f>Hakulomake!$B$17</f>
        <v>0</v>
      </c>
      <c r="J1481" s="47"/>
      <c r="N1481" s="14"/>
      <c r="O1481" s="50">
        <f>MIN(Lääkkeet[[#This Row],[Velvoite 1.1.2024 (pakkauksia)]],Lääkkeet[[#This Row],[Suurimman alitusluvan mukainen velvoite 
1.1.-30.6.2024 (pakkauksia)]],Lääkkeet[[#This Row],[Alin saldo 
1.1.-30.6.2024 (pakkauksia)]])*Lääkkeet[[#This Row],[Kirjanpitoarvo / pakkaus 1.1.2024
(EUR  ALV 0 %)]]</f>
        <v>0</v>
      </c>
      <c r="P1481" s="16"/>
      <c r="Q1481" s="13"/>
      <c r="R1481" s="13"/>
      <c r="S1481" s="13"/>
      <c r="T1481" s="14"/>
      <c r="U1481" s="51">
        <f>MIN(Lääkkeet[[#This Row],[Velvoite 1.7.2024 (pakkauksia)]],Lääkkeet[[#This Row],[Suurimman alitusluvan mukainen velvoite
1.7.-31.12.2024 (pakkauksia)]],Lääkkeet[[#This Row],[Alin saldo 
1.7.-31.12.2024 (pakkauksia)]])*Lääkkeet[[#This Row],[Kirjanpitoarvo / pakkaus 1.7.2024
(EUR  ALV 0 %)]]</f>
        <v>0</v>
      </c>
      <c r="W1481" s="61" t="str" cm="1">
        <f t="array" ref="W1481">IFERROR(_xlfn.IFS(Lääkkeet[[#This Row],[Sitoutunut pääoma 
1.1.-30.6.2024 (EUR)]]&gt;0,"Täytetyt",Lääkkeet[[#This Row],[Sitoutunut pääoma 
1.7.-31.12.2024 (EUR)]]&gt;0,"Täytetyt"),"")</f>
        <v/>
      </c>
      <c r="X1481" s="61"/>
      <c r="Y1481" s="5">
        <f>Hakulomake!$B$29</f>
        <v>0</v>
      </c>
    </row>
    <row r="1482" spans="1:25" x14ac:dyDescent="0.3">
      <c r="A1482" s="6" t="s">
        <v>1199</v>
      </c>
      <c r="B1482" s="49">
        <f>Hakulomake!$B$17</f>
        <v>0</v>
      </c>
      <c r="J1482" s="47"/>
      <c r="N1482" s="14"/>
      <c r="O1482" s="50">
        <f>MIN(Lääkkeet[[#This Row],[Velvoite 1.1.2024 (pakkauksia)]],Lääkkeet[[#This Row],[Suurimman alitusluvan mukainen velvoite 
1.1.-30.6.2024 (pakkauksia)]],Lääkkeet[[#This Row],[Alin saldo 
1.1.-30.6.2024 (pakkauksia)]])*Lääkkeet[[#This Row],[Kirjanpitoarvo / pakkaus 1.1.2024
(EUR  ALV 0 %)]]</f>
        <v>0</v>
      </c>
      <c r="P1482" s="16"/>
      <c r="Q1482" s="13"/>
      <c r="R1482" s="13"/>
      <c r="S1482" s="13"/>
      <c r="T1482" s="14"/>
      <c r="U1482" s="51">
        <f>MIN(Lääkkeet[[#This Row],[Velvoite 1.7.2024 (pakkauksia)]],Lääkkeet[[#This Row],[Suurimman alitusluvan mukainen velvoite
1.7.-31.12.2024 (pakkauksia)]],Lääkkeet[[#This Row],[Alin saldo 
1.7.-31.12.2024 (pakkauksia)]])*Lääkkeet[[#This Row],[Kirjanpitoarvo / pakkaus 1.7.2024
(EUR  ALV 0 %)]]</f>
        <v>0</v>
      </c>
      <c r="W1482" s="61" t="str" cm="1">
        <f t="array" ref="W1482">IFERROR(_xlfn.IFS(Lääkkeet[[#This Row],[Sitoutunut pääoma 
1.1.-30.6.2024 (EUR)]]&gt;0,"Täytetyt",Lääkkeet[[#This Row],[Sitoutunut pääoma 
1.7.-31.12.2024 (EUR)]]&gt;0,"Täytetyt"),"")</f>
        <v/>
      </c>
      <c r="X1482" s="61"/>
      <c r="Y1482" s="5">
        <f>Hakulomake!$B$29</f>
        <v>0</v>
      </c>
    </row>
    <row r="1483" spans="1:25" x14ac:dyDescent="0.3">
      <c r="A1483" s="6" t="s">
        <v>1199</v>
      </c>
      <c r="B1483" s="49">
        <f>Hakulomake!$B$17</f>
        <v>0</v>
      </c>
      <c r="J1483" s="47"/>
      <c r="N1483" s="14"/>
      <c r="O1483" s="50">
        <f>MIN(Lääkkeet[[#This Row],[Velvoite 1.1.2024 (pakkauksia)]],Lääkkeet[[#This Row],[Suurimman alitusluvan mukainen velvoite 
1.1.-30.6.2024 (pakkauksia)]],Lääkkeet[[#This Row],[Alin saldo 
1.1.-30.6.2024 (pakkauksia)]])*Lääkkeet[[#This Row],[Kirjanpitoarvo / pakkaus 1.1.2024
(EUR  ALV 0 %)]]</f>
        <v>0</v>
      </c>
      <c r="P1483" s="16"/>
      <c r="Q1483" s="13"/>
      <c r="R1483" s="13"/>
      <c r="S1483" s="13"/>
      <c r="T1483" s="14"/>
      <c r="U1483" s="51">
        <f>MIN(Lääkkeet[[#This Row],[Velvoite 1.7.2024 (pakkauksia)]],Lääkkeet[[#This Row],[Suurimman alitusluvan mukainen velvoite
1.7.-31.12.2024 (pakkauksia)]],Lääkkeet[[#This Row],[Alin saldo 
1.7.-31.12.2024 (pakkauksia)]])*Lääkkeet[[#This Row],[Kirjanpitoarvo / pakkaus 1.7.2024
(EUR  ALV 0 %)]]</f>
        <v>0</v>
      </c>
      <c r="W1483" s="61" t="str" cm="1">
        <f t="array" ref="W1483">IFERROR(_xlfn.IFS(Lääkkeet[[#This Row],[Sitoutunut pääoma 
1.1.-30.6.2024 (EUR)]]&gt;0,"Täytetyt",Lääkkeet[[#This Row],[Sitoutunut pääoma 
1.7.-31.12.2024 (EUR)]]&gt;0,"Täytetyt"),"")</f>
        <v/>
      </c>
      <c r="X1483" s="61"/>
      <c r="Y1483" s="5">
        <f>Hakulomake!$B$29</f>
        <v>0</v>
      </c>
    </row>
    <row r="1484" spans="1:25" x14ac:dyDescent="0.3">
      <c r="A1484" s="6" t="s">
        <v>1199</v>
      </c>
      <c r="B1484" s="49">
        <f>Hakulomake!$B$17</f>
        <v>0</v>
      </c>
      <c r="J1484" s="47"/>
      <c r="N1484" s="14"/>
      <c r="O1484" s="50">
        <f>MIN(Lääkkeet[[#This Row],[Velvoite 1.1.2024 (pakkauksia)]],Lääkkeet[[#This Row],[Suurimman alitusluvan mukainen velvoite 
1.1.-30.6.2024 (pakkauksia)]],Lääkkeet[[#This Row],[Alin saldo 
1.1.-30.6.2024 (pakkauksia)]])*Lääkkeet[[#This Row],[Kirjanpitoarvo / pakkaus 1.1.2024
(EUR  ALV 0 %)]]</f>
        <v>0</v>
      </c>
      <c r="P1484" s="16"/>
      <c r="Q1484" s="13"/>
      <c r="R1484" s="13"/>
      <c r="S1484" s="13"/>
      <c r="T1484" s="14"/>
      <c r="U1484" s="51">
        <f>MIN(Lääkkeet[[#This Row],[Velvoite 1.7.2024 (pakkauksia)]],Lääkkeet[[#This Row],[Suurimman alitusluvan mukainen velvoite
1.7.-31.12.2024 (pakkauksia)]],Lääkkeet[[#This Row],[Alin saldo 
1.7.-31.12.2024 (pakkauksia)]])*Lääkkeet[[#This Row],[Kirjanpitoarvo / pakkaus 1.7.2024
(EUR  ALV 0 %)]]</f>
        <v>0</v>
      </c>
      <c r="W1484" s="61" t="str" cm="1">
        <f t="array" ref="W1484">IFERROR(_xlfn.IFS(Lääkkeet[[#This Row],[Sitoutunut pääoma 
1.1.-30.6.2024 (EUR)]]&gt;0,"Täytetyt",Lääkkeet[[#This Row],[Sitoutunut pääoma 
1.7.-31.12.2024 (EUR)]]&gt;0,"Täytetyt"),"")</f>
        <v/>
      </c>
      <c r="X1484" s="61"/>
      <c r="Y1484" s="5">
        <f>Hakulomake!$B$29</f>
        <v>0</v>
      </c>
    </row>
    <row r="1485" spans="1:25" x14ac:dyDescent="0.3">
      <c r="A1485" s="6" t="s">
        <v>1199</v>
      </c>
      <c r="B1485" s="49">
        <f>Hakulomake!$B$17</f>
        <v>0</v>
      </c>
      <c r="J1485" s="47"/>
      <c r="N1485" s="14"/>
      <c r="O1485" s="50">
        <f>MIN(Lääkkeet[[#This Row],[Velvoite 1.1.2024 (pakkauksia)]],Lääkkeet[[#This Row],[Suurimman alitusluvan mukainen velvoite 
1.1.-30.6.2024 (pakkauksia)]],Lääkkeet[[#This Row],[Alin saldo 
1.1.-30.6.2024 (pakkauksia)]])*Lääkkeet[[#This Row],[Kirjanpitoarvo / pakkaus 1.1.2024
(EUR  ALV 0 %)]]</f>
        <v>0</v>
      </c>
      <c r="P1485" s="16"/>
      <c r="Q1485" s="13"/>
      <c r="R1485" s="13"/>
      <c r="S1485" s="13"/>
      <c r="T1485" s="14"/>
      <c r="U1485" s="51">
        <f>MIN(Lääkkeet[[#This Row],[Velvoite 1.7.2024 (pakkauksia)]],Lääkkeet[[#This Row],[Suurimman alitusluvan mukainen velvoite
1.7.-31.12.2024 (pakkauksia)]],Lääkkeet[[#This Row],[Alin saldo 
1.7.-31.12.2024 (pakkauksia)]])*Lääkkeet[[#This Row],[Kirjanpitoarvo / pakkaus 1.7.2024
(EUR  ALV 0 %)]]</f>
        <v>0</v>
      </c>
      <c r="W1485" s="61" t="str" cm="1">
        <f t="array" ref="W1485">IFERROR(_xlfn.IFS(Lääkkeet[[#This Row],[Sitoutunut pääoma 
1.1.-30.6.2024 (EUR)]]&gt;0,"Täytetyt",Lääkkeet[[#This Row],[Sitoutunut pääoma 
1.7.-31.12.2024 (EUR)]]&gt;0,"Täytetyt"),"")</f>
        <v/>
      </c>
      <c r="X1485" s="61"/>
      <c r="Y1485" s="5">
        <f>Hakulomake!$B$29</f>
        <v>0</v>
      </c>
    </row>
    <row r="1486" spans="1:25" x14ac:dyDescent="0.3">
      <c r="A1486" s="6" t="s">
        <v>1199</v>
      </c>
      <c r="B1486" s="49">
        <f>Hakulomake!$B$17</f>
        <v>0</v>
      </c>
      <c r="J1486" s="47"/>
      <c r="N1486" s="14"/>
      <c r="O1486" s="50">
        <f>MIN(Lääkkeet[[#This Row],[Velvoite 1.1.2024 (pakkauksia)]],Lääkkeet[[#This Row],[Suurimman alitusluvan mukainen velvoite 
1.1.-30.6.2024 (pakkauksia)]],Lääkkeet[[#This Row],[Alin saldo 
1.1.-30.6.2024 (pakkauksia)]])*Lääkkeet[[#This Row],[Kirjanpitoarvo / pakkaus 1.1.2024
(EUR  ALV 0 %)]]</f>
        <v>0</v>
      </c>
      <c r="P1486" s="16"/>
      <c r="Q1486" s="13"/>
      <c r="R1486" s="13"/>
      <c r="S1486" s="13"/>
      <c r="T1486" s="14"/>
      <c r="U1486" s="51">
        <f>MIN(Lääkkeet[[#This Row],[Velvoite 1.7.2024 (pakkauksia)]],Lääkkeet[[#This Row],[Suurimman alitusluvan mukainen velvoite
1.7.-31.12.2024 (pakkauksia)]],Lääkkeet[[#This Row],[Alin saldo 
1.7.-31.12.2024 (pakkauksia)]])*Lääkkeet[[#This Row],[Kirjanpitoarvo / pakkaus 1.7.2024
(EUR  ALV 0 %)]]</f>
        <v>0</v>
      </c>
      <c r="W1486" s="61" t="str" cm="1">
        <f t="array" ref="W1486">IFERROR(_xlfn.IFS(Lääkkeet[[#This Row],[Sitoutunut pääoma 
1.1.-30.6.2024 (EUR)]]&gt;0,"Täytetyt",Lääkkeet[[#This Row],[Sitoutunut pääoma 
1.7.-31.12.2024 (EUR)]]&gt;0,"Täytetyt"),"")</f>
        <v/>
      </c>
      <c r="X1486" s="61"/>
      <c r="Y1486" s="5">
        <f>Hakulomake!$B$29</f>
        <v>0</v>
      </c>
    </row>
    <row r="1487" spans="1:25" x14ac:dyDescent="0.3">
      <c r="A1487" s="6" t="s">
        <v>1199</v>
      </c>
      <c r="B1487" s="49">
        <f>Hakulomake!$B$17</f>
        <v>0</v>
      </c>
      <c r="J1487" s="47"/>
      <c r="N1487" s="14"/>
      <c r="O1487" s="50">
        <f>MIN(Lääkkeet[[#This Row],[Velvoite 1.1.2024 (pakkauksia)]],Lääkkeet[[#This Row],[Suurimman alitusluvan mukainen velvoite 
1.1.-30.6.2024 (pakkauksia)]],Lääkkeet[[#This Row],[Alin saldo 
1.1.-30.6.2024 (pakkauksia)]])*Lääkkeet[[#This Row],[Kirjanpitoarvo / pakkaus 1.1.2024
(EUR  ALV 0 %)]]</f>
        <v>0</v>
      </c>
      <c r="P1487" s="16"/>
      <c r="Q1487" s="13"/>
      <c r="R1487" s="13"/>
      <c r="S1487" s="13"/>
      <c r="T1487" s="14"/>
      <c r="U1487" s="51">
        <f>MIN(Lääkkeet[[#This Row],[Velvoite 1.7.2024 (pakkauksia)]],Lääkkeet[[#This Row],[Suurimman alitusluvan mukainen velvoite
1.7.-31.12.2024 (pakkauksia)]],Lääkkeet[[#This Row],[Alin saldo 
1.7.-31.12.2024 (pakkauksia)]])*Lääkkeet[[#This Row],[Kirjanpitoarvo / pakkaus 1.7.2024
(EUR  ALV 0 %)]]</f>
        <v>0</v>
      </c>
      <c r="W1487" s="61" t="str" cm="1">
        <f t="array" ref="W1487">IFERROR(_xlfn.IFS(Lääkkeet[[#This Row],[Sitoutunut pääoma 
1.1.-30.6.2024 (EUR)]]&gt;0,"Täytetyt",Lääkkeet[[#This Row],[Sitoutunut pääoma 
1.7.-31.12.2024 (EUR)]]&gt;0,"Täytetyt"),"")</f>
        <v/>
      </c>
      <c r="X1487" s="61"/>
      <c r="Y1487" s="5">
        <f>Hakulomake!$B$29</f>
        <v>0</v>
      </c>
    </row>
    <row r="1488" spans="1:25" x14ac:dyDescent="0.3">
      <c r="A1488" s="6" t="s">
        <v>1199</v>
      </c>
      <c r="B1488" s="49">
        <f>Hakulomake!$B$17</f>
        <v>0</v>
      </c>
      <c r="J1488" s="47"/>
      <c r="N1488" s="14"/>
      <c r="O1488" s="50">
        <f>MIN(Lääkkeet[[#This Row],[Velvoite 1.1.2024 (pakkauksia)]],Lääkkeet[[#This Row],[Suurimman alitusluvan mukainen velvoite 
1.1.-30.6.2024 (pakkauksia)]],Lääkkeet[[#This Row],[Alin saldo 
1.1.-30.6.2024 (pakkauksia)]])*Lääkkeet[[#This Row],[Kirjanpitoarvo / pakkaus 1.1.2024
(EUR  ALV 0 %)]]</f>
        <v>0</v>
      </c>
      <c r="P1488" s="16"/>
      <c r="Q1488" s="13"/>
      <c r="R1488" s="13"/>
      <c r="S1488" s="13"/>
      <c r="T1488" s="14"/>
      <c r="U1488" s="51">
        <f>MIN(Lääkkeet[[#This Row],[Velvoite 1.7.2024 (pakkauksia)]],Lääkkeet[[#This Row],[Suurimman alitusluvan mukainen velvoite
1.7.-31.12.2024 (pakkauksia)]],Lääkkeet[[#This Row],[Alin saldo 
1.7.-31.12.2024 (pakkauksia)]])*Lääkkeet[[#This Row],[Kirjanpitoarvo / pakkaus 1.7.2024
(EUR  ALV 0 %)]]</f>
        <v>0</v>
      </c>
      <c r="W1488" s="61" t="str" cm="1">
        <f t="array" ref="W1488">IFERROR(_xlfn.IFS(Lääkkeet[[#This Row],[Sitoutunut pääoma 
1.1.-30.6.2024 (EUR)]]&gt;0,"Täytetyt",Lääkkeet[[#This Row],[Sitoutunut pääoma 
1.7.-31.12.2024 (EUR)]]&gt;0,"Täytetyt"),"")</f>
        <v/>
      </c>
      <c r="X1488" s="61"/>
      <c r="Y1488" s="5">
        <f>Hakulomake!$B$29</f>
        <v>0</v>
      </c>
    </row>
    <row r="1489" spans="1:25" x14ac:dyDescent="0.3">
      <c r="A1489" s="6" t="s">
        <v>1199</v>
      </c>
      <c r="B1489" s="49">
        <f>Hakulomake!$B$17</f>
        <v>0</v>
      </c>
      <c r="J1489" s="47"/>
      <c r="N1489" s="14"/>
      <c r="O1489" s="50">
        <f>MIN(Lääkkeet[[#This Row],[Velvoite 1.1.2024 (pakkauksia)]],Lääkkeet[[#This Row],[Suurimman alitusluvan mukainen velvoite 
1.1.-30.6.2024 (pakkauksia)]],Lääkkeet[[#This Row],[Alin saldo 
1.1.-30.6.2024 (pakkauksia)]])*Lääkkeet[[#This Row],[Kirjanpitoarvo / pakkaus 1.1.2024
(EUR  ALV 0 %)]]</f>
        <v>0</v>
      </c>
      <c r="P1489" s="16"/>
      <c r="Q1489" s="13"/>
      <c r="R1489" s="13"/>
      <c r="S1489" s="13"/>
      <c r="T1489" s="14"/>
      <c r="U1489" s="51">
        <f>MIN(Lääkkeet[[#This Row],[Velvoite 1.7.2024 (pakkauksia)]],Lääkkeet[[#This Row],[Suurimman alitusluvan mukainen velvoite
1.7.-31.12.2024 (pakkauksia)]],Lääkkeet[[#This Row],[Alin saldo 
1.7.-31.12.2024 (pakkauksia)]])*Lääkkeet[[#This Row],[Kirjanpitoarvo / pakkaus 1.7.2024
(EUR  ALV 0 %)]]</f>
        <v>0</v>
      </c>
      <c r="W1489" s="61" t="str" cm="1">
        <f t="array" ref="W1489">IFERROR(_xlfn.IFS(Lääkkeet[[#This Row],[Sitoutunut pääoma 
1.1.-30.6.2024 (EUR)]]&gt;0,"Täytetyt",Lääkkeet[[#This Row],[Sitoutunut pääoma 
1.7.-31.12.2024 (EUR)]]&gt;0,"Täytetyt"),"")</f>
        <v/>
      </c>
      <c r="X1489" s="61"/>
      <c r="Y1489" s="5">
        <f>Hakulomake!$B$29</f>
        <v>0</v>
      </c>
    </row>
    <row r="1490" spans="1:25" x14ac:dyDescent="0.3">
      <c r="A1490" s="6" t="s">
        <v>1199</v>
      </c>
      <c r="B1490" s="49">
        <f>Hakulomake!$B$17</f>
        <v>0</v>
      </c>
      <c r="J1490" s="47"/>
      <c r="N1490" s="14"/>
      <c r="O1490" s="50">
        <f>MIN(Lääkkeet[[#This Row],[Velvoite 1.1.2024 (pakkauksia)]],Lääkkeet[[#This Row],[Suurimman alitusluvan mukainen velvoite 
1.1.-30.6.2024 (pakkauksia)]],Lääkkeet[[#This Row],[Alin saldo 
1.1.-30.6.2024 (pakkauksia)]])*Lääkkeet[[#This Row],[Kirjanpitoarvo / pakkaus 1.1.2024
(EUR  ALV 0 %)]]</f>
        <v>0</v>
      </c>
      <c r="P1490" s="16"/>
      <c r="Q1490" s="13"/>
      <c r="R1490" s="13"/>
      <c r="S1490" s="13"/>
      <c r="T1490" s="14"/>
      <c r="U1490" s="51">
        <f>MIN(Lääkkeet[[#This Row],[Velvoite 1.7.2024 (pakkauksia)]],Lääkkeet[[#This Row],[Suurimman alitusluvan mukainen velvoite
1.7.-31.12.2024 (pakkauksia)]],Lääkkeet[[#This Row],[Alin saldo 
1.7.-31.12.2024 (pakkauksia)]])*Lääkkeet[[#This Row],[Kirjanpitoarvo / pakkaus 1.7.2024
(EUR  ALV 0 %)]]</f>
        <v>0</v>
      </c>
      <c r="W1490" s="61" t="str" cm="1">
        <f t="array" ref="W1490">IFERROR(_xlfn.IFS(Lääkkeet[[#This Row],[Sitoutunut pääoma 
1.1.-30.6.2024 (EUR)]]&gt;0,"Täytetyt",Lääkkeet[[#This Row],[Sitoutunut pääoma 
1.7.-31.12.2024 (EUR)]]&gt;0,"Täytetyt"),"")</f>
        <v/>
      </c>
      <c r="X1490" s="61"/>
      <c r="Y1490" s="5">
        <f>Hakulomake!$B$29</f>
        <v>0</v>
      </c>
    </row>
    <row r="1491" spans="1:25" x14ac:dyDescent="0.3">
      <c r="A1491" s="6" t="s">
        <v>1199</v>
      </c>
      <c r="B1491" s="49">
        <f>Hakulomake!$B$17</f>
        <v>0</v>
      </c>
      <c r="J1491" s="47"/>
      <c r="N1491" s="14"/>
      <c r="O1491" s="50">
        <f>MIN(Lääkkeet[[#This Row],[Velvoite 1.1.2024 (pakkauksia)]],Lääkkeet[[#This Row],[Suurimman alitusluvan mukainen velvoite 
1.1.-30.6.2024 (pakkauksia)]],Lääkkeet[[#This Row],[Alin saldo 
1.1.-30.6.2024 (pakkauksia)]])*Lääkkeet[[#This Row],[Kirjanpitoarvo / pakkaus 1.1.2024
(EUR  ALV 0 %)]]</f>
        <v>0</v>
      </c>
      <c r="P1491" s="16"/>
      <c r="Q1491" s="13"/>
      <c r="R1491" s="13"/>
      <c r="S1491" s="13"/>
      <c r="T1491" s="14"/>
      <c r="U1491" s="51">
        <f>MIN(Lääkkeet[[#This Row],[Velvoite 1.7.2024 (pakkauksia)]],Lääkkeet[[#This Row],[Suurimman alitusluvan mukainen velvoite
1.7.-31.12.2024 (pakkauksia)]],Lääkkeet[[#This Row],[Alin saldo 
1.7.-31.12.2024 (pakkauksia)]])*Lääkkeet[[#This Row],[Kirjanpitoarvo / pakkaus 1.7.2024
(EUR  ALV 0 %)]]</f>
        <v>0</v>
      </c>
      <c r="W1491" s="61" t="str" cm="1">
        <f t="array" ref="W1491">IFERROR(_xlfn.IFS(Lääkkeet[[#This Row],[Sitoutunut pääoma 
1.1.-30.6.2024 (EUR)]]&gt;0,"Täytetyt",Lääkkeet[[#This Row],[Sitoutunut pääoma 
1.7.-31.12.2024 (EUR)]]&gt;0,"Täytetyt"),"")</f>
        <v/>
      </c>
      <c r="X1491" s="61"/>
      <c r="Y1491" s="5">
        <f>Hakulomake!$B$29</f>
        <v>0</v>
      </c>
    </row>
    <row r="1492" spans="1:25" x14ac:dyDescent="0.3">
      <c r="A1492" s="6" t="s">
        <v>1199</v>
      </c>
      <c r="B1492" s="49">
        <f>Hakulomake!$B$17</f>
        <v>0</v>
      </c>
      <c r="J1492" s="47"/>
      <c r="N1492" s="14"/>
      <c r="O1492" s="50">
        <f>MIN(Lääkkeet[[#This Row],[Velvoite 1.1.2024 (pakkauksia)]],Lääkkeet[[#This Row],[Suurimman alitusluvan mukainen velvoite 
1.1.-30.6.2024 (pakkauksia)]],Lääkkeet[[#This Row],[Alin saldo 
1.1.-30.6.2024 (pakkauksia)]])*Lääkkeet[[#This Row],[Kirjanpitoarvo / pakkaus 1.1.2024
(EUR  ALV 0 %)]]</f>
        <v>0</v>
      </c>
      <c r="P1492" s="16"/>
      <c r="Q1492" s="13"/>
      <c r="R1492" s="13"/>
      <c r="S1492" s="13"/>
      <c r="T1492" s="14"/>
      <c r="U1492" s="51">
        <f>MIN(Lääkkeet[[#This Row],[Velvoite 1.7.2024 (pakkauksia)]],Lääkkeet[[#This Row],[Suurimman alitusluvan mukainen velvoite
1.7.-31.12.2024 (pakkauksia)]],Lääkkeet[[#This Row],[Alin saldo 
1.7.-31.12.2024 (pakkauksia)]])*Lääkkeet[[#This Row],[Kirjanpitoarvo / pakkaus 1.7.2024
(EUR  ALV 0 %)]]</f>
        <v>0</v>
      </c>
      <c r="W1492" s="61" t="str" cm="1">
        <f t="array" ref="W1492">IFERROR(_xlfn.IFS(Lääkkeet[[#This Row],[Sitoutunut pääoma 
1.1.-30.6.2024 (EUR)]]&gt;0,"Täytetyt",Lääkkeet[[#This Row],[Sitoutunut pääoma 
1.7.-31.12.2024 (EUR)]]&gt;0,"Täytetyt"),"")</f>
        <v/>
      </c>
      <c r="X1492" s="61"/>
      <c r="Y1492" s="5">
        <f>Hakulomake!$B$29</f>
        <v>0</v>
      </c>
    </row>
    <row r="1493" spans="1:25" x14ac:dyDescent="0.3">
      <c r="A1493" s="6" t="s">
        <v>1199</v>
      </c>
      <c r="B1493" s="49">
        <f>Hakulomake!$B$17</f>
        <v>0</v>
      </c>
      <c r="J1493" s="47"/>
      <c r="N1493" s="14"/>
      <c r="O1493" s="50">
        <f>MIN(Lääkkeet[[#This Row],[Velvoite 1.1.2024 (pakkauksia)]],Lääkkeet[[#This Row],[Suurimman alitusluvan mukainen velvoite 
1.1.-30.6.2024 (pakkauksia)]],Lääkkeet[[#This Row],[Alin saldo 
1.1.-30.6.2024 (pakkauksia)]])*Lääkkeet[[#This Row],[Kirjanpitoarvo / pakkaus 1.1.2024
(EUR  ALV 0 %)]]</f>
        <v>0</v>
      </c>
      <c r="P1493" s="16"/>
      <c r="Q1493" s="13"/>
      <c r="R1493" s="13"/>
      <c r="S1493" s="13"/>
      <c r="T1493" s="14"/>
      <c r="U1493" s="51">
        <f>MIN(Lääkkeet[[#This Row],[Velvoite 1.7.2024 (pakkauksia)]],Lääkkeet[[#This Row],[Suurimman alitusluvan mukainen velvoite
1.7.-31.12.2024 (pakkauksia)]],Lääkkeet[[#This Row],[Alin saldo 
1.7.-31.12.2024 (pakkauksia)]])*Lääkkeet[[#This Row],[Kirjanpitoarvo / pakkaus 1.7.2024
(EUR  ALV 0 %)]]</f>
        <v>0</v>
      </c>
      <c r="W1493" s="61" t="str" cm="1">
        <f t="array" ref="W1493">IFERROR(_xlfn.IFS(Lääkkeet[[#This Row],[Sitoutunut pääoma 
1.1.-30.6.2024 (EUR)]]&gt;0,"Täytetyt",Lääkkeet[[#This Row],[Sitoutunut pääoma 
1.7.-31.12.2024 (EUR)]]&gt;0,"Täytetyt"),"")</f>
        <v/>
      </c>
      <c r="X1493" s="61"/>
      <c r="Y1493" s="5">
        <f>Hakulomake!$B$29</f>
        <v>0</v>
      </c>
    </row>
    <row r="1494" spans="1:25" x14ac:dyDescent="0.3">
      <c r="A1494" s="6" t="s">
        <v>1199</v>
      </c>
      <c r="B1494" s="49">
        <f>Hakulomake!$B$17</f>
        <v>0</v>
      </c>
      <c r="J1494" s="47"/>
      <c r="N1494" s="14"/>
      <c r="O1494" s="50">
        <f>MIN(Lääkkeet[[#This Row],[Velvoite 1.1.2024 (pakkauksia)]],Lääkkeet[[#This Row],[Suurimman alitusluvan mukainen velvoite 
1.1.-30.6.2024 (pakkauksia)]],Lääkkeet[[#This Row],[Alin saldo 
1.1.-30.6.2024 (pakkauksia)]])*Lääkkeet[[#This Row],[Kirjanpitoarvo / pakkaus 1.1.2024
(EUR  ALV 0 %)]]</f>
        <v>0</v>
      </c>
      <c r="P1494" s="16"/>
      <c r="Q1494" s="13"/>
      <c r="R1494" s="13"/>
      <c r="S1494" s="13"/>
      <c r="T1494" s="14"/>
      <c r="U1494" s="51">
        <f>MIN(Lääkkeet[[#This Row],[Velvoite 1.7.2024 (pakkauksia)]],Lääkkeet[[#This Row],[Suurimman alitusluvan mukainen velvoite
1.7.-31.12.2024 (pakkauksia)]],Lääkkeet[[#This Row],[Alin saldo 
1.7.-31.12.2024 (pakkauksia)]])*Lääkkeet[[#This Row],[Kirjanpitoarvo / pakkaus 1.7.2024
(EUR  ALV 0 %)]]</f>
        <v>0</v>
      </c>
      <c r="W1494" s="61" t="str" cm="1">
        <f t="array" ref="W1494">IFERROR(_xlfn.IFS(Lääkkeet[[#This Row],[Sitoutunut pääoma 
1.1.-30.6.2024 (EUR)]]&gt;0,"Täytetyt",Lääkkeet[[#This Row],[Sitoutunut pääoma 
1.7.-31.12.2024 (EUR)]]&gt;0,"Täytetyt"),"")</f>
        <v/>
      </c>
      <c r="X1494" s="61"/>
      <c r="Y1494" s="5">
        <f>Hakulomake!$B$29</f>
        <v>0</v>
      </c>
    </row>
    <row r="1495" spans="1:25" x14ac:dyDescent="0.3">
      <c r="A1495" s="6" t="s">
        <v>1199</v>
      </c>
      <c r="B1495" s="49">
        <f>Hakulomake!$B$17</f>
        <v>0</v>
      </c>
      <c r="J1495" s="47"/>
      <c r="N1495" s="14"/>
      <c r="O1495" s="50">
        <f>MIN(Lääkkeet[[#This Row],[Velvoite 1.1.2024 (pakkauksia)]],Lääkkeet[[#This Row],[Suurimman alitusluvan mukainen velvoite 
1.1.-30.6.2024 (pakkauksia)]],Lääkkeet[[#This Row],[Alin saldo 
1.1.-30.6.2024 (pakkauksia)]])*Lääkkeet[[#This Row],[Kirjanpitoarvo / pakkaus 1.1.2024
(EUR  ALV 0 %)]]</f>
        <v>0</v>
      </c>
      <c r="P1495" s="16"/>
      <c r="Q1495" s="13"/>
      <c r="R1495" s="13"/>
      <c r="S1495" s="13"/>
      <c r="T1495" s="14"/>
      <c r="U1495" s="51">
        <f>MIN(Lääkkeet[[#This Row],[Velvoite 1.7.2024 (pakkauksia)]],Lääkkeet[[#This Row],[Suurimman alitusluvan mukainen velvoite
1.7.-31.12.2024 (pakkauksia)]],Lääkkeet[[#This Row],[Alin saldo 
1.7.-31.12.2024 (pakkauksia)]])*Lääkkeet[[#This Row],[Kirjanpitoarvo / pakkaus 1.7.2024
(EUR  ALV 0 %)]]</f>
        <v>0</v>
      </c>
      <c r="W1495" s="61" t="str" cm="1">
        <f t="array" ref="W1495">IFERROR(_xlfn.IFS(Lääkkeet[[#This Row],[Sitoutunut pääoma 
1.1.-30.6.2024 (EUR)]]&gt;0,"Täytetyt",Lääkkeet[[#This Row],[Sitoutunut pääoma 
1.7.-31.12.2024 (EUR)]]&gt;0,"Täytetyt"),"")</f>
        <v/>
      </c>
      <c r="X1495" s="61"/>
      <c r="Y1495" s="5">
        <f>Hakulomake!$B$29</f>
        <v>0</v>
      </c>
    </row>
    <row r="1496" spans="1:25" x14ac:dyDescent="0.3">
      <c r="A1496" s="6" t="s">
        <v>1199</v>
      </c>
      <c r="B1496" s="49">
        <f>Hakulomake!$B$17</f>
        <v>0</v>
      </c>
      <c r="J1496" s="47"/>
      <c r="N1496" s="14"/>
      <c r="O1496" s="50">
        <f>MIN(Lääkkeet[[#This Row],[Velvoite 1.1.2024 (pakkauksia)]],Lääkkeet[[#This Row],[Suurimman alitusluvan mukainen velvoite 
1.1.-30.6.2024 (pakkauksia)]],Lääkkeet[[#This Row],[Alin saldo 
1.1.-30.6.2024 (pakkauksia)]])*Lääkkeet[[#This Row],[Kirjanpitoarvo / pakkaus 1.1.2024
(EUR  ALV 0 %)]]</f>
        <v>0</v>
      </c>
      <c r="P1496" s="16"/>
      <c r="Q1496" s="13"/>
      <c r="R1496" s="13"/>
      <c r="S1496" s="13"/>
      <c r="T1496" s="14"/>
      <c r="U1496" s="51">
        <f>MIN(Lääkkeet[[#This Row],[Velvoite 1.7.2024 (pakkauksia)]],Lääkkeet[[#This Row],[Suurimman alitusluvan mukainen velvoite
1.7.-31.12.2024 (pakkauksia)]],Lääkkeet[[#This Row],[Alin saldo 
1.7.-31.12.2024 (pakkauksia)]])*Lääkkeet[[#This Row],[Kirjanpitoarvo / pakkaus 1.7.2024
(EUR  ALV 0 %)]]</f>
        <v>0</v>
      </c>
      <c r="W1496" s="61" t="str" cm="1">
        <f t="array" ref="W1496">IFERROR(_xlfn.IFS(Lääkkeet[[#This Row],[Sitoutunut pääoma 
1.1.-30.6.2024 (EUR)]]&gt;0,"Täytetyt",Lääkkeet[[#This Row],[Sitoutunut pääoma 
1.7.-31.12.2024 (EUR)]]&gt;0,"Täytetyt"),"")</f>
        <v/>
      </c>
      <c r="X1496" s="61"/>
      <c r="Y1496" s="5">
        <f>Hakulomake!$B$29</f>
        <v>0</v>
      </c>
    </row>
    <row r="1497" spans="1:25" x14ac:dyDescent="0.3">
      <c r="A1497" s="6" t="s">
        <v>1199</v>
      </c>
      <c r="B1497" s="49">
        <f>Hakulomake!$B$17</f>
        <v>0</v>
      </c>
      <c r="J1497" s="47"/>
      <c r="N1497" s="14"/>
      <c r="O1497" s="50">
        <f>MIN(Lääkkeet[[#This Row],[Velvoite 1.1.2024 (pakkauksia)]],Lääkkeet[[#This Row],[Suurimman alitusluvan mukainen velvoite 
1.1.-30.6.2024 (pakkauksia)]],Lääkkeet[[#This Row],[Alin saldo 
1.1.-30.6.2024 (pakkauksia)]])*Lääkkeet[[#This Row],[Kirjanpitoarvo / pakkaus 1.1.2024
(EUR  ALV 0 %)]]</f>
        <v>0</v>
      </c>
      <c r="P1497" s="16"/>
      <c r="Q1497" s="13"/>
      <c r="R1497" s="13"/>
      <c r="S1497" s="13"/>
      <c r="T1497" s="14"/>
      <c r="U1497" s="51">
        <f>MIN(Lääkkeet[[#This Row],[Velvoite 1.7.2024 (pakkauksia)]],Lääkkeet[[#This Row],[Suurimman alitusluvan mukainen velvoite
1.7.-31.12.2024 (pakkauksia)]],Lääkkeet[[#This Row],[Alin saldo 
1.7.-31.12.2024 (pakkauksia)]])*Lääkkeet[[#This Row],[Kirjanpitoarvo / pakkaus 1.7.2024
(EUR  ALV 0 %)]]</f>
        <v>0</v>
      </c>
      <c r="W1497" s="61" t="str" cm="1">
        <f t="array" ref="W1497">IFERROR(_xlfn.IFS(Lääkkeet[[#This Row],[Sitoutunut pääoma 
1.1.-30.6.2024 (EUR)]]&gt;0,"Täytetyt",Lääkkeet[[#This Row],[Sitoutunut pääoma 
1.7.-31.12.2024 (EUR)]]&gt;0,"Täytetyt"),"")</f>
        <v/>
      </c>
      <c r="X1497" s="61"/>
      <c r="Y1497" s="5">
        <f>Hakulomake!$B$29</f>
        <v>0</v>
      </c>
    </row>
    <row r="1498" spans="1:25" x14ac:dyDescent="0.3">
      <c r="A1498" s="6" t="s">
        <v>1199</v>
      </c>
      <c r="B1498" s="49">
        <f>Hakulomake!$B$17</f>
        <v>0</v>
      </c>
      <c r="J1498" s="47"/>
      <c r="N1498" s="14"/>
      <c r="O1498" s="50">
        <f>MIN(Lääkkeet[[#This Row],[Velvoite 1.1.2024 (pakkauksia)]],Lääkkeet[[#This Row],[Suurimman alitusluvan mukainen velvoite 
1.1.-30.6.2024 (pakkauksia)]],Lääkkeet[[#This Row],[Alin saldo 
1.1.-30.6.2024 (pakkauksia)]])*Lääkkeet[[#This Row],[Kirjanpitoarvo / pakkaus 1.1.2024
(EUR  ALV 0 %)]]</f>
        <v>0</v>
      </c>
      <c r="P1498" s="16"/>
      <c r="Q1498" s="13"/>
      <c r="R1498" s="13"/>
      <c r="S1498" s="13"/>
      <c r="T1498" s="14"/>
      <c r="U1498" s="51">
        <f>MIN(Lääkkeet[[#This Row],[Velvoite 1.7.2024 (pakkauksia)]],Lääkkeet[[#This Row],[Suurimman alitusluvan mukainen velvoite
1.7.-31.12.2024 (pakkauksia)]],Lääkkeet[[#This Row],[Alin saldo 
1.7.-31.12.2024 (pakkauksia)]])*Lääkkeet[[#This Row],[Kirjanpitoarvo / pakkaus 1.7.2024
(EUR  ALV 0 %)]]</f>
        <v>0</v>
      </c>
      <c r="W1498" s="61" t="str" cm="1">
        <f t="array" ref="W1498">IFERROR(_xlfn.IFS(Lääkkeet[[#This Row],[Sitoutunut pääoma 
1.1.-30.6.2024 (EUR)]]&gt;0,"Täytetyt",Lääkkeet[[#This Row],[Sitoutunut pääoma 
1.7.-31.12.2024 (EUR)]]&gt;0,"Täytetyt"),"")</f>
        <v/>
      </c>
      <c r="X1498" s="61"/>
      <c r="Y1498" s="5">
        <f>Hakulomake!$B$29</f>
        <v>0</v>
      </c>
    </row>
    <row r="1499" spans="1:25" x14ac:dyDescent="0.3">
      <c r="A1499" s="6" t="s">
        <v>1199</v>
      </c>
      <c r="B1499" s="49">
        <f>Hakulomake!$B$17</f>
        <v>0</v>
      </c>
      <c r="J1499" s="47"/>
      <c r="N1499" s="14"/>
      <c r="O1499" s="50">
        <f>MIN(Lääkkeet[[#This Row],[Velvoite 1.1.2024 (pakkauksia)]],Lääkkeet[[#This Row],[Suurimman alitusluvan mukainen velvoite 
1.1.-30.6.2024 (pakkauksia)]],Lääkkeet[[#This Row],[Alin saldo 
1.1.-30.6.2024 (pakkauksia)]])*Lääkkeet[[#This Row],[Kirjanpitoarvo / pakkaus 1.1.2024
(EUR  ALV 0 %)]]</f>
        <v>0</v>
      </c>
      <c r="P1499" s="16"/>
      <c r="Q1499" s="13"/>
      <c r="R1499" s="13"/>
      <c r="S1499" s="13"/>
      <c r="T1499" s="14"/>
      <c r="U1499" s="51">
        <f>MIN(Lääkkeet[[#This Row],[Velvoite 1.7.2024 (pakkauksia)]],Lääkkeet[[#This Row],[Suurimman alitusluvan mukainen velvoite
1.7.-31.12.2024 (pakkauksia)]],Lääkkeet[[#This Row],[Alin saldo 
1.7.-31.12.2024 (pakkauksia)]])*Lääkkeet[[#This Row],[Kirjanpitoarvo / pakkaus 1.7.2024
(EUR  ALV 0 %)]]</f>
        <v>0</v>
      </c>
      <c r="W1499" s="61" t="str" cm="1">
        <f t="array" ref="W1499">IFERROR(_xlfn.IFS(Lääkkeet[[#This Row],[Sitoutunut pääoma 
1.1.-30.6.2024 (EUR)]]&gt;0,"Täytetyt",Lääkkeet[[#This Row],[Sitoutunut pääoma 
1.7.-31.12.2024 (EUR)]]&gt;0,"Täytetyt"),"")</f>
        <v/>
      </c>
      <c r="X1499" s="61"/>
      <c r="Y1499" s="5">
        <f>Hakulomake!$B$29</f>
        <v>0</v>
      </c>
    </row>
    <row r="1500" spans="1:25" x14ac:dyDescent="0.3">
      <c r="A1500" s="6" t="s">
        <v>1199</v>
      </c>
      <c r="B1500" s="49">
        <f>Hakulomake!$B$17</f>
        <v>0</v>
      </c>
      <c r="J1500" s="47"/>
      <c r="N1500" s="14"/>
      <c r="O1500" s="50">
        <f>MIN(Lääkkeet[[#This Row],[Velvoite 1.1.2024 (pakkauksia)]],Lääkkeet[[#This Row],[Suurimman alitusluvan mukainen velvoite 
1.1.-30.6.2024 (pakkauksia)]],Lääkkeet[[#This Row],[Alin saldo 
1.1.-30.6.2024 (pakkauksia)]])*Lääkkeet[[#This Row],[Kirjanpitoarvo / pakkaus 1.1.2024
(EUR  ALV 0 %)]]</f>
        <v>0</v>
      </c>
      <c r="P1500" s="16"/>
      <c r="Q1500" s="13"/>
      <c r="R1500" s="13"/>
      <c r="S1500" s="13"/>
      <c r="T1500" s="14"/>
      <c r="U1500" s="51">
        <f>MIN(Lääkkeet[[#This Row],[Velvoite 1.7.2024 (pakkauksia)]],Lääkkeet[[#This Row],[Suurimman alitusluvan mukainen velvoite
1.7.-31.12.2024 (pakkauksia)]],Lääkkeet[[#This Row],[Alin saldo 
1.7.-31.12.2024 (pakkauksia)]])*Lääkkeet[[#This Row],[Kirjanpitoarvo / pakkaus 1.7.2024
(EUR  ALV 0 %)]]</f>
        <v>0</v>
      </c>
      <c r="W1500" s="61" t="str" cm="1">
        <f t="array" ref="W1500">IFERROR(_xlfn.IFS(Lääkkeet[[#This Row],[Sitoutunut pääoma 
1.1.-30.6.2024 (EUR)]]&gt;0,"Täytetyt",Lääkkeet[[#This Row],[Sitoutunut pääoma 
1.7.-31.12.2024 (EUR)]]&gt;0,"Täytetyt"),"")</f>
        <v/>
      </c>
      <c r="X1500" s="61"/>
      <c r="Y1500" s="5">
        <f>Hakulomake!$B$29</f>
        <v>0</v>
      </c>
    </row>
    <row r="1501" spans="1:25" x14ac:dyDescent="0.3">
      <c r="A1501" s="6" t="s">
        <v>1199</v>
      </c>
      <c r="B1501" s="49">
        <f>Hakulomake!$B$17</f>
        <v>0</v>
      </c>
      <c r="J1501" s="47"/>
      <c r="N1501" s="14"/>
      <c r="O1501" s="50">
        <f>MIN(Lääkkeet[[#This Row],[Velvoite 1.1.2024 (pakkauksia)]],Lääkkeet[[#This Row],[Suurimman alitusluvan mukainen velvoite 
1.1.-30.6.2024 (pakkauksia)]],Lääkkeet[[#This Row],[Alin saldo 
1.1.-30.6.2024 (pakkauksia)]])*Lääkkeet[[#This Row],[Kirjanpitoarvo / pakkaus 1.1.2024
(EUR  ALV 0 %)]]</f>
        <v>0</v>
      </c>
      <c r="P1501" s="16"/>
      <c r="Q1501" s="13"/>
      <c r="R1501" s="13"/>
      <c r="S1501" s="13"/>
      <c r="T1501" s="14"/>
      <c r="U1501" s="51">
        <f>MIN(Lääkkeet[[#This Row],[Velvoite 1.7.2024 (pakkauksia)]],Lääkkeet[[#This Row],[Suurimman alitusluvan mukainen velvoite
1.7.-31.12.2024 (pakkauksia)]],Lääkkeet[[#This Row],[Alin saldo 
1.7.-31.12.2024 (pakkauksia)]])*Lääkkeet[[#This Row],[Kirjanpitoarvo / pakkaus 1.7.2024
(EUR  ALV 0 %)]]</f>
        <v>0</v>
      </c>
      <c r="W1501" s="61" t="str" cm="1">
        <f t="array" ref="W1501">IFERROR(_xlfn.IFS(Lääkkeet[[#This Row],[Sitoutunut pääoma 
1.1.-30.6.2024 (EUR)]]&gt;0,"Täytetyt",Lääkkeet[[#This Row],[Sitoutunut pääoma 
1.7.-31.12.2024 (EUR)]]&gt;0,"Täytetyt"),"")</f>
        <v/>
      </c>
      <c r="X1501" s="61"/>
      <c r="Y1501" s="5">
        <f>Hakulomake!$B$29</f>
        <v>0</v>
      </c>
    </row>
    <row r="1502" spans="1:25" x14ac:dyDescent="0.3">
      <c r="A1502" s="6" t="s">
        <v>1199</v>
      </c>
      <c r="B1502" s="49">
        <f>Hakulomake!$B$17</f>
        <v>0</v>
      </c>
      <c r="J1502" s="47"/>
      <c r="N1502" s="14"/>
      <c r="O1502" s="50">
        <f>MIN(Lääkkeet[[#This Row],[Velvoite 1.1.2024 (pakkauksia)]],Lääkkeet[[#This Row],[Suurimman alitusluvan mukainen velvoite 
1.1.-30.6.2024 (pakkauksia)]],Lääkkeet[[#This Row],[Alin saldo 
1.1.-30.6.2024 (pakkauksia)]])*Lääkkeet[[#This Row],[Kirjanpitoarvo / pakkaus 1.1.2024
(EUR  ALV 0 %)]]</f>
        <v>0</v>
      </c>
      <c r="P1502" s="16"/>
      <c r="Q1502" s="13"/>
      <c r="R1502" s="13"/>
      <c r="S1502" s="13"/>
      <c r="T1502" s="14"/>
      <c r="U1502" s="51">
        <f>MIN(Lääkkeet[[#This Row],[Velvoite 1.7.2024 (pakkauksia)]],Lääkkeet[[#This Row],[Suurimman alitusluvan mukainen velvoite
1.7.-31.12.2024 (pakkauksia)]],Lääkkeet[[#This Row],[Alin saldo 
1.7.-31.12.2024 (pakkauksia)]])*Lääkkeet[[#This Row],[Kirjanpitoarvo / pakkaus 1.7.2024
(EUR  ALV 0 %)]]</f>
        <v>0</v>
      </c>
      <c r="W1502" s="61" t="str" cm="1">
        <f t="array" ref="W1502">IFERROR(_xlfn.IFS(Lääkkeet[[#This Row],[Sitoutunut pääoma 
1.1.-30.6.2024 (EUR)]]&gt;0,"Täytetyt",Lääkkeet[[#This Row],[Sitoutunut pääoma 
1.7.-31.12.2024 (EUR)]]&gt;0,"Täytetyt"),"")</f>
        <v/>
      </c>
      <c r="X1502" s="61"/>
      <c r="Y1502" s="5">
        <f>Hakulomake!$B$29</f>
        <v>0</v>
      </c>
    </row>
    <row r="1503" spans="1:25" x14ac:dyDescent="0.3">
      <c r="A1503" s="6" t="s">
        <v>1199</v>
      </c>
      <c r="B1503" s="49">
        <f>Hakulomake!$B$17</f>
        <v>0</v>
      </c>
      <c r="J1503" s="47"/>
      <c r="N1503" s="14"/>
      <c r="O1503" s="50">
        <f>MIN(Lääkkeet[[#This Row],[Velvoite 1.1.2024 (pakkauksia)]],Lääkkeet[[#This Row],[Suurimman alitusluvan mukainen velvoite 
1.1.-30.6.2024 (pakkauksia)]],Lääkkeet[[#This Row],[Alin saldo 
1.1.-30.6.2024 (pakkauksia)]])*Lääkkeet[[#This Row],[Kirjanpitoarvo / pakkaus 1.1.2024
(EUR  ALV 0 %)]]</f>
        <v>0</v>
      </c>
      <c r="P1503" s="16"/>
      <c r="Q1503" s="13"/>
      <c r="R1503" s="13"/>
      <c r="S1503" s="13"/>
      <c r="T1503" s="14"/>
      <c r="U1503" s="51">
        <f>MIN(Lääkkeet[[#This Row],[Velvoite 1.7.2024 (pakkauksia)]],Lääkkeet[[#This Row],[Suurimman alitusluvan mukainen velvoite
1.7.-31.12.2024 (pakkauksia)]],Lääkkeet[[#This Row],[Alin saldo 
1.7.-31.12.2024 (pakkauksia)]])*Lääkkeet[[#This Row],[Kirjanpitoarvo / pakkaus 1.7.2024
(EUR  ALV 0 %)]]</f>
        <v>0</v>
      </c>
      <c r="W1503" s="61" t="str" cm="1">
        <f t="array" ref="W1503">IFERROR(_xlfn.IFS(Lääkkeet[[#This Row],[Sitoutunut pääoma 
1.1.-30.6.2024 (EUR)]]&gt;0,"Täytetyt",Lääkkeet[[#This Row],[Sitoutunut pääoma 
1.7.-31.12.2024 (EUR)]]&gt;0,"Täytetyt"),"")</f>
        <v/>
      </c>
      <c r="X1503" s="61"/>
      <c r="Y1503" s="5">
        <f>Hakulomake!$B$29</f>
        <v>0</v>
      </c>
    </row>
    <row r="1504" spans="1:25" x14ac:dyDescent="0.3">
      <c r="A1504" s="6" t="s">
        <v>1199</v>
      </c>
      <c r="B1504" s="49">
        <f>Hakulomake!$B$17</f>
        <v>0</v>
      </c>
      <c r="J1504" s="47"/>
      <c r="N1504" s="14"/>
      <c r="O1504" s="50">
        <f>MIN(Lääkkeet[[#This Row],[Velvoite 1.1.2024 (pakkauksia)]],Lääkkeet[[#This Row],[Suurimman alitusluvan mukainen velvoite 
1.1.-30.6.2024 (pakkauksia)]],Lääkkeet[[#This Row],[Alin saldo 
1.1.-30.6.2024 (pakkauksia)]])*Lääkkeet[[#This Row],[Kirjanpitoarvo / pakkaus 1.1.2024
(EUR  ALV 0 %)]]</f>
        <v>0</v>
      </c>
      <c r="P1504" s="16"/>
      <c r="Q1504" s="13"/>
      <c r="R1504" s="13"/>
      <c r="S1504" s="13"/>
      <c r="T1504" s="14"/>
      <c r="U1504" s="51">
        <f>MIN(Lääkkeet[[#This Row],[Velvoite 1.7.2024 (pakkauksia)]],Lääkkeet[[#This Row],[Suurimman alitusluvan mukainen velvoite
1.7.-31.12.2024 (pakkauksia)]],Lääkkeet[[#This Row],[Alin saldo 
1.7.-31.12.2024 (pakkauksia)]])*Lääkkeet[[#This Row],[Kirjanpitoarvo / pakkaus 1.7.2024
(EUR  ALV 0 %)]]</f>
        <v>0</v>
      </c>
      <c r="W1504" s="61" t="str" cm="1">
        <f t="array" ref="W1504">IFERROR(_xlfn.IFS(Lääkkeet[[#This Row],[Sitoutunut pääoma 
1.1.-30.6.2024 (EUR)]]&gt;0,"Täytetyt",Lääkkeet[[#This Row],[Sitoutunut pääoma 
1.7.-31.12.2024 (EUR)]]&gt;0,"Täytetyt"),"")</f>
        <v/>
      </c>
      <c r="X1504" s="61"/>
      <c r="Y1504" s="5">
        <f>Hakulomake!$B$29</f>
        <v>0</v>
      </c>
    </row>
    <row r="1505" spans="1:25" x14ac:dyDescent="0.3">
      <c r="A1505" s="6" t="s">
        <v>1199</v>
      </c>
      <c r="B1505" s="49">
        <f>Hakulomake!$B$17</f>
        <v>0</v>
      </c>
      <c r="J1505" s="47"/>
      <c r="N1505" s="14"/>
      <c r="O1505" s="50">
        <f>MIN(Lääkkeet[[#This Row],[Velvoite 1.1.2024 (pakkauksia)]],Lääkkeet[[#This Row],[Suurimman alitusluvan mukainen velvoite 
1.1.-30.6.2024 (pakkauksia)]],Lääkkeet[[#This Row],[Alin saldo 
1.1.-30.6.2024 (pakkauksia)]])*Lääkkeet[[#This Row],[Kirjanpitoarvo / pakkaus 1.1.2024
(EUR  ALV 0 %)]]</f>
        <v>0</v>
      </c>
      <c r="P1505" s="16"/>
      <c r="Q1505" s="13"/>
      <c r="R1505" s="13"/>
      <c r="S1505" s="13"/>
      <c r="T1505" s="14"/>
      <c r="U1505" s="51">
        <f>MIN(Lääkkeet[[#This Row],[Velvoite 1.7.2024 (pakkauksia)]],Lääkkeet[[#This Row],[Suurimman alitusluvan mukainen velvoite
1.7.-31.12.2024 (pakkauksia)]],Lääkkeet[[#This Row],[Alin saldo 
1.7.-31.12.2024 (pakkauksia)]])*Lääkkeet[[#This Row],[Kirjanpitoarvo / pakkaus 1.7.2024
(EUR  ALV 0 %)]]</f>
        <v>0</v>
      </c>
      <c r="W1505" s="61" t="str" cm="1">
        <f t="array" ref="W1505">IFERROR(_xlfn.IFS(Lääkkeet[[#This Row],[Sitoutunut pääoma 
1.1.-30.6.2024 (EUR)]]&gt;0,"Täytetyt",Lääkkeet[[#This Row],[Sitoutunut pääoma 
1.7.-31.12.2024 (EUR)]]&gt;0,"Täytetyt"),"")</f>
        <v/>
      </c>
      <c r="X1505" s="61"/>
      <c r="Y1505" s="5">
        <f>Hakulomake!$B$29</f>
        <v>0</v>
      </c>
    </row>
    <row r="1506" spans="1:25" x14ac:dyDescent="0.3">
      <c r="A1506" s="6" t="s">
        <v>1199</v>
      </c>
      <c r="B1506" s="49">
        <f>Hakulomake!$B$17</f>
        <v>0</v>
      </c>
      <c r="J1506" s="47"/>
      <c r="N1506" s="14"/>
      <c r="O1506" s="50">
        <f>MIN(Lääkkeet[[#This Row],[Velvoite 1.1.2024 (pakkauksia)]],Lääkkeet[[#This Row],[Suurimman alitusluvan mukainen velvoite 
1.1.-30.6.2024 (pakkauksia)]],Lääkkeet[[#This Row],[Alin saldo 
1.1.-30.6.2024 (pakkauksia)]])*Lääkkeet[[#This Row],[Kirjanpitoarvo / pakkaus 1.1.2024
(EUR  ALV 0 %)]]</f>
        <v>0</v>
      </c>
      <c r="P1506" s="16"/>
      <c r="Q1506" s="13"/>
      <c r="R1506" s="13"/>
      <c r="S1506" s="13"/>
      <c r="T1506" s="14"/>
      <c r="U1506" s="51">
        <f>MIN(Lääkkeet[[#This Row],[Velvoite 1.7.2024 (pakkauksia)]],Lääkkeet[[#This Row],[Suurimman alitusluvan mukainen velvoite
1.7.-31.12.2024 (pakkauksia)]],Lääkkeet[[#This Row],[Alin saldo 
1.7.-31.12.2024 (pakkauksia)]])*Lääkkeet[[#This Row],[Kirjanpitoarvo / pakkaus 1.7.2024
(EUR  ALV 0 %)]]</f>
        <v>0</v>
      </c>
      <c r="W1506" s="61" t="str" cm="1">
        <f t="array" ref="W1506">IFERROR(_xlfn.IFS(Lääkkeet[[#This Row],[Sitoutunut pääoma 
1.1.-30.6.2024 (EUR)]]&gt;0,"Täytetyt",Lääkkeet[[#This Row],[Sitoutunut pääoma 
1.7.-31.12.2024 (EUR)]]&gt;0,"Täytetyt"),"")</f>
        <v/>
      </c>
      <c r="X1506" s="61"/>
      <c r="Y1506" s="5">
        <f>Hakulomake!$B$29</f>
        <v>0</v>
      </c>
    </row>
    <row r="1507" spans="1:25" x14ac:dyDescent="0.3">
      <c r="A1507" s="6" t="s">
        <v>1199</v>
      </c>
      <c r="B1507" s="49">
        <f>Hakulomake!$B$17</f>
        <v>0</v>
      </c>
      <c r="J1507" s="47"/>
      <c r="N1507" s="14"/>
      <c r="O1507" s="50">
        <f>MIN(Lääkkeet[[#This Row],[Velvoite 1.1.2024 (pakkauksia)]],Lääkkeet[[#This Row],[Suurimman alitusluvan mukainen velvoite 
1.1.-30.6.2024 (pakkauksia)]],Lääkkeet[[#This Row],[Alin saldo 
1.1.-30.6.2024 (pakkauksia)]])*Lääkkeet[[#This Row],[Kirjanpitoarvo / pakkaus 1.1.2024
(EUR  ALV 0 %)]]</f>
        <v>0</v>
      </c>
      <c r="P1507" s="16"/>
      <c r="Q1507" s="13"/>
      <c r="R1507" s="13"/>
      <c r="S1507" s="13"/>
      <c r="T1507" s="14"/>
      <c r="U1507" s="51">
        <f>MIN(Lääkkeet[[#This Row],[Velvoite 1.7.2024 (pakkauksia)]],Lääkkeet[[#This Row],[Suurimman alitusluvan mukainen velvoite
1.7.-31.12.2024 (pakkauksia)]],Lääkkeet[[#This Row],[Alin saldo 
1.7.-31.12.2024 (pakkauksia)]])*Lääkkeet[[#This Row],[Kirjanpitoarvo / pakkaus 1.7.2024
(EUR  ALV 0 %)]]</f>
        <v>0</v>
      </c>
      <c r="W1507" s="61" t="str" cm="1">
        <f t="array" ref="W1507">IFERROR(_xlfn.IFS(Lääkkeet[[#This Row],[Sitoutunut pääoma 
1.1.-30.6.2024 (EUR)]]&gt;0,"Täytetyt",Lääkkeet[[#This Row],[Sitoutunut pääoma 
1.7.-31.12.2024 (EUR)]]&gt;0,"Täytetyt"),"")</f>
        <v/>
      </c>
      <c r="X1507" s="61"/>
      <c r="Y1507" s="5">
        <f>Hakulomake!$B$29</f>
        <v>0</v>
      </c>
    </row>
    <row r="1508" spans="1:25" x14ac:dyDescent="0.3">
      <c r="A1508" s="6" t="s">
        <v>1199</v>
      </c>
      <c r="B1508" s="49">
        <f>Hakulomake!$B$17</f>
        <v>0</v>
      </c>
      <c r="J1508" s="47"/>
      <c r="N1508" s="14"/>
      <c r="O1508" s="50">
        <f>MIN(Lääkkeet[[#This Row],[Velvoite 1.1.2024 (pakkauksia)]],Lääkkeet[[#This Row],[Suurimman alitusluvan mukainen velvoite 
1.1.-30.6.2024 (pakkauksia)]],Lääkkeet[[#This Row],[Alin saldo 
1.1.-30.6.2024 (pakkauksia)]])*Lääkkeet[[#This Row],[Kirjanpitoarvo / pakkaus 1.1.2024
(EUR  ALV 0 %)]]</f>
        <v>0</v>
      </c>
      <c r="P1508" s="16"/>
      <c r="Q1508" s="13"/>
      <c r="R1508" s="13"/>
      <c r="S1508" s="13"/>
      <c r="T1508" s="14"/>
      <c r="U1508" s="51">
        <f>MIN(Lääkkeet[[#This Row],[Velvoite 1.7.2024 (pakkauksia)]],Lääkkeet[[#This Row],[Suurimman alitusluvan mukainen velvoite
1.7.-31.12.2024 (pakkauksia)]],Lääkkeet[[#This Row],[Alin saldo 
1.7.-31.12.2024 (pakkauksia)]])*Lääkkeet[[#This Row],[Kirjanpitoarvo / pakkaus 1.7.2024
(EUR  ALV 0 %)]]</f>
        <v>0</v>
      </c>
      <c r="W1508" s="61" t="str" cm="1">
        <f t="array" ref="W1508">IFERROR(_xlfn.IFS(Lääkkeet[[#This Row],[Sitoutunut pääoma 
1.1.-30.6.2024 (EUR)]]&gt;0,"Täytetyt",Lääkkeet[[#This Row],[Sitoutunut pääoma 
1.7.-31.12.2024 (EUR)]]&gt;0,"Täytetyt"),"")</f>
        <v/>
      </c>
      <c r="X1508" s="61"/>
      <c r="Y1508" s="5">
        <f>Hakulomake!$B$29</f>
        <v>0</v>
      </c>
    </row>
    <row r="1509" spans="1:25" x14ac:dyDescent="0.3">
      <c r="A1509" s="6" t="s">
        <v>1199</v>
      </c>
      <c r="B1509" s="49">
        <f>Hakulomake!$B$17</f>
        <v>0</v>
      </c>
      <c r="J1509" s="47"/>
      <c r="N1509" s="14"/>
      <c r="O1509" s="50">
        <f>MIN(Lääkkeet[[#This Row],[Velvoite 1.1.2024 (pakkauksia)]],Lääkkeet[[#This Row],[Suurimman alitusluvan mukainen velvoite 
1.1.-30.6.2024 (pakkauksia)]],Lääkkeet[[#This Row],[Alin saldo 
1.1.-30.6.2024 (pakkauksia)]])*Lääkkeet[[#This Row],[Kirjanpitoarvo / pakkaus 1.1.2024
(EUR  ALV 0 %)]]</f>
        <v>0</v>
      </c>
      <c r="P1509" s="16"/>
      <c r="Q1509" s="13"/>
      <c r="R1509" s="13"/>
      <c r="S1509" s="13"/>
      <c r="T1509" s="14"/>
      <c r="U1509" s="51">
        <f>MIN(Lääkkeet[[#This Row],[Velvoite 1.7.2024 (pakkauksia)]],Lääkkeet[[#This Row],[Suurimman alitusluvan mukainen velvoite
1.7.-31.12.2024 (pakkauksia)]],Lääkkeet[[#This Row],[Alin saldo 
1.7.-31.12.2024 (pakkauksia)]])*Lääkkeet[[#This Row],[Kirjanpitoarvo / pakkaus 1.7.2024
(EUR  ALV 0 %)]]</f>
        <v>0</v>
      </c>
      <c r="W1509" s="61" t="str" cm="1">
        <f t="array" ref="W1509">IFERROR(_xlfn.IFS(Lääkkeet[[#This Row],[Sitoutunut pääoma 
1.1.-30.6.2024 (EUR)]]&gt;0,"Täytetyt",Lääkkeet[[#This Row],[Sitoutunut pääoma 
1.7.-31.12.2024 (EUR)]]&gt;0,"Täytetyt"),"")</f>
        <v/>
      </c>
      <c r="X1509" s="61"/>
      <c r="Y1509" s="5">
        <f>Hakulomake!$B$29</f>
        <v>0</v>
      </c>
    </row>
    <row r="1510" spans="1:25" x14ac:dyDescent="0.3">
      <c r="A1510" s="6" t="s">
        <v>1199</v>
      </c>
      <c r="B1510" s="49">
        <f>Hakulomake!$B$17</f>
        <v>0</v>
      </c>
      <c r="J1510" s="47"/>
      <c r="N1510" s="14"/>
      <c r="O1510" s="50">
        <f>MIN(Lääkkeet[[#This Row],[Velvoite 1.1.2024 (pakkauksia)]],Lääkkeet[[#This Row],[Suurimman alitusluvan mukainen velvoite 
1.1.-30.6.2024 (pakkauksia)]],Lääkkeet[[#This Row],[Alin saldo 
1.1.-30.6.2024 (pakkauksia)]])*Lääkkeet[[#This Row],[Kirjanpitoarvo / pakkaus 1.1.2024
(EUR  ALV 0 %)]]</f>
        <v>0</v>
      </c>
      <c r="P1510" s="16"/>
      <c r="Q1510" s="13"/>
      <c r="R1510" s="13"/>
      <c r="S1510" s="13"/>
      <c r="T1510" s="14"/>
      <c r="U1510" s="51">
        <f>MIN(Lääkkeet[[#This Row],[Velvoite 1.7.2024 (pakkauksia)]],Lääkkeet[[#This Row],[Suurimman alitusluvan mukainen velvoite
1.7.-31.12.2024 (pakkauksia)]],Lääkkeet[[#This Row],[Alin saldo 
1.7.-31.12.2024 (pakkauksia)]])*Lääkkeet[[#This Row],[Kirjanpitoarvo / pakkaus 1.7.2024
(EUR  ALV 0 %)]]</f>
        <v>0</v>
      </c>
      <c r="W1510" s="61" t="str" cm="1">
        <f t="array" ref="W1510">IFERROR(_xlfn.IFS(Lääkkeet[[#This Row],[Sitoutunut pääoma 
1.1.-30.6.2024 (EUR)]]&gt;0,"Täytetyt",Lääkkeet[[#This Row],[Sitoutunut pääoma 
1.7.-31.12.2024 (EUR)]]&gt;0,"Täytetyt"),"")</f>
        <v/>
      </c>
      <c r="X1510" s="61"/>
      <c r="Y1510" s="5">
        <f>Hakulomake!$B$29</f>
        <v>0</v>
      </c>
    </row>
    <row r="1511" spans="1:25" x14ac:dyDescent="0.3">
      <c r="A1511" s="6" t="s">
        <v>1199</v>
      </c>
      <c r="B1511" s="49">
        <f>Hakulomake!$B$17</f>
        <v>0</v>
      </c>
      <c r="J1511" s="47"/>
      <c r="N1511" s="14"/>
      <c r="O1511" s="50">
        <f>MIN(Lääkkeet[[#This Row],[Velvoite 1.1.2024 (pakkauksia)]],Lääkkeet[[#This Row],[Suurimman alitusluvan mukainen velvoite 
1.1.-30.6.2024 (pakkauksia)]],Lääkkeet[[#This Row],[Alin saldo 
1.1.-30.6.2024 (pakkauksia)]])*Lääkkeet[[#This Row],[Kirjanpitoarvo / pakkaus 1.1.2024
(EUR  ALV 0 %)]]</f>
        <v>0</v>
      </c>
      <c r="P1511" s="16"/>
      <c r="Q1511" s="13"/>
      <c r="R1511" s="13"/>
      <c r="S1511" s="13"/>
      <c r="T1511" s="14"/>
      <c r="U1511" s="51">
        <f>MIN(Lääkkeet[[#This Row],[Velvoite 1.7.2024 (pakkauksia)]],Lääkkeet[[#This Row],[Suurimman alitusluvan mukainen velvoite
1.7.-31.12.2024 (pakkauksia)]],Lääkkeet[[#This Row],[Alin saldo 
1.7.-31.12.2024 (pakkauksia)]])*Lääkkeet[[#This Row],[Kirjanpitoarvo / pakkaus 1.7.2024
(EUR  ALV 0 %)]]</f>
        <v>0</v>
      </c>
      <c r="W1511" s="61" t="str" cm="1">
        <f t="array" ref="W1511">IFERROR(_xlfn.IFS(Lääkkeet[[#This Row],[Sitoutunut pääoma 
1.1.-30.6.2024 (EUR)]]&gt;0,"Täytetyt",Lääkkeet[[#This Row],[Sitoutunut pääoma 
1.7.-31.12.2024 (EUR)]]&gt;0,"Täytetyt"),"")</f>
        <v/>
      </c>
      <c r="X1511" s="61"/>
      <c r="Y1511" s="5">
        <f>Hakulomake!$B$29</f>
        <v>0</v>
      </c>
    </row>
    <row r="1512" spans="1:25" x14ac:dyDescent="0.3">
      <c r="A1512" s="6" t="s">
        <v>1199</v>
      </c>
      <c r="B1512" s="49">
        <f>Hakulomake!$B$17</f>
        <v>0</v>
      </c>
      <c r="J1512" s="47"/>
      <c r="N1512" s="14"/>
      <c r="O1512" s="50">
        <f>MIN(Lääkkeet[[#This Row],[Velvoite 1.1.2024 (pakkauksia)]],Lääkkeet[[#This Row],[Suurimman alitusluvan mukainen velvoite 
1.1.-30.6.2024 (pakkauksia)]],Lääkkeet[[#This Row],[Alin saldo 
1.1.-30.6.2024 (pakkauksia)]])*Lääkkeet[[#This Row],[Kirjanpitoarvo / pakkaus 1.1.2024
(EUR  ALV 0 %)]]</f>
        <v>0</v>
      </c>
      <c r="P1512" s="16"/>
      <c r="Q1512" s="13"/>
      <c r="R1512" s="13"/>
      <c r="S1512" s="13"/>
      <c r="T1512" s="14"/>
      <c r="U1512" s="51">
        <f>MIN(Lääkkeet[[#This Row],[Velvoite 1.7.2024 (pakkauksia)]],Lääkkeet[[#This Row],[Suurimman alitusluvan mukainen velvoite
1.7.-31.12.2024 (pakkauksia)]],Lääkkeet[[#This Row],[Alin saldo 
1.7.-31.12.2024 (pakkauksia)]])*Lääkkeet[[#This Row],[Kirjanpitoarvo / pakkaus 1.7.2024
(EUR  ALV 0 %)]]</f>
        <v>0</v>
      </c>
      <c r="W1512" s="61" t="str" cm="1">
        <f t="array" ref="W1512">IFERROR(_xlfn.IFS(Lääkkeet[[#This Row],[Sitoutunut pääoma 
1.1.-30.6.2024 (EUR)]]&gt;0,"Täytetyt",Lääkkeet[[#This Row],[Sitoutunut pääoma 
1.7.-31.12.2024 (EUR)]]&gt;0,"Täytetyt"),"")</f>
        <v/>
      </c>
      <c r="X1512" s="61"/>
      <c r="Y1512" s="5">
        <f>Hakulomake!$B$29</f>
        <v>0</v>
      </c>
    </row>
    <row r="1513" spans="1:25" x14ac:dyDescent="0.3">
      <c r="A1513" s="6" t="s">
        <v>1199</v>
      </c>
      <c r="B1513" s="49">
        <f>Hakulomake!$B$17</f>
        <v>0</v>
      </c>
      <c r="J1513" s="47"/>
      <c r="N1513" s="14"/>
      <c r="O1513" s="50">
        <f>MIN(Lääkkeet[[#This Row],[Velvoite 1.1.2024 (pakkauksia)]],Lääkkeet[[#This Row],[Suurimman alitusluvan mukainen velvoite 
1.1.-30.6.2024 (pakkauksia)]],Lääkkeet[[#This Row],[Alin saldo 
1.1.-30.6.2024 (pakkauksia)]])*Lääkkeet[[#This Row],[Kirjanpitoarvo / pakkaus 1.1.2024
(EUR  ALV 0 %)]]</f>
        <v>0</v>
      </c>
      <c r="P1513" s="16"/>
      <c r="Q1513" s="13"/>
      <c r="R1513" s="13"/>
      <c r="S1513" s="13"/>
      <c r="T1513" s="14"/>
      <c r="U1513" s="51">
        <f>MIN(Lääkkeet[[#This Row],[Velvoite 1.7.2024 (pakkauksia)]],Lääkkeet[[#This Row],[Suurimman alitusluvan mukainen velvoite
1.7.-31.12.2024 (pakkauksia)]],Lääkkeet[[#This Row],[Alin saldo 
1.7.-31.12.2024 (pakkauksia)]])*Lääkkeet[[#This Row],[Kirjanpitoarvo / pakkaus 1.7.2024
(EUR  ALV 0 %)]]</f>
        <v>0</v>
      </c>
      <c r="W1513" s="61" t="str" cm="1">
        <f t="array" ref="W1513">IFERROR(_xlfn.IFS(Lääkkeet[[#This Row],[Sitoutunut pääoma 
1.1.-30.6.2024 (EUR)]]&gt;0,"Täytetyt",Lääkkeet[[#This Row],[Sitoutunut pääoma 
1.7.-31.12.2024 (EUR)]]&gt;0,"Täytetyt"),"")</f>
        <v/>
      </c>
      <c r="X1513" s="61"/>
      <c r="Y1513" s="5">
        <f>Hakulomake!$B$29</f>
        <v>0</v>
      </c>
    </row>
    <row r="1514" spans="1:25" x14ac:dyDescent="0.3">
      <c r="A1514" s="6" t="s">
        <v>1199</v>
      </c>
      <c r="B1514" s="49">
        <f>Hakulomake!$B$17</f>
        <v>0</v>
      </c>
      <c r="J1514" s="47"/>
      <c r="N1514" s="14"/>
      <c r="O1514" s="50">
        <f>MIN(Lääkkeet[[#This Row],[Velvoite 1.1.2024 (pakkauksia)]],Lääkkeet[[#This Row],[Suurimman alitusluvan mukainen velvoite 
1.1.-30.6.2024 (pakkauksia)]],Lääkkeet[[#This Row],[Alin saldo 
1.1.-30.6.2024 (pakkauksia)]])*Lääkkeet[[#This Row],[Kirjanpitoarvo / pakkaus 1.1.2024
(EUR  ALV 0 %)]]</f>
        <v>0</v>
      </c>
      <c r="P1514" s="16"/>
      <c r="Q1514" s="13"/>
      <c r="R1514" s="13"/>
      <c r="S1514" s="13"/>
      <c r="T1514" s="14"/>
      <c r="U1514" s="51">
        <f>MIN(Lääkkeet[[#This Row],[Velvoite 1.7.2024 (pakkauksia)]],Lääkkeet[[#This Row],[Suurimman alitusluvan mukainen velvoite
1.7.-31.12.2024 (pakkauksia)]],Lääkkeet[[#This Row],[Alin saldo 
1.7.-31.12.2024 (pakkauksia)]])*Lääkkeet[[#This Row],[Kirjanpitoarvo / pakkaus 1.7.2024
(EUR  ALV 0 %)]]</f>
        <v>0</v>
      </c>
      <c r="W1514" s="61" t="str" cm="1">
        <f t="array" ref="W1514">IFERROR(_xlfn.IFS(Lääkkeet[[#This Row],[Sitoutunut pääoma 
1.1.-30.6.2024 (EUR)]]&gt;0,"Täytetyt",Lääkkeet[[#This Row],[Sitoutunut pääoma 
1.7.-31.12.2024 (EUR)]]&gt;0,"Täytetyt"),"")</f>
        <v/>
      </c>
      <c r="X1514" s="61"/>
      <c r="Y1514" s="5">
        <f>Hakulomake!$B$29</f>
        <v>0</v>
      </c>
    </row>
    <row r="1515" spans="1:25" x14ac:dyDescent="0.3">
      <c r="A1515" s="6" t="s">
        <v>1199</v>
      </c>
      <c r="B1515" s="49">
        <f>Hakulomake!$B$17</f>
        <v>0</v>
      </c>
      <c r="J1515" s="47"/>
      <c r="N1515" s="14"/>
      <c r="O1515" s="50">
        <f>MIN(Lääkkeet[[#This Row],[Velvoite 1.1.2024 (pakkauksia)]],Lääkkeet[[#This Row],[Suurimman alitusluvan mukainen velvoite 
1.1.-30.6.2024 (pakkauksia)]],Lääkkeet[[#This Row],[Alin saldo 
1.1.-30.6.2024 (pakkauksia)]])*Lääkkeet[[#This Row],[Kirjanpitoarvo / pakkaus 1.1.2024
(EUR  ALV 0 %)]]</f>
        <v>0</v>
      </c>
      <c r="P1515" s="16"/>
      <c r="Q1515" s="13"/>
      <c r="R1515" s="13"/>
      <c r="S1515" s="13"/>
      <c r="T1515" s="14"/>
      <c r="U1515" s="51">
        <f>MIN(Lääkkeet[[#This Row],[Velvoite 1.7.2024 (pakkauksia)]],Lääkkeet[[#This Row],[Suurimman alitusluvan mukainen velvoite
1.7.-31.12.2024 (pakkauksia)]],Lääkkeet[[#This Row],[Alin saldo 
1.7.-31.12.2024 (pakkauksia)]])*Lääkkeet[[#This Row],[Kirjanpitoarvo / pakkaus 1.7.2024
(EUR  ALV 0 %)]]</f>
        <v>0</v>
      </c>
      <c r="W1515" s="61" t="str" cm="1">
        <f t="array" ref="W1515">IFERROR(_xlfn.IFS(Lääkkeet[[#This Row],[Sitoutunut pääoma 
1.1.-30.6.2024 (EUR)]]&gt;0,"Täytetyt",Lääkkeet[[#This Row],[Sitoutunut pääoma 
1.7.-31.12.2024 (EUR)]]&gt;0,"Täytetyt"),"")</f>
        <v/>
      </c>
      <c r="X1515" s="61"/>
      <c r="Y1515" s="5">
        <f>Hakulomake!$B$29</f>
        <v>0</v>
      </c>
    </row>
    <row r="1516" spans="1:25" x14ac:dyDescent="0.3">
      <c r="A1516" s="6" t="s">
        <v>1199</v>
      </c>
      <c r="B1516" s="49">
        <f>Hakulomake!$B$17</f>
        <v>0</v>
      </c>
      <c r="J1516" s="47"/>
      <c r="N1516" s="14"/>
      <c r="O1516" s="50">
        <f>MIN(Lääkkeet[[#This Row],[Velvoite 1.1.2024 (pakkauksia)]],Lääkkeet[[#This Row],[Suurimman alitusluvan mukainen velvoite 
1.1.-30.6.2024 (pakkauksia)]],Lääkkeet[[#This Row],[Alin saldo 
1.1.-30.6.2024 (pakkauksia)]])*Lääkkeet[[#This Row],[Kirjanpitoarvo / pakkaus 1.1.2024
(EUR  ALV 0 %)]]</f>
        <v>0</v>
      </c>
      <c r="P1516" s="16"/>
      <c r="Q1516" s="13"/>
      <c r="R1516" s="13"/>
      <c r="S1516" s="13"/>
      <c r="T1516" s="14"/>
      <c r="U1516" s="51">
        <f>MIN(Lääkkeet[[#This Row],[Velvoite 1.7.2024 (pakkauksia)]],Lääkkeet[[#This Row],[Suurimman alitusluvan mukainen velvoite
1.7.-31.12.2024 (pakkauksia)]],Lääkkeet[[#This Row],[Alin saldo 
1.7.-31.12.2024 (pakkauksia)]])*Lääkkeet[[#This Row],[Kirjanpitoarvo / pakkaus 1.7.2024
(EUR  ALV 0 %)]]</f>
        <v>0</v>
      </c>
      <c r="W1516" s="61" t="str" cm="1">
        <f t="array" ref="W1516">IFERROR(_xlfn.IFS(Lääkkeet[[#This Row],[Sitoutunut pääoma 
1.1.-30.6.2024 (EUR)]]&gt;0,"Täytetyt",Lääkkeet[[#This Row],[Sitoutunut pääoma 
1.7.-31.12.2024 (EUR)]]&gt;0,"Täytetyt"),"")</f>
        <v/>
      </c>
      <c r="X1516" s="61"/>
      <c r="Y1516" s="5">
        <f>Hakulomake!$B$29</f>
        <v>0</v>
      </c>
    </row>
    <row r="1517" spans="1:25" x14ac:dyDescent="0.3">
      <c r="A1517" s="6" t="s">
        <v>1199</v>
      </c>
      <c r="B1517" s="49">
        <f>Hakulomake!$B$17</f>
        <v>0</v>
      </c>
      <c r="J1517" s="47"/>
      <c r="N1517" s="14"/>
      <c r="O1517" s="50">
        <f>MIN(Lääkkeet[[#This Row],[Velvoite 1.1.2024 (pakkauksia)]],Lääkkeet[[#This Row],[Suurimman alitusluvan mukainen velvoite 
1.1.-30.6.2024 (pakkauksia)]],Lääkkeet[[#This Row],[Alin saldo 
1.1.-30.6.2024 (pakkauksia)]])*Lääkkeet[[#This Row],[Kirjanpitoarvo / pakkaus 1.1.2024
(EUR  ALV 0 %)]]</f>
        <v>0</v>
      </c>
      <c r="P1517" s="16"/>
      <c r="Q1517" s="13"/>
      <c r="R1517" s="13"/>
      <c r="S1517" s="13"/>
      <c r="T1517" s="14"/>
      <c r="U1517" s="51">
        <f>MIN(Lääkkeet[[#This Row],[Velvoite 1.7.2024 (pakkauksia)]],Lääkkeet[[#This Row],[Suurimman alitusluvan mukainen velvoite
1.7.-31.12.2024 (pakkauksia)]],Lääkkeet[[#This Row],[Alin saldo 
1.7.-31.12.2024 (pakkauksia)]])*Lääkkeet[[#This Row],[Kirjanpitoarvo / pakkaus 1.7.2024
(EUR  ALV 0 %)]]</f>
        <v>0</v>
      </c>
      <c r="W1517" s="61" t="str" cm="1">
        <f t="array" ref="W1517">IFERROR(_xlfn.IFS(Lääkkeet[[#This Row],[Sitoutunut pääoma 
1.1.-30.6.2024 (EUR)]]&gt;0,"Täytetyt",Lääkkeet[[#This Row],[Sitoutunut pääoma 
1.7.-31.12.2024 (EUR)]]&gt;0,"Täytetyt"),"")</f>
        <v/>
      </c>
      <c r="X1517" s="61"/>
      <c r="Y1517" s="5">
        <f>Hakulomake!$B$29</f>
        <v>0</v>
      </c>
    </row>
    <row r="1518" spans="1:25" x14ac:dyDescent="0.3">
      <c r="A1518" s="6" t="s">
        <v>1199</v>
      </c>
      <c r="B1518" s="49">
        <f>Hakulomake!$B$17</f>
        <v>0</v>
      </c>
      <c r="J1518" s="47"/>
      <c r="N1518" s="14"/>
      <c r="O1518" s="50">
        <f>MIN(Lääkkeet[[#This Row],[Velvoite 1.1.2024 (pakkauksia)]],Lääkkeet[[#This Row],[Suurimman alitusluvan mukainen velvoite 
1.1.-30.6.2024 (pakkauksia)]],Lääkkeet[[#This Row],[Alin saldo 
1.1.-30.6.2024 (pakkauksia)]])*Lääkkeet[[#This Row],[Kirjanpitoarvo / pakkaus 1.1.2024
(EUR  ALV 0 %)]]</f>
        <v>0</v>
      </c>
      <c r="P1518" s="16"/>
      <c r="Q1518" s="13"/>
      <c r="R1518" s="13"/>
      <c r="S1518" s="13"/>
      <c r="T1518" s="14"/>
      <c r="U1518" s="51">
        <f>MIN(Lääkkeet[[#This Row],[Velvoite 1.7.2024 (pakkauksia)]],Lääkkeet[[#This Row],[Suurimman alitusluvan mukainen velvoite
1.7.-31.12.2024 (pakkauksia)]],Lääkkeet[[#This Row],[Alin saldo 
1.7.-31.12.2024 (pakkauksia)]])*Lääkkeet[[#This Row],[Kirjanpitoarvo / pakkaus 1.7.2024
(EUR  ALV 0 %)]]</f>
        <v>0</v>
      </c>
      <c r="W1518" s="61" t="str" cm="1">
        <f t="array" ref="W1518">IFERROR(_xlfn.IFS(Lääkkeet[[#This Row],[Sitoutunut pääoma 
1.1.-30.6.2024 (EUR)]]&gt;0,"Täytetyt",Lääkkeet[[#This Row],[Sitoutunut pääoma 
1.7.-31.12.2024 (EUR)]]&gt;0,"Täytetyt"),"")</f>
        <v/>
      </c>
      <c r="X1518" s="61"/>
      <c r="Y1518" s="5">
        <f>Hakulomake!$B$29</f>
        <v>0</v>
      </c>
    </row>
    <row r="1519" spans="1:25" x14ac:dyDescent="0.3">
      <c r="A1519" s="6" t="s">
        <v>1199</v>
      </c>
      <c r="B1519" s="49">
        <f>Hakulomake!$B$17</f>
        <v>0</v>
      </c>
      <c r="J1519" s="47"/>
      <c r="N1519" s="14"/>
      <c r="O1519" s="50">
        <f>MIN(Lääkkeet[[#This Row],[Velvoite 1.1.2024 (pakkauksia)]],Lääkkeet[[#This Row],[Suurimman alitusluvan mukainen velvoite 
1.1.-30.6.2024 (pakkauksia)]],Lääkkeet[[#This Row],[Alin saldo 
1.1.-30.6.2024 (pakkauksia)]])*Lääkkeet[[#This Row],[Kirjanpitoarvo / pakkaus 1.1.2024
(EUR  ALV 0 %)]]</f>
        <v>0</v>
      </c>
      <c r="P1519" s="16"/>
      <c r="Q1519" s="13"/>
      <c r="R1519" s="13"/>
      <c r="S1519" s="13"/>
      <c r="T1519" s="14"/>
      <c r="U1519" s="51">
        <f>MIN(Lääkkeet[[#This Row],[Velvoite 1.7.2024 (pakkauksia)]],Lääkkeet[[#This Row],[Suurimman alitusluvan mukainen velvoite
1.7.-31.12.2024 (pakkauksia)]],Lääkkeet[[#This Row],[Alin saldo 
1.7.-31.12.2024 (pakkauksia)]])*Lääkkeet[[#This Row],[Kirjanpitoarvo / pakkaus 1.7.2024
(EUR  ALV 0 %)]]</f>
        <v>0</v>
      </c>
      <c r="W1519" s="61" t="str" cm="1">
        <f t="array" ref="W1519">IFERROR(_xlfn.IFS(Lääkkeet[[#This Row],[Sitoutunut pääoma 
1.1.-30.6.2024 (EUR)]]&gt;0,"Täytetyt",Lääkkeet[[#This Row],[Sitoutunut pääoma 
1.7.-31.12.2024 (EUR)]]&gt;0,"Täytetyt"),"")</f>
        <v/>
      </c>
      <c r="X1519" s="61"/>
      <c r="Y1519" s="5">
        <f>Hakulomake!$B$29</f>
        <v>0</v>
      </c>
    </row>
    <row r="1520" spans="1:25" x14ac:dyDescent="0.3">
      <c r="A1520" s="6" t="s">
        <v>1199</v>
      </c>
      <c r="B1520" s="49">
        <f>Hakulomake!$B$17</f>
        <v>0</v>
      </c>
      <c r="J1520" s="47"/>
      <c r="N1520" s="14"/>
      <c r="O1520" s="50">
        <f>MIN(Lääkkeet[[#This Row],[Velvoite 1.1.2024 (pakkauksia)]],Lääkkeet[[#This Row],[Suurimman alitusluvan mukainen velvoite 
1.1.-30.6.2024 (pakkauksia)]],Lääkkeet[[#This Row],[Alin saldo 
1.1.-30.6.2024 (pakkauksia)]])*Lääkkeet[[#This Row],[Kirjanpitoarvo / pakkaus 1.1.2024
(EUR  ALV 0 %)]]</f>
        <v>0</v>
      </c>
      <c r="P1520" s="16"/>
      <c r="Q1520" s="13"/>
      <c r="R1520" s="13"/>
      <c r="S1520" s="13"/>
      <c r="T1520" s="14"/>
      <c r="U1520" s="51">
        <f>MIN(Lääkkeet[[#This Row],[Velvoite 1.7.2024 (pakkauksia)]],Lääkkeet[[#This Row],[Suurimman alitusluvan mukainen velvoite
1.7.-31.12.2024 (pakkauksia)]],Lääkkeet[[#This Row],[Alin saldo 
1.7.-31.12.2024 (pakkauksia)]])*Lääkkeet[[#This Row],[Kirjanpitoarvo / pakkaus 1.7.2024
(EUR  ALV 0 %)]]</f>
        <v>0</v>
      </c>
      <c r="W1520" s="61" t="str" cm="1">
        <f t="array" ref="W1520">IFERROR(_xlfn.IFS(Lääkkeet[[#This Row],[Sitoutunut pääoma 
1.1.-30.6.2024 (EUR)]]&gt;0,"Täytetyt",Lääkkeet[[#This Row],[Sitoutunut pääoma 
1.7.-31.12.2024 (EUR)]]&gt;0,"Täytetyt"),"")</f>
        <v/>
      </c>
      <c r="X1520" s="61"/>
      <c r="Y1520" s="5">
        <f>Hakulomake!$B$29</f>
        <v>0</v>
      </c>
    </row>
    <row r="1521" spans="1:25" x14ac:dyDescent="0.3">
      <c r="A1521" s="6" t="s">
        <v>1199</v>
      </c>
      <c r="B1521" s="49">
        <f>Hakulomake!$B$17</f>
        <v>0</v>
      </c>
      <c r="J1521" s="47"/>
      <c r="N1521" s="14"/>
      <c r="O1521" s="50">
        <f>MIN(Lääkkeet[[#This Row],[Velvoite 1.1.2024 (pakkauksia)]],Lääkkeet[[#This Row],[Suurimman alitusluvan mukainen velvoite 
1.1.-30.6.2024 (pakkauksia)]],Lääkkeet[[#This Row],[Alin saldo 
1.1.-30.6.2024 (pakkauksia)]])*Lääkkeet[[#This Row],[Kirjanpitoarvo / pakkaus 1.1.2024
(EUR  ALV 0 %)]]</f>
        <v>0</v>
      </c>
      <c r="P1521" s="16"/>
      <c r="Q1521" s="13"/>
      <c r="R1521" s="13"/>
      <c r="S1521" s="13"/>
      <c r="T1521" s="14"/>
      <c r="U1521" s="51">
        <f>MIN(Lääkkeet[[#This Row],[Velvoite 1.7.2024 (pakkauksia)]],Lääkkeet[[#This Row],[Suurimman alitusluvan mukainen velvoite
1.7.-31.12.2024 (pakkauksia)]],Lääkkeet[[#This Row],[Alin saldo 
1.7.-31.12.2024 (pakkauksia)]])*Lääkkeet[[#This Row],[Kirjanpitoarvo / pakkaus 1.7.2024
(EUR  ALV 0 %)]]</f>
        <v>0</v>
      </c>
      <c r="W1521" s="61" t="str" cm="1">
        <f t="array" ref="W1521">IFERROR(_xlfn.IFS(Lääkkeet[[#This Row],[Sitoutunut pääoma 
1.1.-30.6.2024 (EUR)]]&gt;0,"Täytetyt",Lääkkeet[[#This Row],[Sitoutunut pääoma 
1.7.-31.12.2024 (EUR)]]&gt;0,"Täytetyt"),"")</f>
        <v/>
      </c>
      <c r="X1521" s="61"/>
      <c r="Y1521" s="5">
        <f>Hakulomake!$B$29</f>
        <v>0</v>
      </c>
    </row>
    <row r="1522" spans="1:25" x14ac:dyDescent="0.3">
      <c r="A1522" s="6" t="s">
        <v>1199</v>
      </c>
      <c r="B1522" s="49">
        <f>Hakulomake!$B$17</f>
        <v>0</v>
      </c>
      <c r="J1522" s="47"/>
      <c r="N1522" s="14"/>
      <c r="O1522" s="50">
        <f>MIN(Lääkkeet[[#This Row],[Velvoite 1.1.2024 (pakkauksia)]],Lääkkeet[[#This Row],[Suurimman alitusluvan mukainen velvoite 
1.1.-30.6.2024 (pakkauksia)]],Lääkkeet[[#This Row],[Alin saldo 
1.1.-30.6.2024 (pakkauksia)]])*Lääkkeet[[#This Row],[Kirjanpitoarvo / pakkaus 1.1.2024
(EUR  ALV 0 %)]]</f>
        <v>0</v>
      </c>
      <c r="P1522" s="16"/>
      <c r="Q1522" s="13"/>
      <c r="R1522" s="13"/>
      <c r="S1522" s="13"/>
      <c r="T1522" s="14"/>
      <c r="U1522" s="51">
        <f>MIN(Lääkkeet[[#This Row],[Velvoite 1.7.2024 (pakkauksia)]],Lääkkeet[[#This Row],[Suurimman alitusluvan mukainen velvoite
1.7.-31.12.2024 (pakkauksia)]],Lääkkeet[[#This Row],[Alin saldo 
1.7.-31.12.2024 (pakkauksia)]])*Lääkkeet[[#This Row],[Kirjanpitoarvo / pakkaus 1.7.2024
(EUR  ALV 0 %)]]</f>
        <v>0</v>
      </c>
      <c r="W1522" s="61" t="str" cm="1">
        <f t="array" ref="W1522">IFERROR(_xlfn.IFS(Lääkkeet[[#This Row],[Sitoutunut pääoma 
1.1.-30.6.2024 (EUR)]]&gt;0,"Täytetyt",Lääkkeet[[#This Row],[Sitoutunut pääoma 
1.7.-31.12.2024 (EUR)]]&gt;0,"Täytetyt"),"")</f>
        <v/>
      </c>
      <c r="X1522" s="61"/>
      <c r="Y1522" s="5">
        <f>Hakulomake!$B$29</f>
        <v>0</v>
      </c>
    </row>
    <row r="1523" spans="1:25" x14ac:dyDescent="0.3">
      <c r="A1523" s="6" t="s">
        <v>1199</v>
      </c>
      <c r="B1523" s="49">
        <f>Hakulomake!$B$17</f>
        <v>0</v>
      </c>
      <c r="J1523" s="47"/>
      <c r="N1523" s="14"/>
      <c r="O1523" s="50">
        <f>MIN(Lääkkeet[[#This Row],[Velvoite 1.1.2024 (pakkauksia)]],Lääkkeet[[#This Row],[Suurimman alitusluvan mukainen velvoite 
1.1.-30.6.2024 (pakkauksia)]],Lääkkeet[[#This Row],[Alin saldo 
1.1.-30.6.2024 (pakkauksia)]])*Lääkkeet[[#This Row],[Kirjanpitoarvo / pakkaus 1.1.2024
(EUR  ALV 0 %)]]</f>
        <v>0</v>
      </c>
      <c r="P1523" s="16"/>
      <c r="Q1523" s="13"/>
      <c r="R1523" s="13"/>
      <c r="S1523" s="13"/>
      <c r="T1523" s="14"/>
      <c r="U1523" s="51">
        <f>MIN(Lääkkeet[[#This Row],[Velvoite 1.7.2024 (pakkauksia)]],Lääkkeet[[#This Row],[Suurimman alitusluvan mukainen velvoite
1.7.-31.12.2024 (pakkauksia)]],Lääkkeet[[#This Row],[Alin saldo 
1.7.-31.12.2024 (pakkauksia)]])*Lääkkeet[[#This Row],[Kirjanpitoarvo / pakkaus 1.7.2024
(EUR  ALV 0 %)]]</f>
        <v>0</v>
      </c>
      <c r="W1523" s="61" t="str" cm="1">
        <f t="array" ref="W1523">IFERROR(_xlfn.IFS(Lääkkeet[[#This Row],[Sitoutunut pääoma 
1.1.-30.6.2024 (EUR)]]&gt;0,"Täytetyt",Lääkkeet[[#This Row],[Sitoutunut pääoma 
1.7.-31.12.2024 (EUR)]]&gt;0,"Täytetyt"),"")</f>
        <v/>
      </c>
      <c r="X1523" s="61"/>
      <c r="Y1523" s="5">
        <f>Hakulomake!$B$29</f>
        <v>0</v>
      </c>
    </row>
    <row r="1524" spans="1:25" x14ac:dyDescent="0.3">
      <c r="A1524" s="6" t="s">
        <v>1199</v>
      </c>
      <c r="B1524" s="49">
        <f>Hakulomake!$B$17</f>
        <v>0</v>
      </c>
      <c r="J1524" s="47"/>
      <c r="N1524" s="14"/>
      <c r="O1524" s="50">
        <f>MIN(Lääkkeet[[#This Row],[Velvoite 1.1.2024 (pakkauksia)]],Lääkkeet[[#This Row],[Suurimman alitusluvan mukainen velvoite 
1.1.-30.6.2024 (pakkauksia)]],Lääkkeet[[#This Row],[Alin saldo 
1.1.-30.6.2024 (pakkauksia)]])*Lääkkeet[[#This Row],[Kirjanpitoarvo / pakkaus 1.1.2024
(EUR  ALV 0 %)]]</f>
        <v>0</v>
      </c>
      <c r="P1524" s="16"/>
      <c r="Q1524" s="13"/>
      <c r="R1524" s="13"/>
      <c r="S1524" s="13"/>
      <c r="T1524" s="14"/>
      <c r="U1524" s="51">
        <f>MIN(Lääkkeet[[#This Row],[Velvoite 1.7.2024 (pakkauksia)]],Lääkkeet[[#This Row],[Suurimman alitusluvan mukainen velvoite
1.7.-31.12.2024 (pakkauksia)]],Lääkkeet[[#This Row],[Alin saldo 
1.7.-31.12.2024 (pakkauksia)]])*Lääkkeet[[#This Row],[Kirjanpitoarvo / pakkaus 1.7.2024
(EUR  ALV 0 %)]]</f>
        <v>0</v>
      </c>
      <c r="W1524" s="61" t="str" cm="1">
        <f t="array" ref="W1524">IFERROR(_xlfn.IFS(Lääkkeet[[#This Row],[Sitoutunut pääoma 
1.1.-30.6.2024 (EUR)]]&gt;0,"Täytetyt",Lääkkeet[[#This Row],[Sitoutunut pääoma 
1.7.-31.12.2024 (EUR)]]&gt;0,"Täytetyt"),"")</f>
        <v/>
      </c>
      <c r="X1524" s="61"/>
      <c r="Y1524" s="5">
        <f>Hakulomake!$B$29</f>
        <v>0</v>
      </c>
    </row>
    <row r="1525" spans="1:25" x14ac:dyDescent="0.3">
      <c r="A1525" s="6" t="s">
        <v>1199</v>
      </c>
      <c r="B1525" s="49">
        <f>Hakulomake!$B$17</f>
        <v>0</v>
      </c>
      <c r="J1525" s="47"/>
      <c r="N1525" s="14"/>
      <c r="O1525" s="50">
        <f>MIN(Lääkkeet[[#This Row],[Velvoite 1.1.2024 (pakkauksia)]],Lääkkeet[[#This Row],[Suurimman alitusluvan mukainen velvoite 
1.1.-30.6.2024 (pakkauksia)]],Lääkkeet[[#This Row],[Alin saldo 
1.1.-30.6.2024 (pakkauksia)]])*Lääkkeet[[#This Row],[Kirjanpitoarvo / pakkaus 1.1.2024
(EUR  ALV 0 %)]]</f>
        <v>0</v>
      </c>
      <c r="P1525" s="16"/>
      <c r="Q1525" s="13"/>
      <c r="R1525" s="13"/>
      <c r="S1525" s="13"/>
      <c r="T1525" s="14"/>
      <c r="U1525" s="51">
        <f>MIN(Lääkkeet[[#This Row],[Velvoite 1.7.2024 (pakkauksia)]],Lääkkeet[[#This Row],[Suurimman alitusluvan mukainen velvoite
1.7.-31.12.2024 (pakkauksia)]],Lääkkeet[[#This Row],[Alin saldo 
1.7.-31.12.2024 (pakkauksia)]])*Lääkkeet[[#This Row],[Kirjanpitoarvo / pakkaus 1.7.2024
(EUR  ALV 0 %)]]</f>
        <v>0</v>
      </c>
      <c r="W1525" s="61" t="str" cm="1">
        <f t="array" ref="W1525">IFERROR(_xlfn.IFS(Lääkkeet[[#This Row],[Sitoutunut pääoma 
1.1.-30.6.2024 (EUR)]]&gt;0,"Täytetyt",Lääkkeet[[#This Row],[Sitoutunut pääoma 
1.7.-31.12.2024 (EUR)]]&gt;0,"Täytetyt"),"")</f>
        <v/>
      </c>
      <c r="X1525" s="61"/>
      <c r="Y1525" s="5">
        <f>Hakulomake!$B$29</f>
        <v>0</v>
      </c>
    </row>
    <row r="1526" spans="1:25" x14ac:dyDescent="0.3">
      <c r="A1526" s="6" t="s">
        <v>1199</v>
      </c>
      <c r="B1526" s="49">
        <f>Hakulomake!$B$17</f>
        <v>0</v>
      </c>
      <c r="J1526" s="47"/>
      <c r="N1526" s="14"/>
      <c r="O1526" s="50">
        <f>MIN(Lääkkeet[[#This Row],[Velvoite 1.1.2024 (pakkauksia)]],Lääkkeet[[#This Row],[Suurimman alitusluvan mukainen velvoite 
1.1.-30.6.2024 (pakkauksia)]],Lääkkeet[[#This Row],[Alin saldo 
1.1.-30.6.2024 (pakkauksia)]])*Lääkkeet[[#This Row],[Kirjanpitoarvo / pakkaus 1.1.2024
(EUR  ALV 0 %)]]</f>
        <v>0</v>
      </c>
      <c r="P1526" s="16"/>
      <c r="Q1526" s="13"/>
      <c r="R1526" s="13"/>
      <c r="S1526" s="13"/>
      <c r="T1526" s="14"/>
      <c r="U1526" s="51">
        <f>MIN(Lääkkeet[[#This Row],[Velvoite 1.7.2024 (pakkauksia)]],Lääkkeet[[#This Row],[Suurimman alitusluvan mukainen velvoite
1.7.-31.12.2024 (pakkauksia)]],Lääkkeet[[#This Row],[Alin saldo 
1.7.-31.12.2024 (pakkauksia)]])*Lääkkeet[[#This Row],[Kirjanpitoarvo / pakkaus 1.7.2024
(EUR  ALV 0 %)]]</f>
        <v>0</v>
      </c>
      <c r="W1526" s="61" t="str" cm="1">
        <f t="array" ref="W1526">IFERROR(_xlfn.IFS(Lääkkeet[[#This Row],[Sitoutunut pääoma 
1.1.-30.6.2024 (EUR)]]&gt;0,"Täytetyt",Lääkkeet[[#This Row],[Sitoutunut pääoma 
1.7.-31.12.2024 (EUR)]]&gt;0,"Täytetyt"),"")</f>
        <v/>
      </c>
      <c r="X1526" s="61"/>
      <c r="Y1526" s="5">
        <f>Hakulomake!$B$29</f>
        <v>0</v>
      </c>
    </row>
    <row r="1527" spans="1:25" x14ac:dyDescent="0.3">
      <c r="A1527" s="6" t="s">
        <v>1199</v>
      </c>
      <c r="B1527" s="49">
        <f>Hakulomake!$B$17</f>
        <v>0</v>
      </c>
      <c r="J1527" s="47"/>
      <c r="N1527" s="14"/>
      <c r="O1527" s="50">
        <f>MIN(Lääkkeet[[#This Row],[Velvoite 1.1.2024 (pakkauksia)]],Lääkkeet[[#This Row],[Suurimman alitusluvan mukainen velvoite 
1.1.-30.6.2024 (pakkauksia)]],Lääkkeet[[#This Row],[Alin saldo 
1.1.-30.6.2024 (pakkauksia)]])*Lääkkeet[[#This Row],[Kirjanpitoarvo / pakkaus 1.1.2024
(EUR  ALV 0 %)]]</f>
        <v>0</v>
      </c>
      <c r="P1527" s="16"/>
      <c r="Q1527" s="13"/>
      <c r="R1527" s="13"/>
      <c r="S1527" s="13"/>
      <c r="T1527" s="14"/>
      <c r="U1527" s="51">
        <f>MIN(Lääkkeet[[#This Row],[Velvoite 1.7.2024 (pakkauksia)]],Lääkkeet[[#This Row],[Suurimman alitusluvan mukainen velvoite
1.7.-31.12.2024 (pakkauksia)]],Lääkkeet[[#This Row],[Alin saldo 
1.7.-31.12.2024 (pakkauksia)]])*Lääkkeet[[#This Row],[Kirjanpitoarvo / pakkaus 1.7.2024
(EUR  ALV 0 %)]]</f>
        <v>0</v>
      </c>
      <c r="W1527" s="61" t="str" cm="1">
        <f t="array" ref="W1527">IFERROR(_xlfn.IFS(Lääkkeet[[#This Row],[Sitoutunut pääoma 
1.1.-30.6.2024 (EUR)]]&gt;0,"Täytetyt",Lääkkeet[[#This Row],[Sitoutunut pääoma 
1.7.-31.12.2024 (EUR)]]&gt;0,"Täytetyt"),"")</f>
        <v/>
      </c>
      <c r="X1527" s="61"/>
      <c r="Y1527" s="5">
        <f>Hakulomake!$B$29</f>
        <v>0</v>
      </c>
    </row>
    <row r="1528" spans="1:25" x14ac:dyDescent="0.3">
      <c r="A1528" s="6" t="s">
        <v>1199</v>
      </c>
      <c r="B1528" s="49">
        <f>Hakulomake!$B$17</f>
        <v>0</v>
      </c>
      <c r="J1528" s="47"/>
      <c r="N1528" s="14"/>
      <c r="O1528" s="50">
        <f>MIN(Lääkkeet[[#This Row],[Velvoite 1.1.2024 (pakkauksia)]],Lääkkeet[[#This Row],[Suurimman alitusluvan mukainen velvoite 
1.1.-30.6.2024 (pakkauksia)]],Lääkkeet[[#This Row],[Alin saldo 
1.1.-30.6.2024 (pakkauksia)]])*Lääkkeet[[#This Row],[Kirjanpitoarvo / pakkaus 1.1.2024
(EUR  ALV 0 %)]]</f>
        <v>0</v>
      </c>
      <c r="P1528" s="16"/>
      <c r="Q1528" s="13"/>
      <c r="R1528" s="13"/>
      <c r="S1528" s="13"/>
      <c r="T1528" s="14"/>
      <c r="U1528" s="51">
        <f>MIN(Lääkkeet[[#This Row],[Velvoite 1.7.2024 (pakkauksia)]],Lääkkeet[[#This Row],[Suurimman alitusluvan mukainen velvoite
1.7.-31.12.2024 (pakkauksia)]],Lääkkeet[[#This Row],[Alin saldo 
1.7.-31.12.2024 (pakkauksia)]])*Lääkkeet[[#This Row],[Kirjanpitoarvo / pakkaus 1.7.2024
(EUR  ALV 0 %)]]</f>
        <v>0</v>
      </c>
      <c r="W1528" s="61" t="str" cm="1">
        <f t="array" ref="W1528">IFERROR(_xlfn.IFS(Lääkkeet[[#This Row],[Sitoutunut pääoma 
1.1.-30.6.2024 (EUR)]]&gt;0,"Täytetyt",Lääkkeet[[#This Row],[Sitoutunut pääoma 
1.7.-31.12.2024 (EUR)]]&gt;0,"Täytetyt"),"")</f>
        <v/>
      </c>
      <c r="X1528" s="61"/>
      <c r="Y1528" s="5">
        <f>Hakulomake!$B$29</f>
        <v>0</v>
      </c>
    </row>
    <row r="1529" spans="1:25" x14ac:dyDescent="0.3">
      <c r="A1529" s="6" t="s">
        <v>1199</v>
      </c>
      <c r="B1529" s="49">
        <f>Hakulomake!$B$17</f>
        <v>0</v>
      </c>
      <c r="J1529" s="47"/>
      <c r="N1529" s="14"/>
      <c r="O1529" s="50">
        <f>MIN(Lääkkeet[[#This Row],[Velvoite 1.1.2024 (pakkauksia)]],Lääkkeet[[#This Row],[Suurimman alitusluvan mukainen velvoite 
1.1.-30.6.2024 (pakkauksia)]],Lääkkeet[[#This Row],[Alin saldo 
1.1.-30.6.2024 (pakkauksia)]])*Lääkkeet[[#This Row],[Kirjanpitoarvo / pakkaus 1.1.2024
(EUR  ALV 0 %)]]</f>
        <v>0</v>
      </c>
      <c r="P1529" s="16"/>
      <c r="Q1529" s="13"/>
      <c r="R1529" s="13"/>
      <c r="S1529" s="13"/>
      <c r="T1529" s="14"/>
      <c r="U1529" s="51">
        <f>MIN(Lääkkeet[[#This Row],[Velvoite 1.7.2024 (pakkauksia)]],Lääkkeet[[#This Row],[Suurimman alitusluvan mukainen velvoite
1.7.-31.12.2024 (pakkauksia)]],Lääkkeet[[#This Row],[Alin saldo 
1.7.-31.12.2024 (pakkauksia)]])*Lääkkeet[[#This Row],[Kirjanpitoarvo / pakkaus 1.7.2024
(EUR  ALV 0 %)]]</f>
        <v>0</v>
      </c>
      <c r="W1529" s="61" t="str" cm="1">
        <f t="array" ref="W1529">IFERROR(_xlfn.IFS(Lääkkeet[[#This Row],[Sitoutunut pääoma 
1.1.-30.6.2024 (EUR)]]&gt;0,"Täytetyt",Lääkkeet[[#This Row],[Sitoutunut pääoma 
1.7.-31.12.2024 (EUR)]]&gt;0,"Täytetyt"),"")</f>
        <v/>
      </c>
      <c r="X1529" s="61"/>
      <c r="Y1529" s="5">
        <f>Hakulomake!$B$29</f>
        <v>0</v>
      </c>
    </row>
    <row r="1530" spans="1:25" x14ac:dyDescent="0.3">
      <c r="A1530" s="6" t="s">
        <v>1199</v>
      </c>
      <c r="B1530" s="49">
        <f>Hakulomake!$B$17</f>
        <v>0</v>
      </c>
      <c r="J1530" s="47"/>
      <c r="N1530" s="14"/>
      <c r="O1530" s="50">
        <f>MIN(Lääkkeet[[#This Row],[Velvoite 1.1.2024 (pakkauksia)]],Lääkkeet[[#This Row],[Suurimman alitusluvan mukainen velvoite 
1.1.-30.6.2024 (pakkauksia)]],Lääkkeet[[#This Row],[Alin saldo 
1.1.-30.6.2024 (pakkauksia)]])*Lääkkeet[[#This Row],[Kirjanpitoarvo / pakkaus 1.1.2024
(EUR  ALV 0 %)]]</f>
        <v>0</v>
      </c>
      <c r="P1530" s="16"/>
      <c r="Q1530" s="13"/>
      <c r="R1530" s="13"/>
      <c r="S1530" s="13"/>
      <c r="T1530" s="14"/>
      <c r="U1530" s="51">
        <f>MIN(Lääkkeet[[#This Row],[Velvoite 1.7.2024 (pakkauksia)]],Lääkkeet[[#This Row],[Suurimman alitusluvan mukainen velvoite
1.7.-31.12.2024 (pakkauksia)]],Lääkkeet[[#This Row],[Alin saldo 
1.7.-31.12.2024 (pakkauksia)]])*Lääkkeet[[#This Row],[Kirjanpitoarvo / pakkaus 1.7.2024
(EUR  ALV 0 %)]]</f>
        <v>0</v>
      </c>
      <c r="W1530" s="61" t="str" cm="1">
        <f t="array" ref="W1530">IFERROR(_xlfn.IFS(Lääkkeet[[#This Row],[Sitoutunut pääoma 
1.1.-30.6.2024 (EUR)]]&gt;0,"Täytetyt",Lääkkeet[[#This Row],[Sitoutunut pääoma 
1.7.-31.12.2024 (EUR)]]&gt;0,"Täytetyt"),"")</f>
        <v/>
      </c>
      <c r="X1530" s="61"/>
      <c r="Y1530" s="5">
        <f>Hakulomake!$B$29</f>
        <v>0</v>
      </c>
    </row>
    <row r="1531" spans="1:25" x14ac:dyDescent="0.3">
      <c r="A1531" s="6" t="s">
        <v>1199</v>
      </c>
      <c r="B1531" s="49">
        <f>Hakulomake!$B$17</f>
        <v>0</v>
      </c>
      <c r="J1531" s="47"/>
      <c r="N1531" s="14"/>
      <c r="O1531" s="50">
        <f>MIN(Lääkkeet[[#This Row],[Velvoite 1.1.2024 (pakkauksia)]],Lääkkeet[[#This Row],[Suurimman alitusluvan mukainen velvoite 
1.1.-30.6.2024 (pakkauksia)]],Lääkkeet[[#This Row],[Alin saldo 
1.1.-30.6.2024 (pakkauksia)]])*Lääkkeet[[#This Row],[Kirjanpitoarvo / pakkaus 1.1.2024
(EUR  ALV 0 %)]]</f>
        <v>0</v>
      </c>
      <c r="P1531" s="16"/>
      <c r="Q1531" s="13"/>
      <c r="R1531" s="13"/>
      <c r="S1531" s="13"/>
      <c r="T1531" s="14"/>
      <c r="U1531" s="51">
        <f>MIN(Lääkkeet[[#This Row],[Velvoite 1.7.2024 (pakkauksia)]],Lääkkeet[[#This Row],[Suurimman alitusluvan mukainen velvoite
1.7.-31.12.2024 (pakkauksia)]],Lääkkeet[[#This Row],[Alin saldo 
1.7.-31.12.2024 (pakkauksia)]])*Lääkkeet[[#This Row],[Kirjanpitoarvo / pakkaus 1.7.2024
(EUR  ALV 0 %)]]</f>
        <v>0</v>
      </c>
      <c r="W1531" s="61" t="str" cm="1">
        <f t="array" ref="W1531">IFERROR(_xlfn.IFS(Lääkkeet[[#This Row],[Sitoutunut pääoma 
1.1.-30.6.2024 (EUR)]]&gt;0,"Täytetyt",Lääkkeet[[#This Row],[Sitoutunut pääoma 
1.7.-31.12.2024 (EUR)]]&gt;0,"Täytetyt"),"")</f>
        <v/>
      </c>
      <c r="X1531" s="61"/>
      <c r="Y1531" s="5">
        <f>Hakulomake!$B$29</f>
        <v>0</v>
      </c>
    </row>
    <row r="1532" spans="1:25" x14ac:dyDescent="0.3">
      <c r="A1532" s="6" t="s">
        <v>1199</v>
      </c>
      <c r="B1532" s="49">
        <f>Hakulomake!$B$17</f>
        <v>0</v>
      </c>
      <c r="J1532" s="47"/>
      <c r="N1532" s="14"/>
      <c r="O1532" s="50">
        <f>MIN(Lääkkeet[[#This Row],[Velvoite 1.1.2024 (pakkauksia)]],Lääkkeet[[#This Row],[Suurimman alitusluvan mukainen velvoite 
1.1.-30.6.2024 (pakkauksia)]],Lääkkeet[[#This Row],[Alin saldo 
1.1.-30.6.2024 (pakkauksia)]])*Lääkkeet[[#This Row],[Kirjanpitoarvo / pakkaus 1.1.2024
(EUR  ALV 0 %)]]</f>
        <v>0</v>
      </c>
      <c r="P1532" s="16"/>
      <c r="Q1532" s="13"/>
      <c r="R1532" s="13"/>
      <c r="S1532" s="13"/>
      <c r="T1532" s="14"/>
      <c r="U1532" s="51">
        <f>MIN(Lääkkeet[[#This Row],[Velvoite 1.7.2024 (pakkauksia)]],Lääkkeet[[#This Row],[Suurimman alitusluvan mukainen velvoite
1.7.-31.12.2024 (pakkauksia)]],Lääkkeet[[#This Row],[Alin saldo 
1.7.-31.12.2024 (pakkauksia)]])*Lääkkeet[[#This Row],[Kirjanpitoarvo / pakkaus 1.7.2024
(EUR  ALV 0 %)]]</f>
        <v>0</v>
      </c>
      <c r="W1532" s="61" t="str" cm="1">
        <f t="array" ref="W1532">IFERROR(_xlfn.IFS(Lääkkeet[[#This Row],[Sitoutunut pääoma 
1.1.-30.6.2024 (EUR)]]&gt;0,"Täytetyt",Lääkkeet[[#This Row],[Sitoutunut pääoma 
1.7.-31.12.2024 (EUR)]]&gt;0,"Täytetyt"),"")</f>
        <v/>
      </c>
      <c r="X1532" s="61"/>
      <c r="Y1532" s="5">
        <f>Hakulomake!$B$29</f>
        <v>0</v>
      </c>
    </row>
    <row r="1533" spans="1:25" x14ac:dyDescent="0.3">
      <c r="A1533" s="6" t="s">
        <v>1199</v>
      </c>
      <c r="B1533" s="49">
        <f>Hakulomake!$B$17</f>
        <v>0</v>
      </c>
      <c r="J1533" s="47"/>
      <c r="N1533" s="14"/>
      <c r="O1533" s="50">
        <f>MIN(Lääkkeet[[#This Row],[Velvoite 1.1.2024 (pakkauksia)]],Lääkkeet[[#This Row],[Suurimman alitusluvan mukainen velvoite 
1.1.-30.6.2024 (pakkauksia)]],Lääkkeet[[#This Row],[Alin saldo 
1.1.-30.6.2024 (pakkauksia)]])*Lääkkeet[[#This Row],[Kirjanpitoarvo / pakkaus 1.1.2024
(EUR  ALV 0 %)]]</f>
        <v>0</v>
      </c>
      <c r="P1533" s="16"/>
      <c r="Q1533" s="13"/>
      <c r="R1533" s="13"/>
      <c r="S1533" s="13"/>
      <c r="T1533" s="14"/>
      <c r="U1533" s="51">
        <f>MIN(Lääkkeet[[#This Row],[Velvoite 1.7.2024 (pakkauksia)]],Lääkkeet[[#This Row],[Suurimman alitusluvan mukainen velvoite
1.7.-31.12.2024 (pakkauksia)]],Lääkkeet[[#This Row],[Alin saldo 
1.7.-31.12.2024 (pakkauksia)]])*Lääkkeet[[#This Row],[Kirjanpitoarvo / pakkaus 1.7.2024
(EUR  ALV 0 %)]]</f>
        <v>0</v>
      </c>
      <c r="W1533" s="61" t="str" cm="1">
        <f t="array" ref="W1533">IFERROR(_xlfn.IFS(Lääkkeet[[#This Row],[Sitoutunut pääoma 
1.1.-30.6.2024 (EUR)]]&gt;0,"Täytetyt",Lääkkeet[[#This Row],[Sitoutunut pääoma 
1.7.-31.12.2024 (EUR)]]&gt;0,"Täytetyt"),"")</f>
        <v/>
      </c>
      <c r="X1533" s="61"/>
      <c r="Y1533" s="5">
        <f>Hakulomake!$B$29</f>
        <v>0</v>
      </c>
    </row>
    <row r="1534" spans="1:25" x14ac:dyDescent="0.3">
      <c r="A1534" s="6" t="s">
        <v>1199</v>
      </c>
      <c r="B1534" s="49">
        <f>Hakulomake!$B$17</f>
        <v>0</v>
      </c>
      <c r="J1534" s="47"/>
      <c r="N1534" s="14"/>
      <c r="O1534" s="50">
        <f>MIN(Lääkkeet[[#This Row],[Velvoite 1.1.2024 (pakkauksia)]],Lääkkeet[[#This Row],[Suurimman alitusluvan mukainen velvoite 
1.1.-30.6.2024 (pakkauksia)]],Lääkkeet[[#This Row],[Alin saldo 
1.1.-30.6.2024 (pakkauksia)]])*Lääkkeet[[#This Row],[Kirjanpitoarvo / pakkaus 1.1.2024
(EUR  ALV 0 %)]]</f>
        <v>0</v>
      </c>
      <c r="P1534" s="16"/>
      <c r="Q1534" s="13"/>
      <c r="R1534" s="13"/>
      <c r="S1534" s="13"/>
      <c r="T1534" s="14"/>
      <c r="U1534" s="51">
        <f>MIN(Lääkkeet[[#This Row],[Velvoite 1.7.2024 (pakkauksia)]],Lääkkeet[[#This Row],[Suurimman alitusluvan mukainen velvoite
1.7.-31.12.2024 (pakkauksia)]],Lääkkeet[[#This Row],[Alin saldo 
1.7.-31.12.2024 (pakkauksia)]])*Lääkkeet[[#This Row],[Kirjanpitoarvo / pakkaus 1.7.2024
(EUR  ALV 0 %)]]</f>
        <v>0</v>
      </c>
      <c r="W1534" s="61" t="str" cm="1">
        <f t="array" ref="W1534">IFERROR(_xlfn.IFS(Lääkkeet[[#This Row],[Sitoutunut pääoma 
1.1.-30.6.2024 (EUR)]]&gt;0,"Täytetyt",Lääkkeet[[#This Row],[Sitoutunut pääoma 
1.7.-31.12.2024 (EUR)]]&gt;0,"Täytetyt"),"")</f>
        <v/>
      </c>
      <c r="X1534" s="61"/>
      <c r="Y1534" s="5">
        <f>Hakulomake!$B$29</f>
        <v>0</v>
      </c>
    </row>
    <row r="1535" spans="1:25" x14ac:dyDescent="0.3">
      <c r="A1535" s="6" t="s">
        <v>1199</v>
      </c>
      <c r="B1535" s="49">
        <f>Hakulomake!$B$17</f>
        <v>0</v>
      </c>
      <c r="J1535" s="47"/>
      <c r="N1535" s="14"/>
      <c r="O1535" s="50">
        <f>MIN(Lääkkeet[[#This Row],[Velvoite 1.1.2024 (pakkauksia)]],Lääkkeet[[#This Row],[Suurimman alitusluvan mukainen velvoite 
1.1.-30.6.2024 (pakkauksia)]],Lääkkeet[[#This Row],[Alin saldo 
1.1.-30.6.2024 (pakkauksia)]])*Lääkkeet[[#This Row],[Kirjanpitoarvo / pakkaus 1.1.2024
(EUR  ALV 0 %)]]</f>
        <v>0</v>
      </c>
      <c r="P1535" s="16"/>
      <c r="Q1535" s="13"/>
      <c r="R1535" s="13"/>
      <c r="S1535" s="13"/>
      <c r="T1535" s="14"/>
      <c r="U1535" s="51">
        <f>MIN(Lääkkeet[[#This Row],[Velvoite 1.7.2024 (pakkauksia)]],Lääkkeet[[#This Row],[Suurimman alitusluvan mukainen velvoite
1.7.-31.12.2024 (pakkauksia)]],Lääkkeet[[#This Row],[Alin saldo 
1.7.-31.12.2024 (pakkauksia)]])*Lääkkeet[[#This Row],[Kirjanpitoarvo / pakkaus 1.7.2024
(EUR  ALV 0 %)]]</f>
        <v>0</v>
      </c>
      <c r="W1535" s="61" t="str" cm="1">
        <f t="array" ref="W1535">IFERROR(_xlfn.IFS(Lääkkeet[[#This Row],[Sitoutunut pääoma 
1.1.-30.6.2024 (EUR)]]&gt;0,"Täytetyt",Lääkkeet[[#This Row],[Sitoutunut pääoma 
1.7.-31.12.2024 (EUR)]]&gt;0,"Täytetyt"),"")</f>
        <v/>
      </c>
      <c r="X1535" s="61"/>
      <c r="Y1535" s="5">
        <f>Hakulomake!$B$29</f>
        <v>0</v>
      </c>
    </row>
    <row r="1536" spans="1:25" x14ac:dyDescent="0.3">
      <c r="A1536" s="6" t="s">
        <v>1199</v>
      </c>
      <c r="B1536" s="49">
        <f>Hakulomake!$B$17</f>
        <v>0</v>
      </c>
      <c r="J1536" s="47"/>
      <c r="N1536" s="14"/>
      <c r="O1536" s="50">
        <f>MIN(Lääkkeet[[#This Row],[Velvoite 1.1.2024 (pakkauksia)]],Lääkkeet[[#This Row],[Suurimman alitusluvan mukainen velvoite 
1.1.-30.6.2024 (pakkauksia)]],Lääkkeet[[#This Row],[Alin saldo 
1.1.-30.6.2024 (pakkauksia)]])*Lääkkeet[[#This Row],[Kirjanpitoarvo / pakkaus 1.1.2024
(EUR  ALV 0 %)]]</f>
        <v>0</v>
      </c>
      <c r="P1536" s="16"/>
      <c r="Q1536" s="13"/>
      <c r="R1536" s="13"/>
      <c r="S1536" s="13"/>
      <c r="T1536" s="14"/>
      <c r="U1536" s="51">
        <f>MIN(Lääkkeet[[#This Row],[Velvoite 1.7.2024 (pakkauksia)]],Lääkkeet[[#This Row],[Suurimman alitusluvan mukainen velvoite
1.7.-31.12.2024 (pakkauksia)]],Lääkkeet[[#This Row],[Alin saldo 
1.7.-31.12.2024 (pakkauksia)]])*Lääkkeet[[#This Row],[Kirjanpitoarvo / pakkaus 1.7.2024
(EUR  ALV 0 %)]]</f>
        <v>0</v>
      </c>
      <c r="W1536" s="61" t="str" cm="1">
        <f t="array" ref="W1536">IFERROR(_xlfn.IFS(Lääkkeet[[#This Row],[Sitoutunut pääoma 
1.1.-30.6.2024 (EUR)]]&gt;0,"Täytetyt",Lääkkeet[[#This Row],[Sitoutunut pääoma 
1.7.-31.12.2024 (EUR)]]&gt;0,"Täytetyt"),"")</f>
        <v/>
      </c>
      <c r="X1536" s="61"/>
      <c r="Y1536" s="5">
        <f>Hakulomake!$B$29</f>
        <v>0</v>
      </c>
    </row>
    <row r="1537" spans="1:25" x14ac:dyDescent="0.3">
      <c r="A1537" s="6" t="s">
        <v>1199</v>
      </c>
      <c r="B1537" s="49">
        <f>Hakulomake!$B$17</f>
        <v>0</v>
      </c>
      <c r="J1537" s="47"/>
      <c r="N1537" s="14"/>
      <c r="O1537" s="50">
        <f>MIN(Lääkkeet[[#This Row],[Velvoite 1.1.2024 (pakkauksia)]],Lääkkeet[[#This Row],[Suurimman alitusluvan mukainen velvoite 
1.1.-30.6.2024 (pakkauksia)]],Lääkkeet[[#This Row],[Alin saldo 
1.1.-30.6.2024 (pakkauksia)]])*Lääkkeet[[#This Row],[Kirjanpitoarvo / pakkaus 1.1.2024
(EUR  ALV 0 %)]]</f>
        <v>0</v>
      </c>
      <c r="P1537" s="16"/>
      <c r="Q1537" s="13"/>
      <c r="R1537" s="13"/>
      <c r="S1537" s="13"/>
      <c r="T1537" s="14"/>
      <c r="U1537" s="51">
        <f>MIN(Lääkkeet[[#This Row],[Velvoite 1.7.2024 (pakkauksia)]],Lääkkeet[[#This Row],[Suurimman alitusluvan mukainen velvoite
1.7.-31.12.2024 (pakkauksia)]],Lääkkeet[[#This Row],[Alin saldo 
1.7.-31.12.2024 (pakkauksia)]])*Lääkkeet[[#This Row],[Kirjanpitoarvo / pakkaus 1.7.2024
(EUR  ALV 0 %)]]</f>
        <v>0</v>
      </c>
      <c r="W1537" s="61" t="str" cm="1">
        <f t="array" ref="W1537">IFERROR(_xlfn.IFS(Lääkkeet[[#This Row],[Sitoutunut pääoma 
1.1.-30.6.2024 (EUR)]]&gt;0,"Täytetyt",Lääkkeet[[#This Row],[Sitoutunut pääoma 
1.7.-31.12.2024 (EUR)]]&gt;0,"Täytetyt"),"")</f>
        <v/>
      </c>
      <c r="X1537" s="61"/>
      <c r="Y1537" s="5">
        <f>Hakulomake!$B$29</f>
        <v>0</v>
      </c>
    </row>
    <row r="1538" spans="1:25" x14ac:dyDescent="0.3">
      <c r="A1538" s="6" t="s">
        <v>1199</v>
      </c>
      <c r="B1538" s="49">
        <f>Hakulomake!$B$17</f>
        <v>0</v>
      </c>
      <c r="J1538" s="47"/>
      <c r="N1538" s="14"/>
      <c r="O1538" s="50">
        <f>MIN(Lääkkeet[[#This Row],[Velvoite 1.1.2024 (pakkauksia)]],Lääkkeet[[#This Row],[Suurimman alitusluvan mukainen velvoite 
1.1.-30.6.2024 (pakkauksia)]],Lääkkeet[[#This Row],[Alin saldo 
1.1.-30.6.2024 (pakkauksia)]])*Lääkkeet[[#This Row],[Kirjanpitoarvo / pakkaus 1.1.2024
(EUR  ALV 0 %)]]</f>
        <v>0</v>
      </c>
      <c r="P1538" s="16"/>
      <c r="Q1538" s="13"/>
      <c r="R1538" s="13"/>
      <c r="S1538" s="13"/>
      <c r="T1538" s="14"/>
      <c r="U1538" s="51">
        <f>MIN(Lääkkeet[[#This Row],[Velvoite 1.7.2024 (pakkauksia)]],Lääkkeet[[#This Row],[Suurimman alitusluvan mukainen velvoite
1.7.-31.12.2024 (pakkauksia)]],Lääkkeet[[#This Row],[Alin saldo 
1.7.-31.12.2024 (pakkauksia)]])*Lääkkeet[[#This Row],[Kirjanpitoarvo / pakkaus 1.7.2024
(EUR  ALV 0 %)]]</f>
        <v>0</v>
      </c>
      <c r="W1538" s="61" t="str" cm="1">
        <f t="array" ref="W1538">IFERROR(_xlfn.IFS(Lääkkeet[[#This Row],[Sitoutunut pääoma 
1.1.-30.6.2024 (EUR)]]&gt;0,"Täytetyt",Lääkkeet[[#This Row],[Sitoutunut pääoma 
1.7.-31.12.2024 (EUR)]]&gt;0,"Täytetyt"),"")</f>
        <v/>
      </c>
      <c r="X1538" s="61"/>
      <c r="Y1538" s="5">
        <f>Hakulomake!$B$29</f>
        <v>0</v>
      </c>
    </row>
    <row r="1539" spans="1:25" x14ac:dyDescent="0.3">
      <c r="A1539" s="6" t="s">
        <v>1199</v>
      </c>
      <c r="B1539" s="49">
        <f>Hakulomake!$B$17</f>
        <v>0</v>
      </c>
      <c r="J1539" s="47"/>
      <c r="N1539" s="14"/>
      <c r="O1539" s="50">
        <f>MIN(Lääkkeet[[#This Row],[Velvoite 1.1.2024 (pakkauksia)]],Lääkkeet[[#This Row],[Suurimman alitusluvan mukainen velvoite 
1.1.-30.6.2024 (pakkauksia)]],Lääkkeet[[#This Row],[Alin saldo 
1.1.-30.6.2024 (pakkauksia)]])*Lääkkeet[[#This Row],[Kirjanpitoarvo / pakkaus 1.1.2024
(EUR  ALV 0 %)]]</f>
        <v>0</v>
      </c>
      <c r="P1539" s="16"/>
      <c r="Q1539" s="13"/>
      <c r="R1539" s="13"/>
      <c r="S1539" s="13"/>
      <c r="T1539" s="14"/>
      <c r="U1539" s="51">
        <f>MIN(Lääkkeet[[#This Row],[Velvoite 1.7.2024 (pakkauksia)]],Lääkkeet[[#This Row],[Suurimman alitusluvan mukainen velvoite
1.7.-31.12.2024 (pakkauksia)]],Lääkkeet[[#This Row],[Alin saldo 
1.7.-31.12.2024 (pakkauksia)]])*Lääkkeet[[#This Row],[Kirjanpitoarvo / pakkaus 1.7.2024
(EUR  ALV 0 %)]]</f>
        <v>0</v>
      </c>
      <c r="W1539" s="61" t="str" cm="1">
        <f t="array" ref="W1539">IFERROR(_xlfn.IFS(Lääkkeet[[#This Row],[Sitoutunut pääoma 
1.1.-30.6.2024 (EUR)]]&gt;0,"Täytetyt",Lääkkeet[[#This Row],[Sitoutunut pääoma 
1.7.-31.12.2024 (EUR)]]&gt;0,"Täytetyt"),"")</f>
        <v/>
      </c>
      <c r="X1539" s="61"/>
      <c r="Y1539" s="5">
        <f>Hakulomake!$B$29</f>
        <v>0</v>
      </c>
    </row>
    <row r="1540" spans="1:25" x14ac:dyDescent="0.3">
      <c r="A1540" s="6" t="s">
        <v>1199</v>
      </c>
      <c r="B1540" s="49">
        <f>Hakulomake!$B$17</f>
        <v>0</v>
      </c>
      <c r="J1540" s="47"/>
      <c r="N1540" s="14"/>
      <c r="O1540" s="50">
        <f>MIN(Lääkkeet[[#This Row],[Velvoite 1.1.2024 (pakkauksia)]],Lääkkeet[[#This Row],[Suurimman alitusluvan mukainen velvoite 
1.1.-30.6.2024 (pakkauksia)]],Lääkkeet[[#This Row],[Alin saldo 
1.1.-30.6.2024 (pakkauksia)]])*Lääkkeet[[#This Row],[Kirjanpitoarvo / pakkaus 1.1.2024
(EUR  ALV 0 %)]]</f>
        <v>0</v>
      </c>
      <c r="P1540" s="16"/>
      <c r="Q1540" s="13"/>
      <c r="R1540" s="13"/>
      <c r="S1540" s="13"/>
      <c r="T1540" s="14"/>
      <c r="U1540" s="51">
        <f>MIN(Lääkkeet[[#This Row],[Velvoite 1.7.2024 (pakkauksia)]],Lääkkeet[[#This Row],[Suurimman alitusluvan mukainen velvoite
1.7.-31.12.2024 (pakkauksia)]],Lääkkeet[[#This Row],[Alin saldo 
1.7.-31.12.2024 (pakkauksia)]])*Lääkkeet[[#This Row],[Kirjanpitoarvo / pakkaus 1.7.2024
(EUR  ALV 0 %)]]</f>
        <v>0</v>
      </c>
      <c r="W1540" s="61" t="str" cm="1">
        <f t="array" ref="W1540">IFERROR(_xlfn.IFS(Lääkkeet[[#This Row],[Sitoutunut pääoma 
1.1.-30.6.2024 (EUR)]]&gt;0,"Täytetyt",Lääkkeet[[#This Row],[Sitoutunut pääoma 
1.7.-31.12.2024 (EUR)]]&gt;0,"Täytetyt"),"")</f>
        <v/>
      </c>
      <c r="X1540" s="61"/>
      <c r="Y1540" s="5">
        <f>Hakulomake!$B$29</f>
        <v>0</v>
      </c>
    </row>
    <row r="1541" spans="1:25" x14ac:dyDescent="0.3">
      <c r="A1541" s="6" t="s">
        <v>1199</v>
      </c>
      <c r="B1541" s="49">
        <f>Hakulomake!$B$17</f>
        <v>0</v>
      </c>
      <c r="J1541" s="47"/>
      <c r="N1541" s="14"/>
      <c r="O1541" s="50">
        <f>MIN(Lääkkeet[[#This Row],[Velvoite 1.1.2024 (pakkauksia)]],Lääkkeet[[#This Row],[Suurimman alitusluvan mukainen velvoite 
1.1.-30.6.2024 (pakkauksia)]],Lääkkeet[[#This Row],[Alin saldo 
1.1.-30.6.2024 (pakkauksia)]])*Lääkkeet[[#This Row],[Kirjanpitoarvo / pakkaus 1.1.2024
(EUR  ALV 0 %)]]</f>
        <v>0</v>
      </c>
      <c r="P1541" s="16"/>
      <c r="Q1541" s="13"/>
      <c r="R1541" s="13"/>
      <c r="S1541" s="13"/>
      <c r="T1541" s="14"/>
      <c r="U1541" s="51">
        <f>MIN(Lääkkeet[[#This Row],[Velvoite 1.7.2024 (pakkauksia)]],Lääkkeet[[#This Row],[Suurimman alitusluvan mukainen velvoite
1.7.-31.12.2024 (pakkauksia)]],Lääkkeet[[#This Row],[Alin saldo 
1.7.-31.12.2024 (pakkauksia)]])*Lääkkeet[[#This Row],[Kirjanpitoarvo / pakkaus 1.7.2024
(EUR  ALV 0 %)]]</f>
        <v>0</v>
      </c>
      <c r="W1541" s="61" t="str" cm="1">
        <f t="array" ref="W1541">IFERROR(_xlfn.IFS(Lääkkeet[[#This Row],[Sitoutunut pääoma 
1.1.-30.6.2024 (EUR)]]&gt;0,"Täytetyt",Lääkkeet[[#This Row],[Sitoutunut pääoma 
1.7.-31.12.2024 (EUR)]]&gt;0,"Täytetyt"),"")</f>
        <v/>
      </c>
      <c r="X1541" s="61"/>
      <c r="Y1541" s="5">
        <f>Hakulomake!$B$29</f>
        <v>0</v>
      </c>
    </row>
    <row r="1542" spans="1:25" x14ac:dyDescent="0.3">
      <c r="A1542" s="6" t="s">
        <v>1199</v>
      </c>
      <c r="B1542" s="49">
        <f>Hakulomake!$B$17</f>
        <v>0</v>
      </c>
      <c r="J1542" s="47"/>
      <c r="N1542" s="14"/>
      <c r="O1542" s="50">
        <f>MIN(Lääkkeet[[#This Row],[Velvoite 1.1.2024 (pakkauksia)]],Lääkkeet[[#This Row],[Suurimman alitusluvan mukainen velvoite 
1.1.-30.6.2024 (pakkauksia)]],Lääkkeet[[#This Row],[Alin saldo 
1.1.-30.6.2024 (pakkauksia)]])*Lääkkeet[[#This Row],[Kirjanpitoarvo / pakkaus 1.1.2024
(EUR  ALV 0 %)]]</f>
        <v>0</v>
      </c>
      <c r="P1542" s="16"/>
      <c r="Q1542" s="13"/>
      <c r="R1542" s="13"/>
      <c r="S1542" s="13"/>
      <c r="T1542" s="14"/>
      <c r="U1542" s="51">
        <f>MIN(Lääkkeet[[#This Row],[Velvoite 1.7.2024 (pakkauksia)]],Lääkkeet[[#This Row],[Suurimman alitusluvan mukainen velvoite
1.7.-31.12.2024 (pakkauksia)]],Lääkkeet[[#This Row],[Alin saldo 
1.7.-31.12.2024 (pakkauksia)]])*Lääkkeet[[#This Row],[Kirjanpitoarvo / pakkaus 1.7.2024
(EUR  ALV 0 %)]]</f>
        <v>0</v>
      </c>
      <c r="W1542" s="61" t="str" cm="1">
        <f t="array" ref="W1542">IFERROR(_xlfn.IFS(Lääkkeet[[#This Row],[Sitoutunut pääoma 
1.1.-30.6.2024 (EUR)]]&gt;0,"Täytetyt",Lääkkeet[[#This Row],[Sitoutunut pääoma 
1.7.-31.12.2024 (EUR)]]&gt;0,"Täytetyt"),"")</f>
        <v/>
      </c>
      <c r="X1542" s="61"/>
      <c r="Y1542" s="5">
        <f>Hakulomake!$B$29</f>
        <v>0</v>
      </c>
    </row>
    <row r="1543" spans="1:25" x14ac:dyDescent="0.3">
      <c r="A1543" s="6" t="s">
        <v>1199</v>
      </c>
      <c r="B1543" s="49">
        <f>Hakulomake!$B$17</f>
        <v>0</v>
      </c>
      <c r="J1543" s="47"/>
      <c r="N1543" s="14"/>
      <c r="O1543" s="50">
        <f>MIN(Lääkkeet[[#This Row],[Velvoite 1.1.2024 (pakkauksia)]],Lääkkeet[[#This Row],[Suurimman alitusluvan mukainen velvoite 
1.1.-30.6.2024 (pakkauksia)]],Lääkkeet[[#This Row],[Alin saldo 
1.1.-30.6.2024 (pakkauksia)]])*Lääkkeet[[#This Row],[Kirjanpitoarvo / pakkaus 1.1.2024
(EUR  ALV 0 %)]]</f>
        <v>0</v>
      </c>
      <c r="P1543" s="16"/>
      <c r="Q1543" s="13"/>
      <c r="R1543" s="13"/>
      <c r="S1543" s="13"/>
      <c r="T1543" s="14"/>
      <c r="U1543" s="51">
        <f>MIN(Lääkkeet[[#This Row],[Velvoite 1.7.2024 (pakkauksia)]],Lääkkeet[[#This Row],[Suurimman alitusluvan mukainen velvoite
1.7.-31.12.2024 (pakkauksia)]],Lääkkeet[[#This Row],[Alin saldo 
1.7.-31.12.2024 (pakkauksia)]])*Lääkkeet[[#This Row],[Kirjanpitoarvo / pakkaus 1.7.2024
(EUR  ALV 0 %)]]</f>
        <v>0</v>
      </c>
      <c r="W1543" s="61" t="str" cm="1">
        <f t="array" ref="W1543">IFERROR(_xlfn.IFS(Lääkkeet[[#This Row],[Sitoutunut pääoma 
1.1.-30.6.2024 (EUR)]]&gt;0,"Täytetyt",Lääkkeet[[#This Row],[Sitoutunut pääoma 
1.7.-31.12.2024 (EUR)]]&gt;0,"Täytetyt"),"")</f>
        <v/>
      </c>
      <c r="X1543" s="61"/>
      <c r="Y1543" s="5">
        <f>Hakulomake!$B$29</f>
        <v>0</v>
      </c>
    </row>
    <row r="1544" spans="1:25" x14ac:dyDescent="0.3">
      <c r="A1544" s="6" t="s">
        <v>1199</v>
      </c>
      <c r="B1544" s="49">
        <f>Hakulomake!$B$17</f>
        <v>0</v>
      </c>
      <c r="J1544" s="47"/>
      <c r="N1544" s="14"/>
      <c r="O1544" s="50">
        <f>MIN(Lääkkeet[[#This Row],[Velvoite 1.1.2024 (pakkauksia)]],Lääkkeet[[#This Row],[Suurimman alitusluvan mukainen velvoite 
1.1.-30.6.2024 (pakkauksia)]],Lääkkeet[[#This Row],[Alin saldo 
1.1.-30.6.2024 (pakkauksia)]])*Lääkkeet[[#This Row],[Kirjanpitoarvo / pakkaus 1.1.2024
(EUR  ALV 0 %)]]</f>
        <v>0</v>
      </c>
      <c r="P1544" s="16"/>
      <c r="Q1544" s="13"/>
      <c r="R1544" s="13"/>
      <c r="S1544" s="13"/>
      <c r="T1544" s="14"/>
      <c r="U1544" s="51">
        <f>MIN(Lääkkeet[[#This Row],[Velvoite 1.7.2024 (pakkauksia)]],Lääkkeet[[#This Row],[Suurimman alitusluvan mukainen velvoite
1.7.-31.12.2024 (pakkauksia)]],Lääkkeet[[#This Row],[Alin saldo 
1.7.-31.12.2024 (pakkauksia)]])*Lääkkeet[[#This Row],[Kirjanpitoarvo / pakkaus 1.7.2024
(EUR  ALV 0 %)]]</f>
        <v>0</v>
      </c>
      <c r="W1544" s="61" t="str" cm="1">
        <f t="array" ref="W1544">IFERROR(_xlfn.IFS(Lääkkeet[[#This Row],[Sitoutunut pääoma 
1.1.-30.6.2024 (EUR)]]&gt;0,"Täytetyt",Lääkkeet[[#This Row],[Sitoutunut pääoma 
1.7.-31.12.2024 (EUR)]]&gt;0,"Täytetyt"),"")</f>
        <v/>
      </c>
      <c r="X1544" s="61"/>
      <c r="Y1544" s="5">
        <f>Hakulomake!$B$29</f>
        <v>0</v>
      </c>
    </row>
    <row r="1545" spans="1:25" x14ac:dyDescent="0.3">
      <c r="A1545" s="6" t="s">
        <v>1199</v>
      </c>
      <c r="B1545" s="49">
        <f>Hakulomake!$B$17</f>
        <v>0</v>
      </c>
      <c r="J1545" s="47"/>
      <c r="N1545" s="14"/>
      <c r="O1545" s="50">
        <f>MIN(Lääkkeet[[#This Row],[Velvoite 1.1.2024 (pakkauksia)]],Lääkkeet[[#This Row],[Suurimman alitusluvan mukainen velvoite 
1.1.-30.6.2024 (pakkauksia)]],Lääkkeet[[#This Row],[Alin saldo 
1.1.-30.6.2024 (pakkauksia)]])*Lääkkeet[[#This Row],[Kirjanpitoarvo / pakkaus 1.1.2024
(EUR  ALV 0 %)]]</f>
        <v>0</v>
      </c>
      <c r="P1545" s="16"/>
      <c r="Q1545" s="13"/>
      <c r="R1545" s="13"/>
      <c r="S1545" s="13"/>
      <c r="T1545" s="14"/>
      <c r="U1545" s="51">
        <f>MIN(Lääkkeet[[#This Row],[Velvoite 1.7.2024 (pakkauksia)]],Lääkkeet[[#This Row],[Suurimman alitusluvan mukainen velvoite
1.7.-31.12.2024 (pakkauksia)]],Lääkkeet[[#This Row],[Alin saldo 
1.7.-31.12.2024 (pakkauksia)]])*Lääkkeet[[#This Row],[Kirjanpitoarvo / pakkaus 1.7.2024
(EUR  ALV 0 %)]]</f>
        <v>0</v>
      </c>
      <c r="W1545" s="61" t="str" cm="1">
        <f t="array" ref="W1545">IFERROR(_xlfn.IFS(Lääkkeet[[#This Row],[Sitoutunut pääoma 
1.1.-30.6.2024 (EUR)]]&gt;0,"Täytetyt",Lääkkeet[[#This Row],[Sitoutunut pääoma 
1.7.-31.12.2024 (EUR)]]&gt;0,"Täytetyt"),"")</f>
        <v/>
      </c>
      <c r="X1545" s="61"/>
      <c r="Y1545" s="5">
        <f>Hakulomake!$B$29</f>
        <v>0</v>
      </c>
    </row>
    <row r="1546" spans="1:25" x14ac:dyDescent="0.3">
      <c r="A1546" s="6" t="s">
        <v>1199</v>
      </c>
      <c r="B1546" s="49">
        <f>Hakulomake!$B$17</f>
        <v>0</v>
      </c>
      <c r="J1546" s="47"/>
      <c r="N1546" s="14"/>
      <c r="O1546" s="50">
        <f>MIN(Lääkkeet[[#This Row],[Velvoite 1.1.2024 (pakkauksia)]],Lääkkeet[[#This Row],[Suurimman alitusluvan mukainen velvoite 
1.1.-30.6.2024 (pakkauksia)]],Lääkkeet[[#This Row],[Alin saldo 
1.1.-30.6.2024 (pakkauksia)]])*Lääkkeet[[#This Row],[Kirjanpitoarvo / pakkaus 1.1.2024
(EUR  ALV 0 %)]]</f>
        <v>0</v>
      </c>
      <c r="P1546" s="16"/>
      <c r="Q1546" s="13"/>
      <c r="R1546" s="13"/>
      <c r="S1546" s="13"/>
      <c r="T1546" s="14"/>
      <c r="U1546" s="51">
        <f>MIN(Lääkkeet[[#This Row],[Velvoite 1.7.2024 (pakkauksia)]],Lääkkeet[[#This Row],[Suurimman alitusluvan mukainen velvoite
1.7.-31.12.2024 (pakkauksia)]],Lääkkeet[[#This Row],[Alin saldo 
1.7.-31.12.2024 (pakkauksia)]])*Lääkkeet[[#This Row],[Kirjanpitoarvo / pakkaus 1.7.2024
(EUR  ALV 0 %)]]</f>
        <v>0</v>
      </c>
      <c r="W1546" s="61" t="str" cm="1">
        <f t="array" ref="W1546">IFERROR(_xlfn.IFS(Lääkkeet[[#This Row],[Sitoutunut pääoma 
1.1.-30.6.2024 (EUR)]]&gt;0,"Täytetyt",Lääkkeet[[#This Row],[Sitoutunut pääoma 
1.7.-31.12.2024 (EUR)]]&gt;0,"Täytetyt"),"")</f>
        <v/>
      </c>
      <c r="X1546" s="61"/>
      <c r="Y1546" s="5">
        <f>Hakulomake!$B$29</f>
        <v>0</v>
      </c>
    </row>
    <row r="1547" spans="1:25" x14ac:dyDescent="0.3">
      <c r="A1547" s="6" t="s">
        <v>1199</v>
      </c>
      <c r="B1547" s="49">
        <f>Hakulomake!$B$17</f>
        <v>0</v>
      </c>
      <c r="J1547" s="47"/>
      <c r="N1547" s="14"/>
      <c r="O1547" s="50">
        <f>MIN(Lääkkeet[[#This Row],[Velvoite 1.1.2024 (pakkauksia)]],Lääkkeet[[#This Row],[Suurimman alitusluvan mukainen velvoite 
1.1.-30.6.2024 (pakkauksia)]],Lääkkeet[[#This Row],[Alin saldo 
1.1.-30.6.2024 (pakkauksia)]])*Lääkkeet[[#This Row],[Kirjanpitoarvo / pakkaus 1.1.2024
(EUR  ALV 0 %)]]</f>
        <v>0</v>
      </c>
      <c r="P1547" s="16"/>
      <c r="Q1547" s="13"/>
      <c r="R1547" s="13"/>
      <c r="S1547" s="13"/>
      <c r="T1547" s="14"/>
      <c r="U1547" s="51">
        <f>MIN(Lääkkeet[[#This Row],[Velvoite 1.7.2024 (pakkauksia)]],Lääkkeet[[#This Row],[Suurimman alitusluvan mukainen velvoite
1.7.-31.12.2024 (pakkauksia)]],Lääkkeet[[#This Row],[Alin saldo 
1.7.-31.12.2024 (pakkauksia)]])*Lääkkeet[[#This Row],[Kirjanpitoarvo / pakkaus 1.7.2024
(EUR  ALV 0 %)]]</f>
        <v>0</v>
      </c>
      <c r="W1547" s="61" t="str" cm="1">
        <f t="array" ref="W1547">IFERROR(_xlfn.IFS(Lääkkeet[[#This Row],[Sitoutunut pääoma 
1.1.-30.6.2024 (EUR)]]&gt;0,"Täytetyt",Lääkkeet[[#This Row],[Sitoutunut pääoma 
1.7.-31.12.2024 (EUR)]]&gt;0,"Täytetyt"),"")</f>
        <v/>
      </c>
      <c r="X1547" s="61"/>
      <c r="Y1547" s="5">
        <f>Hakulomake!$B$29</f>
        <v>0</v>
      </c>
    </row>
    <row r="1548" spans="1:25" x14ac:dyDescent="0.3">
      <c r="A1548" s="6" t="s">
        <v>1199</v>
      </c>
      <c r="B1548" s="49">
        <f>Hakulomake!$B$17</f>
        <v>0</v>
      </c>
      <c r="J1548" s="47"/>
      <c r="N1548" s="14"/>
      <c r="O1548" s="50">
        <f>MIN(Lääkkeet[[#This Row],[Velvoite 1.1.2024 (pakkauksia)]],Lääkkeet[[#This Row],[Suurimman alitusluvan mukainen velvoite 
1.1.-30.6.2024 (pakkauksia)]],Lääkkeet[[#This Row],[Alin saldo 
1.1.-30.6.2024 (pakkauksia)]])*Lääkkeet[[#This Row],[Kirjanpitoarvo / pakkaus 1.1.2024
(EUR  ALV 0 %)]]</f>
        <v>0</v>
      </c>
      <c r="P1548" s="16"/>
      <c r="Q1548" s="13"/>
      <c r="R1548" s="13"/>
      <c r="S1548" s="13"/>
      <c r="T1548" s="14"/>
      <c r="U1548" s="51">
        <f>MIN(Lääkkeet[[#This Row],[Velvoite 1.7.2024 (pakkauksia)]],Lääkkeet[[#This Row],[Suurimman alitusluvan mukainen velvoite
1.7.-31.12.2024 (pakkauksia)]],Lääkkeet[[#This Row],[Alin saldo 
1.7.-31.12.2024 (pakkauksia)]])*Lääkkeet[[#This Row],[Kirjanpitoarvo / pakkaus 1.7.2024
(EUR  ALV 0 %)]]</f>
        <v>0</v>
      </c>
      <c r="W1548" s="61" t="str" cm="1">
        <f t="array" ref="W1548">IFERROR(_xlfn.IFS(Lääkkeet[[#This Row],[Sitoutunut pääoma 
1.1.-30.6.2024 (EUR)]]&gt;0,"Täytetyt",Lääkkeet[[#This Row],[Sitoutunut pääoma 
1.7.-31.12.2024 (EUR)]]&gt;0,"Täytetyt"),"")</f>
        <v/>
      </c>
      <c r="X1548" s="61"/>
      <c r="Y1548" s="5">
        <f>Hakulomake!$B$29</f>
        <v>0</v>
      </c>
    </row>
    <row r="1549" spans="1:25" x14ac:dyDescent="0.3">
      <c r="A1549" s="6" t="s">
        <v>1199</v>
      </c>
      <c r="B1549" s="49">
        <f>Hakulomake!$B$17</f>
        <v>0</v>
      </c>
      <c r="J1549" s="47"/>
      <c r="N1549" s="14"/>
      <c r="O1549" s="50">
        <f>MIN(Lääkkeet[[#This Row],[Velvoite 1.1.2024 (pakkauksia)]],Lääkkeet[[#This Row],[Suurimman alitusluvan mukainen velvoite 
1.1.-30.6.2024 (pakkauksia)]],Lääkkeet[[#This Row],[Alin saldo 
1.1.-30.6.2024 (pakkauksia)]])*Lääkkeet[[#This Row],[Kirjanpitoarvo / pakkaus 1.1.2024
(EUR  ALV 0 %)]]</f>
        <v>0</v>
      </c>
      <c r="P1549" s="16"/>
      <c r="Q1549" s="13"/>
      <c r="R1549" s="13"/>
      <c r="S1549" s="13"/>
      <c r="T1549" s="14"/>
      <c r="U1549" s="51">
        <f>MIN(Lääkkeet[[#This Row],[Velvoite 1.7.2024 (pakkauksia)]],Lääkkeet[[#This Row],[Suurimman alitusluvan mukainen velvoite
1.7.-31.12.2024 (pakkauksia)]],Lääkkeet[[#This Row],[Alin saldo 
1.7.-31.12.2024 (pakkauksia)]])*Lääkkeet[[#This Row],[Kirjanpitoarvo / pakkaus 1.7.2024
(EUR  ALV 0 %)]]</f>
        <v>0</v>
      </c>
      <c r="W1549" s="61" t="str" cm="1">
        <f t="array" ref="W1549">IFERROR(_xlfn.IFS(Lääkkeet[[#This Row],[Sitoutunut pääoma 
1.1.-30.6.2024 (EUR)]]&gt;0,"Täytetyt",Lääkkeet[[#This Row],[Sitoutunut pääoma 
1.7.-31.12.2024 (EUR)]]&gt;0,"Täytetyt"),"")</f>
        <v/>
      </c>
      <c r="X1549" s="61"/>
      <c r="Y1549" s="5">
        <f>Hakulomake!$B$29</f>
        <v>0</v>
      </c>
    </row>
    <row r="1550" spans="1:25" x14ac:dyDescent="0.3">
      <c r="A1550" s="6" t="s">
        <v>1199</v>
      </c>
      <c r="B1550" s="49">
        <f>Hakulomake!$B$17</f>
        <v>0</v>
      </c>
      <c r="J1550" s="47"/>
      <c r="N1550" s="14"/>
      <c r="O1550" s="50">
        <f>MIN(Lääkkeet[[#This Row],[Velvoite 1.1.2024 (pakkauksia)]],Lääkkeet[[#This Row],[Suurimman alitusluvan mukainen velvoite 
1.1.-30.6.2024 (pakkauksia)]],Lääkkeet[[#This Row],[Alin saldo 
1.1.-30.6.2024 (pakkauksia)]])*Lääkkeet[[#This Row],[Kirjanpitoarvo / pakkaus 1.1.2024
(EUR  ALV 0 %)]]</f>
        <v>0</v>
      </c>
      <c r="P1550" s="16"/>
      <c r="Q1550" s="13"/>
      <c r="R1550" s="13"/>
      <c r="S1550" s="13"/>
      <c r="T1550" s="14"/>
      <c r="U1550" s="51">
        <f>MIN(Lääkkeet[[#This Row],[Velvoite 1.7.2024 (pakkauksia)]],Lääkkeet[[#This Row],[Suurimman alitusluvan mukainen velvoite
1.7.-31.12.2024 (pakkauksia)]],Lääkkeet[[#This Row],[Alin saldo 
1.7.-31.12.2024 (pakkauksia)]])*Lääkkeet[[#This Row],[Kirjanpitoarvo / pakkaus 1.7.2024
(EUR  ALV 0 %)]]</f>
        <v>0</v>
      </c>
      <c r="W1550" s="61" t="str" cm="1">
        <f t="array" ref="W1550">IFERROR(_xlfn.IFS(Lääkkeet[[#This Row],[Sitoutunut pääoma 
1.1.-30.6.2024 (EUR)]]&gt;0,"Täytetyt",Lääkkeet[[#This Row],[Sitoutunut pääoma 
1.7.-31.12.2024 (EUR)]]&gt;0,"Täytetyt"),"")</f>
        <v/>
      </c>
      <c r="X1550" s="61"/>
      <c r="Y1550" s="5">
        <f>Hakulomake!$B$29</f>
        <v>0</v>
      </c>
    </row>
    <row r="1551" spans="1:25" x14ac:dyDescent="0.3">
      <c r="A1551" s="6" t="s">
        <v>1199</v>
      </c>
      <c r="B1551" s="49">
        <f>Hakulomake!$B$17</f>
        <v>0</v>
      </c>
      <c r="J1551" s="47"/>
      <c r="N1551" s="14"/>
      <c r="O1551" s="50">
        <f>MIN(Lääkkeet[[#This Row],[Velvoite 1.1.2024 (pakkauksia)]],Lääkkeet[[#This Row],[Suurimman alitusluvan mukainen velvoite 
1.1.-30.6.2024 (pakkauksia)]],Lääkkeet[[#This Row],[Alin saldo 
1.1.-30.6.2024 (pakkauksia)]])*Lääkkeet[[#This Row],[Kirjanpitoarvo / pakkaus 1.1.2024
(EUR  ALV 0 %)]]</f>
        <v>0</v>
      </c>
      <c r="P1551" s="16"/>
      <c r="Q1551" s="13"/>
      <c r="R1551" s="13"/>
      <c r="S1551" s="13"/>
      <c r="T1551" s="14"/>
      <c r="U1551" s="51">
        <f>MIN(Lääkkeet[[#This Row],[Velvoite 1.7.2024 (pakkauksia)]],Lääkkeet[[#This Row],[Suurimman alitusluvan mukainen velvoite
1.7.-31.12.2024 (pakkauksia)]],Lääkkeet[[#This Row],[Alin saldo 
1.7.-31.12.2024 (pakkauksia)]])*Lääkkeet[[#This Row],[Kirjanpitoarvo / pakkaus 1.7.2024
(EUR  ALV 0 %)]]</f>
        <v>0</v>
      </c>
      <c r="W1551" s="61" t="str" cm="1">
        <f t="array" ref="W1551">IFERROR(_xlfn.IFS(Lääkkeet[[#This Row],[Sitoutunut pääoma 
1.1.-30.6.2024 (EUR)]]&gt;0,"Täytetyt",Lääkkeet[[#This Row],[Sitoutunut pääoma 
1.7.-31.12.2024 (EUR)]]&gt;0,"Täytetyt"),"")</f>
        <v/>
      </c>
      <c r="X1551" s="61"/>
      <c r="Y1551" s="5">
        <f>Hakulomake!$B$29</f>
        <v>0</v>
      </c>
    </row>
    <row r="1552" spans="1:25" x14ac:dyDescent="0.3">
      <c r="A1552" s="6" t="s">
        <v>1199</v>
      </c>
      <c r="B1552" s="49">
        <f>Hakulomake!$B$17</f>
        <v>0</v>
      </c>
      <c r="J1552" s="47"/>
      <c r="N1552" s="14"/>
      <c r="O1552" s="50">
        <f>MIN(Lääkkeet[[#This Row],[Velvoite 1.1.2024 (pakkauksia)]],Lääkkeet[[#This Row],[Suurimman alitusluvan mukainen velvoite 
1.1.-30.6.2024 (pakkauksia)]],Lääkkeet[[#This Row],[Alin saldo 
1.1.-30.6.2024 (pakkauksia)]])*Lääkkeet[[#This Row],[Kirjanpitoarvo / pakkaus 1.1.2024
(EUR  ALV 0 %)]]</f>
        <v>0</v>
      </c>
      <c r="P1552" s="16"/>
      <c r="Q1552" s="13"/>
      <c r="R1552" s="13"/>
      <c r="S1552" s="13"/>
      <c r="T1552" s="14"/>
      <c r="U1552" s="51">
        <f>MIN(Lääkkeet[[#This Row],[Velvoite 1.7.2024 (pakkauksia)]],Lääkkeet[[#This Row],[Suurimman alitusluvan mukainen velvoite
1.7.-31.12.2024 (pakkauksia)]],Lääkkeet[[#This Row],[Alin saldo 
1.7.-31.12.2024 (pakkauksia)]])*Lääkkeet[[#This Row],[Kirjanpitoarvo / pakkaus 1.7.2024
(EUR  ALV 0 %)]]</f>
        <v>0</v>
      </c>
      <c r="W1552" s="61" t="str" cm="1">
        <f t="array" ref="W1552">IFERROR(_xlfn.IFS(Lääkkeet[[#This Row],[Sitoutunut pääoma 
1.1.-30.6.2024 (EUR)]]&gt;0,"Täytetyt",Lääkkeet[[#This Row],[Sitoutunut pääoma 
1.7.-31.12.2024 (EUR)]]&gt;0,"Täytetyt"),"")</f>
        <v/>
      </c>
      <c r="X1552" s="61"/>
      <c r="Y1552" s="5">
        <f>Hakulomake!$B$29</f>
        <v>0</v>
      </c>
    </row>
    <row r="1553" spans="1:25" x14ac:dyDescent="0.3">
      <c r="A1553" s="6" t="s">
        <v>1199</v>
      </c>
      <c r="B1553" s="49">
        <f>Hakulomake!$B$17</f>
        <v>0</v>
      </c>
      <c r="J1553" s="47"/>
      <c r="N1553" s="14"/>
      <c r="O1553" s="50">
        <f>MIN(Lääkkeet[[#This Row],[Velvoite 1.1.2024 (pakkauksia)]],Lääkkeet[[#This Row],[Suurimman alitusluvan mukainen velvoite 
1.1.-30.6.2024 (pakkauksia)]],Lääkkeet[[#This Row],[Alin saldo 
1.1.-30.6.2024 (pakkauksia)]])*Lääkkeet[[#This Row],[Kirjanpitoarvo / pakkaus 1.1.2024
(EUR  ALV 0 %)]]</f>
        <v>0</v>
      </c>
      <c r="P1553" s="16"/>
      <c r="Q1553" s="13"/>
      <c r="R1553" s="13"/>
      <c r="S1553" s="13"/>
      <c r="T1553" s="14"/>
      <c r="U1553" s="51">
        <f>MIN(Lääkkeet[[#This Row],[Velvoite 1.7.2024 (pakkauksia)]],Lääkkeet[[#This Row],[Suurimman alitusluvan mukainen velvoite
1.7.-31.12.2024 (pakkauksia)]],Lääkkeet[[#This Row],[Alin saldo 
1.7.-31.12.2024 (pakkauksia)]])*Lääkkeet[[#This Row],[Kirjanpitoarvo / pakkaus 1.7.2024
(EUR  ALV 0 %)]]</f>
        <v>0</v>
      </c>
      <c r="W1553" s="61" t="str" cm="1">
        <f t="array" ref="W1553">IFERROR(_xlfn.IFS(Lääkkeet[[#This Row],[Sitoutunut pääoma 
1.1.-30.6.2024 (EUR)]]&gt;0,"Täytetyt",Lääkkeet[[#This Row],[Sitoutunut pääoma 
1.7.-31.12.2024 (EUR)]]&gt;0,"Täytetyt"),"")</f>
        <v/>
      </c>
      <c r="X1553" s="61"/>
      <c r="Y1553" s="5">
        <f>Hakulomake!$B$29</f>
        <v>0</v>
      </c>
    </row>
    <row r="1554" spans="1:25" x14ac:dyDescent="0.3">
      <c r="A1554" s="6" t="s">
        <v>1199</v>
      </c>
      <c r="B1554" s="49">
        <f>Hakulomake!$B$17</f>
        <v>0</v>
      </c>
      <c r="J1554" s="47"/>
      <c r="N1554" s="14"/>
      <c r="O1554" s="50">
        <f>MIN(Lääkkeet[[#This Row],[Velvoite 1.1.2024 (pakkauksia)]],Lääkkeet[[#This Row],[Suurimman alitusluvan mukainen velvoite 
1.1.-30.6.2024 (pakkauksia)]],Lääkkeet[[#This Row],[Alin saldo 
1.1.-30.6.2024 (pakkauksia)]])*Lääkkeet[[#This Row],[Kirjanpitoarvo / pakkaus 1.1.2024
(EUR  ALV 0 %)]]</f>
        <v>0</v>
      </c>
      <c r="P1554" s="16"/>
      <c r="Q1554" s="13"/>
      <c r="R1554" s="13"/>
      <c r="S1554" s="13"/>
      <c r="T1554" s="14"/>
      <c r="U1554" s="51">
        <f>MIN(Lääkkeet[[#This Row],[Velvoite 1.7.2024 (pakkauksia)]],Lääkkeet[[#This Row],[Suurimman alitusluvan mukainen velvoite
1.7.-31.12.2024 (pakkauksia)]],Lääkkeet[[#This Row],[Alin saldo 
1.7.-31.12.2024 (pakkauksia)]])*Lääkkeet[[#This Row],[Kirjanpitoarvo / pakkaus 1.7.2024
(EUR  ALV 0 %)]]</f>
        <v>0</v>
      </c>
      <c r="W1554" s="61" t="str" cm="1">
        <f t="array" ref="W1554">IFERROR(_xlfn.IFS(Lääkkeet[[#This Row],[Sitoutunut pääoma 
1.1.-30.6.2024 (EUR)]]&gt;0,"Täytetyt",Lääkkeet[[#This Row],[Sitoutunut pääoma 
1.7.-31.12.2024 (EUR)]]&gt;0,"Täytetyt"),"")</f>
        <v/>
      </c>
      <c r="X1554" s="61"/>
      <c r="Y1554" s="5">
        <f>Hakulomake!$B$29</f>
        <v>0</v>
      </c>
    </row>
    <row r="1555" spans="1:25" x14ac:dyDescent="0.3">
      <c r="A1555" s="6" t="s">
        <v>1199</v>
      </c>
      <c r="B1555" s="49">
        <f>Hakulomake!$B$17</f>
        <v>0</v>
      </c>
      <c r="J1555" s="47"/>
      <c r="N1555" s="14"/>
      <c r="O1555" s="50">
        <f>MIN(Lääkkeet[[#This Row],[Velvoite 1.1.2024 (pakkauksia)]],Lääkkeet[[#This Row],[Suurimman alitusluvan mukainen velvoite 
1.1.-30.6.2024 (pakkauksia)]],Lääkkeet[[#This Row],[Alin saldo 
1.1.-30.6.2024 (pakkauksia)]])*Lääkkeet[[#This Row],[Kirjanpitoarvo / pakkaus 1.1.2024
(EUR  ALV 0 %)]]</f>
        <v>0</v>
      </c>
      <c r="P1555" s="16"/>
      <c r="Q1555" s="13"/>
      <c r="R1555" s="13"/>
      <c r="S1555" s="13"/>
      <c r="T1555" s="14"/>
      <c r="U1555" s="51">
        <f>MIN(Lääkkeet[[#This Row],[Velvoite 1.7.2024 (pakkauksia)]],Lääkkeet[[#This Row],[Suurimman alitusluvan mukainen velvoite
1.7.-31.12.2024 (pakkauksia)]],Lääkkeet[[#This Row],[Alin saldo 
1.7.-31.12.2024 (pakkauksia)]])*Lääkkeet[[#This Row],[Kirjanpitoarvo / pakkaus 1.7.2024
(EUR  ALV 0 %)]]</f>
        <v>0</v>
      </c>
      <c r="W1555" s="61" t="str" cm="1">
        <f t="array" ref="W1555">IFERROR(_xlfn.IFS(Lääkkeet[[#This Row],[Sitoutunut pääoma 
1.1.-30.6.2024 (EUR)]]&gt;0,"Täytetyt",Lääkkeet[[#This Row],[Sitoutunut pääoma 
1.7.-31.12.2024 (EUR)]]&gt;0,"Täytetyt"),"")</f>
        <v/>
      </c>
      <c r="X1555" s="61"/>
      <c r="Y1555" s="5">
        <f>Hakulomake!$B$29</f>
        <v>0</v>
      </c>
    </row>
    <row r="1556" spans="1:25" x14ac:dyDescent="0.3">
      <c r="A1556" s="6" t="s">
        <v>1199</v>
      </c>
      <c r="B1556" s="49">
        <f>Hakulomake!$B$17</f>
        <v>0</v>
      </c>
      <c r="J1556" s="47"/>
      <c r="N1556" s="14"/>
      <c r="O1556" s="50">
        <f>MIN(Lääkkeet[[#This Row],[Velvoite 1.1.2024 (pakkauksia)]],Lääkkeet[[#This Row],[Suurimman alitusluvan mukainen velvoite 
1.1.-30.6.2024 (pakkauksia)]],Lääkkeet[[#This Row],[Alin saldo 
1.1.-30.6.2024 (pakkauksia)]])*Lääkkeet[[#This Row],[Kirjanpitoarvo / pakkaus 1.1.2024
(EUR  ALV 0 %)]]</f>
        <v>0</v>
      </c>
      <c r="P1556" s="16"/>
      <c r="Q1556" s="13"/>
      <c r="R1556" s="13"/>
      <c r="S1556" s="13"/>
      <c r="T1556" s="14"/>
      <c r="U1556" s="51">
        <f>MIN(Lääkkeet[[#This Row],[Velvoite 1.7.2024 (pakkauksia)]],Lääkkeet[[#This Row],[Suurimman alitusluvan mukainen velvoite
1.7.-31.12.2024 (pakkauksia)]],Lääkkeet[[#This Row],[Alin saldo 
1.7.-31.12.2024 (pakkauksia)]])*Lääkkeet[[#This Row],[Kirjanpitoarvo / pakkaus 1.7.2024
(EUR  ALV 0 %)]]</f>
        <v>0</v>
      </c>
      <c r="W1556" s="61" t="str" cm="1">
        <f t="array" ref="W1556">IFERROR(_xlfn.IFS(Lääkkeet[[#This Row],[Sitoutunut pääoma 
1.1.-30.6.2024 (EUR)]]&gt;0,"Täytetyt",Lääkkeet[[#This Row],[Sitoutunut pääoma 
1.7.-31.12.2024 (EUR)]]&gt;0,"Täytetyt"),"")</f>
        <v/>
      </c>
      <c r="X1556" s="61"/>
      <c r="Y1556" s="5">
        <f>Hakulomake!$B$29</f>
        <v>0</v>
      </c>
    </row>
    <row r="1557" spans="1:25" x14ac:dyDescent="0.3">
      <c r="A1557" s="6" t="s">
        <v>1199</v>
      </c>
      <c r="B1557" s="49">
        <f>Hakulomake!$B$17</f>
        <v>0</v>
      </c>
      <c r="J1557" s="47"/>
      <c r="N1557" s="14"/>
      <c r="O1557" s="50">
        <f>MIN(Lääkkeet[[#This Row],[Velvoite 1.1.2024 (pakkauksia)]],Lääkkeet[[#This Row],[Suurimman alitusluvan mukainen velvoite 
1.1.-30.6.2024 (pakkauksia)]],Lääkkeet[[#This Row],[Alin saldo 
1.1.-30.6.2024 (pakkauksia)]])*Lääkkeet[[#This Row],[Kirjanpitoarvo / pakkaus 1.1.2024
(EUR  ALV 0 %)]]</f>
        <v>0</v>
      </c>
      <c r="P1557" s="16"/>
      <c r="Q1557" s="13"/>
      <c r="R1557" s="13"/>
      <c r="S1557" s="13"/>
      <c r="T1557" s="14"/>
      <c r="U1557" s="51">
        <f>MIN(Lääkkeet[[#This Row],[Velvoite 1.7.2024 (pakkauksia)]],Lääkkeet[[#This Row],[Suurimman alitusluvan mukainen velvoite
1.7.-31.12.2024 (pakkauksia)]],Lääkkeet[[#This Row],[Alin saldo 
1.7.-31.12.2024 (pakkauksia)]])*Lääkkeet[[#This Row],[Kirjanpitoarvo / pakkaus 1.7.2024
(EUR  ALV 0 %)]]</f>
        <v>0</v>
      </c>
      <c r="W1557" s="61" t="str" cm="1">
        <f t="array" ref="W1557">IFERROR(_xlfn.IFS(Lääkkeet[[#This Row],[Sitoutunut pääoma 
1.1.-30.6.2024 (EUR)]]&gt;0,"Täytetyt",Lääkkeet[[#This Row],[Sitoutunut pääoma 
1.7.-31.12.2024 (EUR)]]&gt;0,"Täytetyt"),"")</f>
        <v/>
      </c>
      <c r="X1557" s="61"/>
      <c r="Y1557" s="5">
        <f>Hakulomake!$B$29</f>
        <v>0</v>
      </c>
    </row>
    <row r="1558" spans="1:25" x14ac:dyDescent="0.3">
      <c r="A1558" s="6" t="s">
        <v>1199</v>
      </c>
      <c r="B1558" s="49">
        <f>Hakulomake!$B$17</f>
        <v>0</v>
      </c>
      <c r="J1558" s="47"/>
      <c r="N1558" s="14"/>
      <c r="O1558" s="50">
        <f>MIN(Lääkkeet[[#This Row],[Velvoite 1.1.2024 (pakkauksia)]],Lääkkeet[[#This Row],[Suurimman alitusluvan mukainen velvoite 
1.1.-30.6.2024 (pakkauksia)]],Lääkkeet[[#This Row],[Alin saldo 
1.1.-30.6.2024 (pakkauksia)]])*Lääkkeet[[#This Row],[Kirjanpitoarvo / pakkaus 1.1.2024
(EUR  ALV 0 %)]]</f>
        <v>0</v>
      </c>
      <c r="P1558" s="16"/>
      <c r="Q1558" s="13"/>
      <c r="R1558" s="13"/>
      <c r="S1558" s="13"/>
      <c r="T1558" s="14"/>
      <c r="U1558" s="51">
        <f>MIN(Lääkkeet[[#This Row],[Velvoite 1.7.2024 (pakkauksia)]],Lääkkeet[[#This Row],[Suurimman alitusluvan mukainen velvoite
1.7.-31.12.2024 (pakkauksia)]],Lääkkeet[[#This Row],[Alin saldo 
1.7.-31.12.2024 (pakkauksia)]])*Lääkkeet[[#This Row],[Kirjanpitoarvo / pakkaus 1.7.2024
(EUR  ALV 0 %)]]</f>
        <v>0</v>
      </c>
      <c r="W1558" s="61" t="str" cm="1">
        <f t="array" ref="W1558">IFERROR(_xlfn.IFS(Lääkkeet[[#This Row],[Sitoutunut pääoma 
1.1.-30.6.2024 (EUR)]]&gt;0,"Täytetyt",Lääkkeet[[#This Row],[Sitoutunut pääoma 
1.7.-31.12.2024 (EUR)]]&gt;0,"Täytetyt"),"")</f>
        <v/>
      </c>
      <c r="X1558" s="61"/>
      <c r="Y1558" s="5">
        <f>Hakulomake!$B$29</f>
        <v>0</v>
      </c>
    </row>
    <row r="1559" spans="1:25" x14ac:dyDescent="0.3">
      <c r="A1559" s="6" t="s">
        <v>1199</v>
      </c>
      <c r="B1559" s="49">
        <f>Hakulomake!$B$17</f>
        <v>0</v>
      </c>
      <c r="J1559" s="47"/>
      <c r="N1559" s="14"/>
      <c r="O1559" s="50">
        <f>MIN(Lääkkeet[[#This Row],[Velvoite 1.1.2024 (pakkauksia)]],Lääkkeet[[#This Row],[Suurimman alitusluvan mukainen velvoite 
1.1.-30.6.2024 (pakkauksia)]],Lääkkeet[[#This Row],[Alin saldo 
1.1.-30.6.2024 (pakkauksia)]])*Lääkkeet[[#This Row],[Kirjanpitoarvo / pakkaus 1.1.2024
(EUR  ALV 0 %)]]</f>
        <v>0</v>
      </c>
      <c r="P1559" s="16"/>
      <c r="Q1559" s="13"/>
      <c r="R1559" s="13"/>
      <c r="S1559" s="13"/>
      <c r="T1559" s="14"/>
      <c r="U1559" s="51">
        <f>MIN(Lääkkeet[[#This Row],[Velvoite 1.7.2024 (pakkauksia)]],Lääkkeet[[#This Row],[Suurimman alitusluvan mukainen velvoite
1.7.-31.12.2024 (pakkauksia)]],Lääkkeet[[#This Row],[Alin saldo 
1.7.-31.12.2024 (pakkauksia)]])*Lääkkeet[[#This Row],[Kirjanpitoarvo / pakkaus 1.7.2024
(EUR  ALV 0 %)]]</f>
        <v>0</v>
      </c>
      <c r="W1559" s="61" t="str" cm="1">
        <f t="array" ref="W1559">IFERROR(_xlfn.IFS(Lääkkeet[[#This Row],[Sitoutunut pääoma 
1.1.-30.6.2024 (EUR)]]&gt;0,"Täytetyt",Lääkkeet[[#This Row],[Sitoutunut pääoma 
1.7.-31.12.2024 (EUR)]]&gt;0,"Täytetyt"),"")</f>
        <v/>
      </c>
      <c r="X1559" s="61"/>
      <c r="Y1559" s="5">
        <f>Hakulomake!$B$29</f>
        <v>0</v>
      </c>
    </row>
    <row r="1560" spans="1:25" x14ac:dyDescent="0.3">
      <c r="A1560" s="6" t="s">
        <v>1199</v>
      </c>
      <c r="B1560" s="49">
        <f>Hakulomake!$B$17</f>
        <v>0</v>
      </c>
      <c r="J1560" s="47"/>
      <c r="N1560" s="14"/>
      <c r="O1560" s="50">
        <f>MIN(Lääkkeet[[#This Row],[Velvoite 1.1.2024 (pakkauksia)]],Lääkkeet[[#This Row],[Suurimman alitusluvan mukainen velvoite 
1.1.-30.6.2024 (pakkauksia)]],Lääkkeet[[#This Row],[Alin saldo 
1.1.-30.6.2024 (pakkauksia)]])*Lääkkeet[[#This Row],[Kirjanpitoarvo / pakkaus 1.1.2024
(EUR  ALV 0 %)]]</f>
        <v>0</v>
      </c>
      <c r="P1560" s="16"/>
      <c r="Q1560" s="13"/>
      <c r="R1560" s="13"/>
      <c r="S1560" s="13"/>
      <c r="T1560" s="14"/>
      <c r="U1560" s="51">
        <f>MIN(Lääkkeet[[#This Row],[Velvoite 1.7.2024 (pakkauksia)]],Lääkkeet[[#This Row],[Suurimman alitusluvan mukainen velvoite
1.7.-31.12.2024 (pakkauksia)]],Lääkkeet[[#This Row],[Alin saldo 
1.7.-31.12.2024 (pakkauksia)]])*Lääkkeet[[#This Row],[Kirjanpitoarvo / pakkaus 1.7.2024
(EUR  ALV 0 %)]]</f>
        <v>0</v>
      </c>
      <c r="W1560" s="61" t="str" cm="1">
        <f t="array" ref="W1560">IFERROR(_xlfn.IFS(Lääkkeet[[#This Row],[Sitoutunut pääoma 
1.1.-30.6.2024 (EUR)]]&gt;0,"Täytetyt",Lääkkeet[[#This Row],[Sitoutunut pääoma 
1.7.-31.12.2024 (EUR)]]&gt;0,"Täytetyt"),"")</f>
        <v/>
      </c>
      <c r="X1560" s="61"/>
      <c r="Y1560" s="5">
        <f>Hakulomake!$B$29</f>
        <v>0</v>
      </c>
    </row>
    <row r="1561" spans="1:25" x14ac:dyDescent="0.3">
      <c r="A1561" s="6" t="s">
        <v>1199</v>
      </c>
      <c r="B1561" s="49">
        <f>Hakulomake!$B$17</f>
        <v>0</v>
      </c>
      <c r="J1561" s="47"/>
      <c r="N1561" s="14"/>
      <c r="O1561" s="50">
        <f>MIN(Lääkkeet[[#This Row],[Velvoite 1.1.2024 (pakkauksia)]],Lääkkeet[[#This Row],[Suurimman alitusluvan mukainen velvoite 
1.1.-30.6.2024 (pakkauksia)]],Lääkkeet[[#This Row],[Alin saldo 
1.1.-30.6.2024 (pakkauksia)]])*Lääkkeet[[#This Row],[Kirjanpitoarvo / pakkaus 1.1.2024
(EUR  ALV 0 %)]]</f>
        <v>0</v>
      </c>
      <c r="P1561" s="16"/>
      <c r="Q1561" s="13"/>
      <c r="R1561" s="13"/>
      <c r="S1561" s="13"/>
      <c r="T1561" s="14"/>
      <c r="U1561" s="51">
        <f>MIN(Lääkkeet[[#This Row],[Velvoite 1.7.2024 (pakkauksia)]],Lääkkeet[[#This Row],[Suurimman alitusluvan mukainen velvoite
1.7.-31.12.2024 (pakkauksia)]],Lääkkeet[[#This Row],[Alin saldo 
1.7.-31.12.2024 (pakkauksia)]])*Lääkkeet[[#This Row],[Kirjanpitoarvo / pakkaus 1.7.2024
(EUR  ALV 0 %)]]</f>
        <v>0</v>
      </c>
      <c r="W1561" s="61" t="str" cm="1">
        <f t="array" ref="W1561">IFERROR(_xlfn.IFS(Lääkkeet[[#This Row],[Sitoutunut pääoma 
1.1.-30.6.2024 (EUR)]]&gt;0,"Täytetyt",Lääkkeet[[#This Row],[Sitoutunut pääoma 
1.7.-31.12.2024 (EUR)]]&gt;0,"Täytetyt"),"")</f>
        <v/>
      </c>
      <c r="X1561" s="61"/>
      <c r="Y1561" s="5">
        <f>Hakulomake!$B$29</f>
        <v>0</v>
      </c>
    </row>
    <row r="1562" spans="1:25" x14ac:dyDescent="0.3">
      <c r="A1562" s="6" t="s">
        <v>1199</v>
      </c>
      <c r="B1562" s="49">
        <f>Hakulomake!$B$17</f>
        <v>0</v>
      </c>
      <c r="J1562" s="47"/>
      <c r="N1562" s="14"/>
      <c r="O1562" s="50">
        <f>MIN(Lääkkeet[[#This Row],[Velvoite 1.1.2024 (pakkauksia)]],Lääkkeet[[#This Row],[Suurimman alitusluvan mukainen velvoite 
1.1.-30.6.2024 (pakkauksia)]],Lääkkeet[[#This Row],[Alin saldo 
1.1.-30.6.2024 (pakkauksia)]])*Lääkkeet[[#This Row],[Kirjanpitoarvo / pakkaus 1.1.2024
(EUR  ALV 0 %)]]</f>
        <v>0</v>
      </c>
      <c r="P1562" s="16"/>
      <c r="Q1562" s="13"/>
      <c r="R1562" s="13"/>
      <c r="S1562" s="13"/>
      <c r="T1562" s="14"/>
      <c r="U1562" s="51">
        <f>MIN(Lääkkeet[[#This Row],[Velvoite 1.7.2024 (pakkauksia)]],Lääkkeet[[#This Row],[Suurimman alitusluvan mukainen velvoite
1.7.-31.12.2024 (pakkauksia)]],Lääkkeet[[#This Row],[Alin saldo 
1.7.-31.12.2024 (pakkauksia)]])*Lääkkeet[[#This Row],[Kirjanpitoarvo / pakkaus 1.7.2024
(EUR  ALV 0 %)]]</f>
        <v>0</v>
      </c>
      <c r="W1562" s="61" t="str" cm="1">
        <f t="array" ref="W1562">IFERROR(_xlfn.IFS(Lääkkeet[[#This Row],[Sitoutunut pääoma 
1.1.-30.6.2024 (EUR)]]&gt;0,"Täytetyt",Lääkkeet[[#This Row],[Sitoutunut pääoma 
1.7.-31.12.2024 (EUR)]]&gt;0,"Täytetyt"),"")</f>
        <v/>
      </c>
      <c r="X1562" s="61"/>
      <c r="Y1562" s="5">
        <f>Hakulomake!$B$29</f>
        <v>0</v>
      </c>
    </row>
    <row r="1563" spans="1:25" x14ac:dyDescent="0.3">
      <c r="A1563" s="6" t="s">
        <v>1199</v>
      </c>
      <c r="B1563" s="49">
        <f>Hakulomake!$B$17</f>
        <v>0</v>
      </c>
      <c r="J1563" s="47"/>
      <c r="N1563" s="14"/>
      <c r="O1563" s="50">
        <f>MIN(Lääkkeet[[#This Row],[Velvoite 1.1.2024 (pakkauksia)]],Lääkkeet[[#This Row],[Suurimman alitusluvan mukainen velvoite 
1.1.-30.6.2024 (pakkauksia)]],Lääkkeet[[#This Row],[Alin saldo 
1.1.-30.6.2024 (pakkauksia)]])*Lääkkeet[[#This Row],[Kirjanpitoarvo / pakkaus 1.1.2024
(EUR  ALV 0 %)]]</f>
        <v>0</v>
      </c>
      <c r="P1563" s="16"/>
      <c r="Q1563" s="13"/>
      <c r="R1563" s="13"/>
      <c r="S1563" s="13"/>
      <c r="T1563" s="14"/>
      <c r="U1563" s="51">
        <f>MIN(Lääkkeet[[#This Row],[Velvoite 1.7.2024 (pakkauksia)]],Lääkkeet[[#This Row],[Suurimman alitusluvan mukainen velvoite
1.7.-31.12.2024 (pakkauksia)]],Lääkkeet[[#This Row],[Alin saldo 
1.7.-31.12.2024 (pakkauksia)]])*Lääkkeet[[#This Row],[Kirjanpitoarvo / pakkaus 1.7.2024
(EUR  ALV 0 %)]]</f>
        <v>0</v>
      </c>
      <c r="W1563" s="61" t="str" cm="1">
        <f t="array" ref="W1563">IFERROR(_xlfn.IFS(Lääkkeet[[#This Row],[Sitoutunut pääoma 
1.1.-30.6.2024 (EUR)]]&gt;0,"Täytetyt",Lääkkeet[[#This Row],[Sitoutunut pääoma 
1.7.-31.12.2024 (EUR)]]&gt;0,"Täytetyt"),"")</f>
        <v/>
      </c>
      <c r="X1563" s="61"/>
      <c r="Y1563" s="5">
        <f>Hakulomake!$B$29</f>
        <v>0</v>
      </c>
    </row>
    <row r="1564" spans="1:25" x14ac:dyDescent="0.3">
      <c r="A1564" s="6" t="s">
        <v>1199</v>
      </c>
      <c r="B1564" s="49">
        <f>Hakulomake!$B$17</f>
        <v>0</v>
      </c>
      <c r="J1564" s="47"/>
      <c r="N1564" s="14"/>
      <c r="O1564" s="50">
        <f>MIN(Lääkkeet[[#This Row],[Velvoite 1.1.2024 (pakkauksia)]],Lääkkeet[[#This Row],[Suurimman alitusluvan mukainen velvoite 
1.1.-30.6.2024 (pakkauksia)]],Lääkkeet[[#This Row],[Alin saldo 
1.1.-30.6.2024 (pakkauksia)]])*Lääkkeet[[#This Row],[Kirjanpitoarvo / pakkaus 1.1.2024
(EUR  ALV 0 %)]]</f>
        <v>0</v>
      </c>
      <c r="P1564" s="16"/>
      <c r="Q1564" s="13"/>
      <c r="R1564" s="13"/>
      <c r="S1564" s="13"/>
      <c r="T1564" s="14"/>
      <c r="U1564" s="51">
        <f>MIN(Lääkkeet[[#This Row],[Velvoite 1.7.2024 (pakkauksia)]],Lääkkeet[[#This Row],[Suurimman alitusluvan mukainen velvoite
1.7.-31.12.2024 (pakkauksia)]],Lääkkeet[[#This Row],[Alin saldo 
1.7.-31.12.2024 (pakkauksia)]])*Lääkkeet[[#This Row],[Kirjanpitoarvo / pakkaus 1.7.2024
(EUR  ALV 0 %)]]</f>
        <v>0</v>
      </c>
      <c r="W1564" s="61" t="str" cm="1">
        <f t="array" ref="W1564">IFERROR(_xlfn.IFS(Lääkkeet[[#This Row],[Sitoutunut pääoma 
1.1.-30.6.2024 (EUR)]]&gt;0,"Täytetyt",Lääkkeet[[#This Row],[Sitoutunut pääoma 
1.7.-31.12.2024 (EUR)]]&gt;0,"Täytetyt"),"")</f>
        <v/>
      </c>
      <c r="X1564" s="61"/>
      <c r="Y1564" s="5">
        <f>Hakulomake!$B$29</f>
        <v>0</v>
      </c>
    </row>
    <row r="1565" spans="1:25" x14ac:dyDescent="0.3">
      <c r="A1565" s="6" t="s">
        <v>1199</v>
      </c>
      <c r="B1565" s="49">
        <f>Hakulomake!$B$17</f>
        <v>0</v>
      </c>
      <c r="J1565" s="47"/>
      <c r="N1565" s="14"/>
      <c r="O1565" s="50">
        <f>MIN(Lääkkeet[[#This Row],[Velvoite 1.1.2024 (pakkauksia)]],Lääkkeet[[#This Row],[Suurimman alitusluvan mukainen velvoite 
1.1.-30.6.2024 (pakkauksia)]],Lääkkeet[[#This Row],[Alin saldo 
1.1.-30.6.2024 (pakkauksia)]])*Lääkkeet[[#This Row],[Kirjanpitoarvo / pakkaus 1.1.2024
(EUR  ALV 0 %)]]</f>
        <v>0</v>
      </c>
      <c r="P1565" s="16"/>
      <c r="Q1565" s="13"/>
      <c r="R1565" s="13"/>
      <c r="S1565" s="13"/>
      <c r="T1565" s="14"/>
      <c r="U1565" s="51">
        <f>MIN(Lääkkeet[[#This Row],[Velvoite 1.7.2024 (pakkauksia)]],Lääkkeet[[#This Row],[Suurimman alitusluvan mukainen velvoite
1.7.-31.12.2024 (pakkauksia)]],Lääkkeet[[#This Row],[Alin saldo 
1.7.-31.12.2024 (pakkauksia)]])*Lääkkeet[[#This Row],[Kirjanpitoarvo / pakkaus 1.7.2024
(EUR  ALV 0 %)]]</f>
        <v>0</v>
      </c>
      <c r="W1565" s="61" t="str" cm="1">
        <f t="array" ref="W1565">IFERROR(_xlfn.IFS(Lääkkeet[[#This Row],[Sitoutunut pääoma 
1.1.-30.6.2024 (EUR)]]&gt;0,"Täytetyt",Lääkkeet[[#This Row],[Sitoutunut pääoma 
1.7.-31.12.2024 (EUR)]]&gt;0,"Täytetyt"),"")</f>
        <v/>
      </c>
      <c r="X1565" s="61"/>
      <c r="Y1565" s="5">
        <f>Hakulomake!$B$29</f>
        <v>0</v>
      </c>
    </row>
    <row r="1566" spans="1:25" x14ac:dyDescent="0.3">
      <c r="A1566" s="6" t="s">
        <v>1199</v>
      </c>
      <c r="B1566" s="49">
        <f>Hakulomake!$B$17</f>
        <v>0</v>
      </c>
      <c r="J1566" s="47"/>
      <c r="N1566" s="14"/>
      <c r="O1566" s="50">
        <f>MIN(Lääkkeet[[#This Row],[Velvoite 1.1.2024 (pakkauksia)]],Lääkkeet[[#This Row],[Suurimman alitusluvan mukainen velvoite 
1.1.-30.6.2024 (pakkauksia)]],Lääkkeet[[#This Row],[Alin saldo 
1.1.-30.6.2024 (pakkauksia)]])*Lääkkeet[[#This Row],[Kirjanpitoarvo / pakkaus 1.1.2024
(EUR  ALV 0 %)]]</f>
        <v>0</v>
      </c>
      <c r="P1566" s="16"/>
      <c r="Q1566" s="13"/>
      <c r="R1566" s="13"/>
      <c r="S1566" s="13"/>
      <c r="T1566" s="14"/>
      <c r="U1566" s="51">
        <f>MIN(Lääkkeet[[#This Row],[Velvoite 1.7.2024 (pakkauksia)]],Lääkkeet[[#This Row],[Suurimman alitusluvan mukainen velvoite
1.7.-31.12.2024 (pakkauksia)]],Lääkkeet[[#This Row],[Alin saldo 
1.7.-31.12.2024 (pakkauksia)]])*Lääkkeet[[#This Row],[Kirjanpitoarvo / pakkaus 1.7.2024
(EUR  ALV 0 %)]]</f>
        <v>0</v>
      </c>
      <c r="W1566" s="61" t="str" cm="1">
        <f t="array" ref="W1566">IFERROR(_xlfn.IFS(Lääkkeet[[#This Row],[Sitoutunut pääoma 
1.1.-30.6.2024 (EUR)]]&gt;0,"Täytetyt",Lääkkeet[[#This Row],[Sitoutunut pääoma 
1.7.-31.12.2024 (EUR)]]&gt;0,"Täytetyt"),"")</f>
        <v/>
      </c>
      <c r="X1566" s="61"/>
      <c r="Y1566" s="5">
        <f>Hakulomake!$B$29</f>
        <v>0</v>
      </c>
    </row>
    <row r="1567" spans="1:25" x14ac:dyDescent="0.3">
      <c r="A1567" s="6" t="s">
        <v>1199</v>
      </c>
      <c r="B1567" s="49">
        <f>Hakulomake!$B$17</f>
        <v>0</v>
      </c>
      <c r="J1567" s="47"/>
      <c r="N1567" s="14"/>
      <c r="O1567" s="50">
        <f>MIN(Lääkkeet[[#This Row],[Velvoite 1.1.2024 (pakkauksia)]],Lääkkeet[[#This Row],[Suurimman alitusluvan mukainen velvoite 
1.1.-30.6.2024 (pakkauksia)]],Lääkkeet[[#This Row],[Alin saldo 
1.1.-30.6.2024 (pakkauksia)]])*Lääkkeet[[#This Row],[Kirjanpitoarvo / pakkaus 1.1.2024
(EUR  ALV 0 %)]]</f>
        <v>0</v>
      </c>
      <c r="P1567" s="16"/>
      <c r="Q1567" s="13"/>
      <c r="R1567" s="13"/>
      <c r="S1567" s="13"/>
      <c r="T1567" s="14"/>
      <c r="U1567" s="51">
        <f>MIN(Lääkkeet[[#This Row],[Velvoite 1.7.2024 (pakkauksia)]],Lääkkeet[[#This Row],[Suurimman alitusluvan mukainen velvoite
1.7.-31.12.2024 (pakkauksia)]],Lääkkeet[[#This Row],[Alin saldo 
1.7.-31.12.2024 (pakkauksia)]])*Lääkkeet[[#This Row],[Kirjanpitoarvo / pakkaus 1.7.2024
(EUR  ALV 0 %)]]</f>
        <v>0</v>
      </c>
      <c r="W1567" s="61" t="str" cm="1">
        <f t="array" ref="W1567">IFERROR(_xlfn.IFS(Lääkkeet[[#This Row],[Sitoutunut pääoma 
1.1.-30.6.2024 (EUR)]]&gt;0,"Täytetyt",Lääkkeet[[#This Row],[Sitoutunut pääoma 
1.7.-31.12.2024 (EUR)]]&gt;0,"Täytetyt"),"")</f>
        <v/>
      </c>
      <c r="X1567" s="61"/>
      <c r="Y1567" s="5">
        <f>Hakulomake!$B$29</f>
        <v>0</v>
      </c>
    </row>
    <row r="1568" spans="1:25" x14ac:dyDescent="0.3">
      <c r="A1568" s="6" t="s">
        <v>1199</v>
      </c>
      <c r="B1568" s="49">
        <f>Hakulomake!$B$17</f>
        <v>0</v>
      </c>
      <c r="J1568" s="47"/>
      <c r="N1568" s="14"/>
      <c r="O1568" s="50">
        <f>MIN(Lääkkeet[[#This Row],[Velvoite 1.1.2024 (pakkauksia)]],Lääkkeet[[#This Row],[Suurimman alitusluvan mukainen velvoite 
1.1.-30.6.2024 (pakkauksia)]],Lääkkeet[[#This Row],[Alin saldo 
1.1.-30.6.2024 (pakkauksia)]])*Lääkkeet[[#This Row],[Kirjanpitoarvo / pakkaus 1.1.2024
(EUR  ALV 0 %)]]</f>
        <v>0</v>
      </c>
      <c r="P1568" s="16"/>
      <c r="Q1568" s="13"/>
      <c r="R1568" s="13"/>
      <c r="S1568" s="13"/>
      <c r="T1568" s="14"/>
      <c r="U1568" s="51">
        <f>MIN(Lääkkeet[[#This Row],[Velvoite 1.7.2024 (pakkauksia)]],Lääkkeet[[#This Row],[Suurimman alitusluvan mukainen velvoite
1.7.-31.12.2024 (pakkauksia)]],Lääkkeet[[#This Row],[Alin saldo 
1.7.-31.12.2024 (pakkauksia)]])*Lääkkeet[[#This Row],[Kirjanpitoarvo / pakkaus 1.7.2024
(EUR  ALV 0 %)]]</f>
        <v>0</v>
      </c>
      <c r="W1568" s="61" t="str" cm="1">
        <f t="array" ref="W1568">IFERROR(_xlfn.IFS(Lääkkeet[[#This Row],[Sitoutunut pääoma 
1.1.-30.6.2024 (EUR)]]&gt;0,"Täytetyt",Lääkkeet[[#This Row],[Sitoutunut pääoma 
1.7.-31.12.2024 (EUR)]]&gt;0,"Täytetyt"),"")</f>
        <v/>
      </c>
      <c r="X1568" s="61"/>
      <c r="Y1568" s="5">
        <f>Hakulomake!$B$29</f>
        <v>0</v>
      </c>
    </row>
    <row r="1569" spans="1:25" x14ac:dyDescent="0.3">
      <c r="A1569" s="6" t="s">
        <v>1199</v>
      </c>
      <c r="B1569" s="49">
        <f>Hakulomake!$B$17</f>
        <v>0</v>
      </c>
      <c r="J1569" s="47"/>
      <c r="N1569" s="14"/>
      <c r="O1569" s="50">
        <f>MIN(Lääkkeet[[#This Row],[Velvoite 1.1.2024 (pakkauksia)]],Lääkkeet[[#This Row],[Suurimman alitusluvan mukainen velvoite 
1.1.-30.6.2024 (pakkauksia)]],Lääkkeet[[#This Row],[Alin saldo 
1.1.-30.6.2024 (pakkauksia)]])*Lääkkeet[[#This Row],[Kirjanpitoarvo / pakkaus 1.1.2024
(EUR  ALV 0 %)]]</f>
        <v>0</v>
      </c>
      <c r="P1569" s="16"/>
      <c r="Q1569" s="13"/>
      <c r="R1569" s="13"/>
      <c r="S1569" s="13"/>
      <c r="T1569" s="14"/>
      <c r="U1569" s="51">
        <f>MIN(Lääkkeet[[#This Row],[Velvoite 1.7.2024 (pakkauksia)]],Lääkkeet[[#This Row],[Suurimman alitusluvan mukainen velvoite
1.7.-31.12.2024 (pakkauksia)]],Lääkkeet[[#This Row],[Alin saldo 
1.7.-31.12.2024 (pakkauksia)]])*Lääkkeet[[#This Row],[Kirjanpitoarvo / pakkaus 1.7.2024
(EUR  ALV 0 %)]]</f>
        <v>0</v>
      </c>
      <c r="W1569" s="61" t="str" cm="1">
        <f t="array" ref="W1569">IFERROR(_xlfn.IFS(Lääkkeet[[#This Row],[Sitoutunut pääoma 
1.1.-30.6.2024 (EUR)]]&gt;0,"Täytetyt",Lääkkeet[[#This Row],[Sitoutunut pääoma 
1.7.-31.12.2024 (EUR)]]&gt;0,"Täytetyt"),"")</f>
        <v/>
      </c>
      <c r="X1569" s="61"/>
      <c r="Y1569" s="5">
        <f>Hakulomake!$B$29</f>
        <v>0</v>
      </c>
    </row>
    <row r="1570" spans="1:25" x14ac:dyDescent="0.3">
      <c r="A1570" s="6" t="s">
        <v>1199</v>
      </c>
      <c r="B1570" s="49">
        <f>Hakulomake!$B$17</f>
        <v>0</v>
      </c>
      <c r="J1570" s="47"/>
      <c r="N1570" s="14"/>
      <c r="O1570" s="50">
        <f>MIN(Lääkkeet[[#This Row],[Velvoite 1.1.2024 (pakkauksia)]],Lääkkeet[[#This Row],[Suurimman alitusluvan mukainen velvoite 
1.1.-30.6.2024 (pakkauksia)]],Lääkkeet[[#This Row],[Alin saldo 
1.1.-30.6.2024 (pakkauksia)]])*Lääkkeet[[#This Row],[Kirjanpitoarvo / pakkaus 1.1.2024
(EUR  ALV 0 %)]]</f>
        <v>0</v>
      </c>
      <c r="P1570" s="16"/>
      <c r="Q1570" s="13"/>
      <c r="R1570" s="13"/>
      <c r="S1570" s="13"/>
      <c r="T1570" s="14"/>
      <c r="U1570" s="51">
        <f>MIN(Lääkkeet[[#This Row],[Velvoite 1.7.2024 (pakkauksia)]],Lääkkeet[[#This Row],[Suurimman alitusluvan mukainen velvoite
1.7.-31.12.2024 (pakkauksia)]],Lääkkeet[[#This Row],[Alin saldo 
1.7.-31.12.2024 (pakkauksia)]])*Lääkkeet[[#This Row],[Kirjanpitoarvo / pakkaus 1.7.2024
(EUR  ALV 0 %)]]</f>
        <v>0</v>
      </c>
      <c r="W1570" s="61" t="str" cm="1">
        <f t="array" ref="W1570">IFERROR(_xlfn.IFS(Lääkkeet[[#This Row],[Sitoutunut pääoma 
1.1.-30.6.2024 (EUR)]]&gt;0,"Täytetyt",Lääkkeet[[#This Row],[Sitoutunut pääoma 
1.7.-31.12.2024 (EUR)]]&gt;0,"Täytetyt"),"")</f>
        <v/>
      </c>
      <c r="X1570" s="61"/>
      <c r="Y1570" s="5">
        <f>Hakulomake!$B$29</f>
        <v>0</v>
      </c>
    </row>
    <row r="1571" spans="1:25" x14ac:dyDescent="0.3">
      <c r="A1571" s="6" t="s">
        <v>1199</v>
      </c>
      <c r="B1571" s="49">
        <f>Hakulomake!$B$17</f>
        <v>0</v>
      </c>
      <c r="J1571" s="47"/>
      <c r="N1571" s="14"/>
      <c r="O1571" s="50">
        <f>MIN(Lääkkeet[[#This Row],[Velvoite 1.1.2024 (pakkauksia)]],Lääkkeet[[#This Row],[Suurimman alitusluvan mukainen velvoite 
1.1.-30.6.2024 (pakkauksia)]],Lääkkeet[[#This Row],[Alin saldo 
1.1.-30.6.2024 (pakkauksia)]])*Lääkkeet[[#This Row],[Kirjanpitoarvo / pakkaus 1.1.2024
(EUR  ALV 0 %)]]</f>
        <v>0</v>
      </c>
      <c r="P1571" s="16"/>
      <c r="Q1571" s="13"/>
      <c r="R1571" s="13"/>
      <c r="S1571" s="13"/>
      <c r="T1571" s="14"/>
      <c r="U1571" s="51">
        <f>MIN(Lääkkeet[[#This Row],[Velvoite 1.7.2024 (pakkauksia)]],Lääkkeet[[#This Row],[Suurimman alitusluvan mukainen velvoite
1.7.-31.12.2024 (pakkauksia)]],Lääkkeet[[#This Row],[Alin saldo 
1.7.-31.12.2024 (pakkauksia)]])*Lääkkeet[[#This Row],[Kirjanpitoarvo / pakkaus 1.7.2024
(EUR  ALV 0 %)]]</f>
        <v>0</v>
      </c>
      <c r="W1571" s="61" t="str" cm="1">
        <f t="array" ref="W1571">IFERROR(_xlfn.IFS(Lääkkeet[[#This Row],[Sitoutunut pääoma 
1.1.-30.6.2024 (EUR)]]&gt;0,"Täytetyt",Lääkkeet[[#This Row],[Sitoutunut pääoma 
1.7.-31.12.2024 (EUR)]]&gt;0,"Täytetyt"),"")</f>
        <v/>
      </c>
      <c r="X1571" s="61"/>
      <c r="Y1571" s="5">
        <f>Hakulomake!$B$29</f>
        <v>0</v>
      </c>
    </row>
    <row r="1572" spans="1:25" x14ac:dyDescent="0.3">
      <c r="A1572" s="6" t="s">
        <v>1199</v>
      </c>
      <c r="B1572" s="49">
        <f>Hakulomake!$B$17</f>
        <v>0</v>
      </c>
      <c r="J1572" s="47"/>
      <c r="N1572" s="14"/>
      <c r="O1572" s="50">
        <f>MIN(Lääkkeet[[#This Row],[Velvoite 1.1.2024 (pakkauksia)]],Lääkkeet[[#This Row],[Suurimman alitusluvan mukainen velvoite 
1.1.-30.6.2024 (pakkauksia)]],Lääkkeet[[#This Row],[Alin saldo 
1.1.-30.6.2024 (pakkauksia)]])*Lääkkeet[[#This Row],[Kirjanpitoarvo / pakkaus 1.1.2024
(EUR  ALV 0 %)]]</f>
        <v>0</v>
      </c>
      <c r="P1572" s="16"/>
      <c r="Q1572" s="13"/>
      <c r="R1572" s="13"/>
      <c r="S1572" s="13"/>
      <c r="T1572" s="14"/>
      <c r="U1572" s="51">
        <f>MIN(Lääkkeet[[#This Row],[Velvoite 1.7.2024 (pakkauksia)]],Lääkkeet[[#This Row],[Suurimman alitusluvan mukainen velvoite
1.7.-31.12.2024 (pakkauksia)]],Lääkkeet[[#This Row],[Alin saldo 
1.7.-31.12.2024 (pakkauksia)]])*Lääkkeet[[#This Row],[Kirjanpitoarvo / pakkaus 1.7.2024
(EUR  ALV 0 %)]]</f>
        <v>0</v>
      </c>
      <c r="W1572" s="61" t="str" cm="1">
        <f t="array" ref="W1572">IFERROR(_xlfn.IFS(Lääkkeet[[#This Row],[Sitoutunut pääoma 
1.1.-30.6.2024 (EUR)]]&gt;0,"Täytetyt",Lääkkeet[[#This Row],[Sitoutunut pääoma 
1.7.-31.12.2024 (EUR)]]&gt;0,"Täytetyt"),"")</f>
        <v/>
      </c>
      <c r="X1572" s="61"/>
      <c r="Y1572" s="5">
        <f>Hakulomake!$B$29</f>
        <v>0</v>
      </c>
    </row>
    <row r="1573" spans="1:25" x14ac:dyDescent="0.3">
      <c r="A1573" s="6" t="s">
        <v>1199</v>
      </c>
      <c r="B1573" s="49">
        <f>Hakulomake!$B$17</f>
        <v>0</v>
      </c>
      <c r="J1573" s="47"/>
      <c r="N1573" s="14"/>
      <c r="O1573" s="50">
        <f>MIN(Lääkkeet[[#This Row],[Velvoite 1.1.2024 (pakkauksia)]],Lääkkeet[[#This Row],[Suurimman alitusluvan mukainen velvoite 
1.1.-30.6.2024 (pakkauksia)]],Lääkkeet[[#This Row],[Alin saldo 
1.1.-30.6.2024 (pakkauksia)]])*Lääkkeet[[#This Row],[Kirjanpitoarvo / pakkaus 1.1.2024
(EUR  ALV 0 %)]]</f>
        <v>0</v>
      </c>
      <c r="P1573" s="16"/>
      <c r="Q1573" s="13"/>
      <c r="R1573" s="13"/>
      <c r="S1573" s="13"/>
      <c r="T1573" s="14"/>
      <c r="U1573" s="51">
        <f>MIN(Lääkkeet[[#This Row],[Velvoite 1.7.2024 (pakkauksia)]],Lääkkeet[[#This Row],[Suurimman alitusluvan mukainen velvoite
1.7.-31.12.2024 (pakkauksia)]],Lääkkeet[[#This Row],[Alin saldo 
1.7.-31.12.2024 (pakkauksia)]])*Lääkkeet[[#This Row],[Kirjanpitoarvo / pakkaus 1.7.2024
(EUR  ALV 0 %)]]</f>
        <v>0</v>
      </c>
      <c r="W1573" s="61" t="str" cm="1">
        <f t="array" ref="W1573">IFERROR(_xlfn.IFS(Lääkkeet[[#This Row],[Sitoutunut pääoma 
1.1.-30.6.2024 (EUR)]]&gt;0,"Täytetyt",Lääkkeet[[#This Row],[Sitoutunut pääoma 
1.7.-31.12.2024 (EUR)]]&gt;0,"Täytetyt"),"")</f>
        <v/>
      </c>
      <c r="X1573" s="61"/>
      <c r="Y1573" s="5">
        <f>Hakulomake!$B$29</f>
        <v>0</v>
      </c>
    </row>
    <row r="1574" spans="1:25" x14ac:dyDescent="0.3">
      <c r="A1574" s="6" t="s">
        <v>1199</v>
      </c>
      <c r="B1574" s="49">
        <f>Hakulomake!$B$17</f>
        <v>0</v>
      </c>
      <c r="J1574" s="47"/>
      <c r="N1574" s="14"/>
      <c r="O1574" s="50">
        <f>MIN(Lääkkeet[[#This Row],[Velvoite 1.1.2024 (pakkauksia)]],Lääkkeet[[#This Row],[Suurimman alitusluvan mukainen velvoite 
1.1.-30.6.2024 (pakkauksia)]],Lääkkeet[[#This Row],[Alin saldo 
1.1.-30.6.2024 (pakkauksia)]])*Lääkkeet[[#This Row],[Kirjanpitoarvo / pakkaus 1.1.2024
(EUR  ALV 0 %)]]</f>
        <v>0</v>
      </c>
      <c r="P1574" s="16"/>
      <c r="Q1574" s="13"/>
      <c r="R1574" s="13"/>
      <c r="S1574" s="13"/>
      <c r="T1574" s="14"/>
      <c r="U1574" s="51">
        <f>MIN(Lääkkeet[[#This Row],[Velvoite 1.7.2024 (pakkauksia)]],Lääkkeet[[#This Row],[Suurimman alitusluvan mukainen velvoite
1.7.-31.12.2024 (pakkauksia)]],Lääkkeet[[#This Row],[Alin saldo 
1.7.-31.12.2024 (pakkauksia)]])*Lääkkeet[[#This Row],[Kirjanpitoarvo / pakkaus 1.7.2024
(EUR  ALV 0 %)]]</f>
        <v>0</v>
      </c>
      <c r="W1574" s="61" t="str" cm="1">
        <f t="array" ref="W1574">IFERROR(_xlfn.IFS(Lääkkeet[[#This Row],[Sitoutunut pääoma 
1.1.-30.6.2024 (EUR)]]&gt;0,"Täytetyt",Lääkkeet[[#This Row],[Sitoutunut pääoma 
1.7.-31.12.2024 (EUR)]]&gt;0,"Täytetyt"),"")</f>
        <v/>
      </c>
      <c r="X1574" s="61"/>
      <c r="Y1574" s="5">
        <f>Hakulomake!$B$29</f>
        <v>0</v>
      </c>
    </row>
    <row r="1575" spans="1:25" x14ac:dyDescent="0.3">
      <c r="A1575" s="6" t="s">
        <v>1199</v>
      </c>
      <c r="B1575" s="49">
        <f>Hakulomake!$B$17</f>
        <v>0</v>
      </c>
      <c r="J1575" s="47"/>
      <c r="N1575" s="14"/>
      <c r="O1575" s="50">
        <f>MIN(Lääkkeet[[#This Row],[Velvoite 1.1.2024 (pakkauksia)]],Lääkkeet[[#This Row],[Suurimman alitusluvan mukainen velvoite 
1.1.-30.6.2024 (pakkauksia)]],Lääkkeet[[#This Row],[Alin saldo 
1.1.-30.6.2024 (pakkauksia)]])*Lääkkeet[[#This Row],[Kirjanpitoarvo / pakkaus 1.1.2024
(EUR  ALV 0 %)]]</f>
        <v>0</v>
      </c>
      <c r="P1575" s="16"/>
      <c r="Q1575" s="13"/>
      <c r="R1575" s="13"/>
      <c r="S1575" s="13"/>
      <c r="T1575" s="14"/>
      <c r="U1575" s="51">
        <f>MIN(Lääkkeet[[#This Row],[Velvoite 1.7.2024 (pakkauksia)]],Lääkkeet[[#This Row],[Suurimman alitusluvan mukainen velvoite
1.7.-31.12.2024 (pakkauksia)]],Lääkkeet[[#This Row],[Alin saldo 
1.7.-31.12.2024 (pakkauksia)]])*Lääkkeet[[#This Row],[Kirjanpitoarvo / pakkaus 1.7.2024
(EUR  ALV 0 %)]]</f>
        <v>0</v>
      </c>
      <c r="W1575" s="61" t="str" cm="1">
        <f t="array" ref="W1575">IFERROR(_xlfn.IFS(Lääkkeet[[#This Row],[Sitoutunut pääoma 
1.1.-30.6.2024 (EUR)]]&gt;0,"Täytetyt",Lääkkeet[[#This Row],[Sitoutunut pääoma 
1.7.-31.12.2024 (EUR)]]&gt;0,"Täytetyt"),"")</f>
        <v/>
      </c>
      <c r="X1575" s="61"/>
      <c r="Y1575" s="5">
        <f>Hakulomake!$B$29</f>
        <v>0</v>
      </c>
    </row>
    <row r="1576" spans="1:25" x14ac:dyDescent="0.3">
      <c r="A1576" s="6" t="s">
        <v>1199</v>
      </c>
      <c r="B1576" s="49">
        <f>Hakulomake!$B$17</f>
        <v>0</v>
      </c>
      <c r="J1576" s="47"/>
      <c r="N1576" s="14"/>
      <c r="O1576" s="50">
        <f>MIN(Lääkkeet[[#This Row],[Velvoite 1.1.2024 (pakkauksia)]],Lääkkeet[[#This Row],[Suurimman alitusluvan mukainen velvoite 
1.1.-30.6.2024 (pakkauksia)]],Lääkkeet[[#This Row],[Alin saldo 
1.1.-30.6.2024 (pakkauksia)]])*Lääkkeet[[#This Row],[Kirjanpitoarvo / pakkaus 1.1.2024
(EUR  ALV 0 %)]]</f>
        <v>0</v>
      </c>
      <c r="P1576" s="16"/>
      <c r="Q1576" s="13"/>
      <c r="R1576" s="13"/>
      <c r="S1576" s="13"/>
      <c r="T1576" s="14"/>
      <c r="U1576" s="51">
        <f>MIN(Lääkkeet[[#This Row],[Velvoite 1.7.2024 (pakkauksia)]],Lääkkeet[[#This Row],[Suurimman alitusluvan mukainen velvoite
1.7.-31.12.2024 (pakkauksia)]],Lääkkeet[[#This Row],[Alin saldo 
1.7.-31.12.2024 (pakkauksia)]])*Lääkkeet[[#This Row],[Kirjanpitoarvo / pakkaus 1.7.2024
(EUR  ALV 0 %)]]</f>
        <v>0</v>
      </c>
      <c r="W1576" s="61" t="str" cm="1">
        <f t="array" ref="W1576">IFERROR(_xlfn.IFS(Lääkkeet[[#This Row],[Sitoutunut pääoma 
1.1.-30.6.2024 (EUR)]]&gt;0,"Täytetyt",Lääkkeet[[#This Row],[Sitoutunut pääoma 
1.7.-31.12.2024 (EUR)]]&gt;0,"Täytetyt"),"")</f>
        <v/>
      </c>
      <c r="X1576" s="61"/>
      <c r="Y1576" s="5">
        <f>Hakulomake!$B$29</f>
        <v>0</v>
      </c>
    </row>
    <row r="1577" spans="1:25" x14ac:dyDescent="0.3">
      <c r="A1577" s="6" t="s">
        <v>1199</v>
      </c>
      <c r="B1577" s="49">
        <f>Hakulomake!$B$17</f>
        <v>0</v>
      </c>
      <c r="J1577" s="47"/>
      <c r="N1577" s="14"/>
      <c r="O1577" s="50">
        <f>MIN(Lääkkeet[[#This Row],[Velvoite 1.1.2024 (pakkauksia)]],Lääkkeet[[#This Row],[Suurimman alitusluvan mukainen velvoite 
1.1.-30.6.2024 (pakkauksia)]],Lääkkeet[[#This Row],[Alin saldo 
1.1.-30.6.2024 (pakkauksia)]])*Lääkkeet[[#This Row],[Kirjanpitoarvo / pakkaus 1.1.2024
(EUR  ALV 0 %)]]</f>
        <v>0</v>
      </c>
      <c r="P1577" s="16"/>
      <c r="Q1577" s="13"/>
      <c r="R1577" s="13"/>
      <c r="S1577" s="13"/>
      <c r="T1577" s="14"/>
      <c r="U1577" s="51">
        <f>MIN(Lääkkeet[[#This Row],[Velvoite 1.7.2024 (pakkauksia)]],Lääkkeet[[#This Row],[Suurimman alitusluvan mukainen velvoite
1.7.-31.12.2024 (pakkauksia)]],Lääkkeet[[#This Row],[Alin saldo 
1.7.-31.12.2024 (pakkauksia)]])*Lääkkeet[[#This Row],[Kirjanpitoarvo / pakkaus 1.7.2024
(EUR  ALV 0 %)]]</f>
        <v>0</v>
      </c>
      <c r="W1577" s="61" t="str" cm="1">
        <f t="array" ref="W1577">IFERROR(_xlfn.IFS(Lääkkeet[[#This Row],[Sitoutunut pääoma 
1.1.-30.6.2024 (EUR)]]&gt;0,"Täytetyt",Lääkkeet[[#This Row],[Sitoutunut pääoma 
1.7.-31.12.2024 (EUR)]]&gt;0,"Täytetyt"),"")</f>
        <v/>
      </c>
      <c r="X1577" s="61"/>
      <c r="Y1577" s="5">
        <f>Hakulomake!$B$29</f>
        <v>0</v>
      </c>
    </row>
    <row r="1578" spans="1:25" x14ac:dyDescent="0.3">
      <c r="A1578" s="6" t="s">
        <v>1199</v>
      </c>
      <c r="B1578" s="49">
        <f>Hakulomake!$B$17</f>
        <v>0</v>
      </c>
      <c r="J1578" s="47"/>
      <c r="N1578" s="14"/>
      <c r="O1578" s="50">
        <f>MIN(Lääkkeet[[#This Row],[Velvoite 1.1.2024 (pakkauksia)]],Lääkkeet[[#This Row],[Suurimman alitusluvan mukainen velvoite 
1.1.-30.6.2024 (pakkauksia)]],Lääkkeet[[#This Row],[Alin saldo 
1.1.-30.6.2024 (pakkauksia)]])*Lääkkeet[[#This Row],[Kirjanpitoarvo / pakkaus 1.1.2024
(EUR  ALV 0 %)]]</f>
        <v>0</v>
      </c>
      <c r="P1578" s="16"/>
      <c r="Q1578" s="13"/>
      <c r="R1578" s="13"/>
      <c r="S1578" s="13"/>
      <c r="T1578" s="14"/>
      <c r="U1578" s="51">
        <f>MIN(Lääkkeet[[#This Row],[Velvoite 1.7.2024 (pakkauksia)]],Lääkkeet[[#This Row],[Suurimman alitusluvan mukainen velvoite
1.7.-31.12.2024 (pakkauksia)]],Lääkkeet[[#This Row],[Alin saldo 
1.7.-31.12.2024 (pakkauksia)]])*Lääkkeet[[#This Row],[Kirjanpitoarvo / pakkaus 1.7.2024
(EUR  ALV 0 %)]]</f>
        <v>0</v>
      </c>
      <c r="W1578" s="61" t="str" cm="1">
        <f t="array" ref="W1578">IFERROR(_xlfn.IFS(Lääkkeet[[#This Row],[Sitoutunut pääoma 
1.1.-30.6.2024 (EUR)]]&gt;0,"Täytetyt",Lääkkeet[[#This Row],[Sitoutunut pääoma 
1.7.-31.12.2024 (EUR)]]&gt;0,"Täytetyt"),"")</f>
        <v/>
      </c>
      <c r="X1578" s="61"/>
      <c r="Y1578" s="5">
        <f>Hakulomake!$B$29</f>
        <v>0</v>
      </c>
    </row>
    <row r="1579" spans="1:25" x14ac:dyDescent="0.3">
      <c r="A1579" s="6" t="s">
        <v>1199</v>
      </c>
      <c r="B1579" s="49">
        <f>Hakulomake!$B$17</f>
        <v>0</v>
      </c>
      <c r="J1579" s="47"/>
      <c r="N1579" s="14"/>
      <c r="O1579" s="50">
        <f>MIN(Lääkkeet[[#This Row],[Velvoite 1.1.2024 (pakkauksia)]],Lääkkeet[[#This Row],[Suurimman alitusluvan mukainen velvoite 
1.1.-30.6.2024 (pakkauksia)]],Lääkkeet[[#This Row],[Alin saldo 
1.1.-30.6.2024 (pakkauksia)]])*Lääkkeet[[#This Row],[Kirjanpitoarvo / pakkaus 1.1.2024
(EUR  ALV 0 %)]]</f>
        <v>0</v>
      </c>
      <c r="P1579" s="16"/>
      <c r="Q1579" s="13"/>
      <c r="R1579" s="13"/>
      <c r="S1579" s="13"/>
      <c r="T1579" s="14"/>
      <c r="U1579" s="51">
        <f>MIN(Lääkkeet[[#This Row],[Velvoite 1.7.2024 (pakkauksia)]],Lääkkeet[[#This Row],[Suurimman alitusluvan mukainen velvoite
1.7.-31.12.2024 (pakkauksia)]],Lääkkeet[[#This Row],[Alin saldo 
1.7.-31.12.2024 (pakkauksia)]])*Lääkkeet[[#This Row],[Kirjanpitoarvo / pakkaus 1.7.2024
(EUR  ALV 0 %)]]</f>
        <v>0</v>
      </c>
      <c r="W1579" s="61" t="str" cm="1">
        <f t="array" ref="W1579">IFERROR(_xlfn.IFS(Lääkkeet[[#This Row],[Sitoutunut pääoma 
1.1.-30.6.2024 (EUR)]]&gt;0,"Täytetyt",Lääkkeet[[#This Row],[Sitoutunut pääoma 
1.7.-31.12.2024 (EUR)]]&gt;0,"Täytetyt"),"")</f>
        <v/>
      </c>
      <c r="X1579" s="61"/>
      <c r="Y1579" s="5">
        <f>Hakulomake!$B$29</f>
        <v>0</v>
      </c>
    </row>
    <row r="1580" spans="1:25" x14ac:dyDescent="0.3">
      <c r="A1580" s="6" t="s">
        <v>1199</v>
      </c>
      <c r="B1580" s="49">
        <f>Hakulomake!$B$17</f>
        <v>0</v>
      </c>
      <c r="J1580" s="47"/>
      <c r="N1580" s="14"/>
      <c r="O1580" s="50">
        <f>MIN(Lääkkeet[[#This Row],[Velvoite 1.1.2024 (pakkauksia)]],Lääkkeet[[#This Row],[Suurimman alitusluvan mukainen velvoite 
1.1.-30.6.2024 (pakkauksia)]],Lääkkeet[[#This Row],[Alin saldo 
1.1.-30.6.2024 (pakkauksia)]])*Lääkkeet[[#This Row],[Kirjanpitoarvo / pakkaus 1.1.2024
(EUR  ALV 0 %)]]</f>
        <v>0</v>
      </c>
      <c r="P1580" s="16"/>
      <c r="Q1580" s="13"/>
      <c r="R1580" s="13"/>
      <c r="S1580" s="13"/>
      <c r="T1580" s="14"/>
      <c r="U1580" s="51">
        <f>MIN(Lääkkeet[[#This Row],[Velvoite 1.7.2024 (pakkauksia)]],Lääkkeet[[#This Row],[Suurimman alitusluvan mukainen velvoite
1.7.-31.12.2024 (pakkauksia)]],Lääkkeet[[#This Row],[Alin saldo 
1.7.-31.12.2024 (pakkauksia)]])*Lääkkeet[[#This Row],[Kirjanpitoarvo / pakkaus 1.7.2024
(EUR  ALV 0 %)]]</f>
        <v>0</v>
      </c>
      <c r="W1580" s="61" t="str" cm="1">
        <f t="array" ref="W1580">IFERROR(_xlfn.IFS(Lääkkeet[[#This Row],[Sitoutunut pääoma 
1.1.-30.6.2024 (EUR)]]&gt;0,"Täytetyt",Lääkkeet[[#This Row],[Sitoutunut pääoma 
1.7.-31.12.2024 (EUR)]]&gt;0,"Täytetyt"),"")</f>
        <v/>
      </c>
      <c r="X1580" s="61"/>
      <c r="Y1580" s="5">
        <f>Hakulomake!$B$29</f>
        <v>0</v>
      </c>
    </row>
    <row r="1581" spans="1:25" x14ac:dyDescent="0.3">
      <c r="A1581" s="6" t="s">
        <v>1199</v>
      </c>
      <c r="B1581" s="49">
        <f>Hakulomake!$B$17</f>
        <v>0</v>
      </c>
      <c r="J1581" s="47"/>
      <c r="N1581" s="14"/>
      <c r="O1581" s="50">
        <f>MIN(Lääkkeet[[#This Row],[Velvoite 1.1.2024 (pakkauksia)]],Lääkkeet[[#This Row],[Suurimman alitusluvan mukainen velvoite 
1.1.-30.6.2024 (pakkauksia)]],Lääkkeet[[#This Row],[Alin saldo 
1.1.-30.6.2024 (pakkauksia)]])*Lääkkeet[[#This Row],[Kirjanpitoarvo / pakkaus 1.1.2024
(EUR  ALV 0 %)]]</f>
        <v>0</v>
      </c>
      <c r="P1581" s="16"/>
      <c r="Q1581" s="13"/>
      <c r="R1581" s="13"/>
      <c r="S1581" s="13"/>
      <c r="T1581" s="14"/>
      <c r="U1581" s="51">
        <f>MIN(Lääkkeet[[#This Row],[Velvoite 1.7.2024 (pakkauksia)]],Lääkkeet[[#This Row],[Suurimman alitusluvan mukainen velvoite
1.7.-31.12.2024 (pakkauksia)]],Lääkkeet[[#This Row],[Alin saldo 
1.7.-31.12.2024 (pakkauksia)]])*Lääkkeet[[#This Row],[Kirjanpitoarvo / pakkaus 1.7.2024
(EUR  ALV 0 %)]]</f>
        <v>0</v>
      </c>
      <c r="W1581" s="61" t="str" cm="1">
        <f t="array" ref="W1581">IFERROR(_xlfn.IFS(Lääkkeet[[#This Row],[Sitoutunut pääoma 
1.1.-30.6.2024 (EUR)]]&gt;0,"Täytetyt",Lääkkeet[[#This Row],[Sitoutunut pääoma 
1.7.-31.12.2024 (EUR)]]&gt;0,"Täytetyt"),"")</f>
        <v/>
      </c>
      <c r="X1581" s="61"/>
      <c r="Y1581" s="5">
        <f>Hakulomake!$B$29</f>
        <v>0</v>
      </c>
    </row>
    <row r="1582" spans="1:25" x14ac:dyDescent="0.3">
      <c r="A1582" s="6" t="s">
        <v>1199</v>
      </c>
      <c r="B1582" s="49">
        <f>Hakulomake!$B$17</f>
        <v>0</v>
      </c>
      <c r="J1582" s="47"/>
      <c r="N1582" s="14"/>
      <c r="O1582" s="50">
        <f>MIN(Lääkkeet[[#This Row],[Velvoite 1.1.2024 (pakkauksia)]],Lääkkeet[[#This Row],[Suurimman alitusluvan mukainen velvoite 
1.1.-30.6.2024 (pakkauksia)]],Lääkkeet[[#This Row],[Alin saldo 
1.1.-30.6.2024 (pakkauksia)]])*Lääkkeet[[#This Row],[Kirjanpitoarvo / pakkaus 1.1.2024
(EUR  ALV 0 %)]]</f>
        <v>0</v>
      </c>
      <c r="P1582" s="16"/>
      <c r="Q1582" s="13"/>
      <c r="R1582" s="13"/>
      <c r="S1582" s="13"/>
      <c r="T1582" s="14"/>
      <c r="U1582" s="51">
        <f>MIN(Lääkkeet[[#This Row],[Velvoite 1.7.2024 (pakkauksia)]],Lääkkeet[[#This Row],[Suurimman alitusluvan mukainen velvoite
1.7.-31.12.2024 (pakkauksia)]],Lääkkeet[[#This Row],[Alin saldo 
1.7.-31.12.2024 (pakkauksia)]])*Lääkkeet[[#This Row],[Kirjanpitoarvo / pakkaus 1.7.2024
(EUR  ALV 0 %)]]</f>
        <v>0</v>
      </c>
      <c r="W1582" s="61" t="str" cm="1">
        <f t="array" ref="W1582">IFERROR(_xlfn.IFS(Lääkkeet[[#This Row],[Sitoutunut pääoma 
1.1.-30.6.2024 (EUR)]]&gt;0,"Täytetyt",Lääkkeet[[#This Row],[Sitoutunut pääoma 
1.7.-31.12.2024 (EUR)]]&gt;0,"Täytetyt"),"")</f>
        <v/>
      </c>
      <c r="X1582" s="61"/>
      <c r="Y1582" s="5">
        <f>Hakulomake!$B$29</f>
        <v>0</v>
      </c>
    </row>
    <row r="1583" spans="1:25" x14ac:dyDescent="0.3">
      <c r="A1583" s="6" t="s">
        <v>1199</v>
      </c>
      <c r="B1583" s="49">
        <f>Hakulomake!$B$17</f>
        <v>0</v>
      </c>
      <c r="J1583" s="47"/>
      <c r="N1583" s="14"/>
      <c r="O1583" s="50">
        <f>MIN(Lääkkeet[[#This Row],[Velvoite 1.1.2024 (pakkauksia)]],Lääkkeet[[#This Row],[Suurimman alitusluvan mukainen velvoite 
1.1.-30.6.2024 (pakkauksia)]],Lääkkeet[[#This Row],[Alin saldo 
1.1.-30.6.2024 (pakkauksia)]])*Lääkkeet[[#This Row],[Kirjanpitoarvo / pakkaus 1.1.2024
(EUR  ALV 0 %)]]</f>
        <v>0</v>
      </c>
      <c r="P1583" s="16"/>
      <c r="Q1583" s="13"/>
      <c r="R1583" s="13"/>
      <c r="S1583" s="13"/>
      <c r="T1583" s="14"/>
      <c r="U1583" s="51">
        <f>MIN(Lääkkeet[[#This Row],[Velvoite 1.7.2024 (pakkauksia)]],Lääkkeet[[#This Row],[Suurimman alitusluvan mukainen velvoite
1.7.-31.12.2024 (pakkauksia)]],Lääkkeet[[#This Row],[Alin saldo 
1.7.-31.12.2024 (pakkauksia)]])*Lääkkeet[[#This Row],[Kirjanpitoarvo / pakkaus 1.7.2024
(EUR  ALV 0 %)]]</f>
        <v>0</v>
      </c>
      <c r="W1583" s="61" t="str" cm="1">
        <f t="array" ref="W1583">IFERROR(_xlfn.IFS(Lääkkeet[[#This Row],[Sitoutunut pääoma 
1.1.-30.6.2024 (EUR)]]&gt;0,"Täytetyt",Lääkkeet[[#This Row],[Sitoutunut pääoma 
1.7.-31.12.2024 (EUR)]]&gt;0,"Täytetyt"),"")</f>
        <v/>
      </c>
      <c r="X1583" s="61"/>
      <c r="Y1583" s="5">
        <f>Hakulomake!$B$29</f>
        <v>0</v>
      </c>
    </row>
    <row r="1584" spans="1:25" x14ac:dyDescent="0.3">
      <c r="A1584" s="6" t="s">
        <v>1199</v>
      </c>
      <c r="B1584" s="49">
        <f>Hakulomake!$B$17</f>
        <v>0</v>
      </c>
      <c r="J1584" s="47"/>
      <c r="N1584" s="14"/>
      <c r="O1584" s="50">
        <f>MIN(Lääkkeet[[#This Row],[Velvoite 1.1.2024 (pakkauksia)]],Lääkkeet[[#This Row],[Suurimman alitusluvan mukainen velvoite 
1.1.-30.6.2024 (pakkauksia)]],Lääkkeet[[#This Row],[Alin saldo 
1.1.-30.6.2024 (pakkauksia)]])*Lääkkeet[[#This Row],[Kirjanpitoarvo / pakkaus 1.1.2024
(EUR  ALV 0 %)]]</f>
        <v>0</v>
      </c>
      <c r="P1584" s="16"/>
      <c r="Q1584" s="13"/>
      <c r="R1584" s="13"/>
      <c r="S1584" s="13"/>
      <c r="T1584" s="14"/>
      <c r="U1584" s="51">
        <f>MIN(Lääkkeet[[#This Row],[Velvoite 1.7.2024 (pakkauksia)]],Lääkkeet[[#This Row],[Suurimman alitusluvan mukainen velvoite
1.7.-31.12.2024 (pakkauksia)]],Lääkkeet[[#This Row],[Alin saldo 
1.7.-31.12.2024 (pakkauksia)]])*Lääkkeet[[#This Row],[Kirjanpitoarvo / pakkaus 1.7.2024
(EUR  ALV 0 %)]]</f>
        <v>0</v>
      </c>
      <c r="W1584" s="61" t="str" cm="1">
        <f t="array" ref="W1584">IFERROR(_xlfn.IFS(Lääkkeet[[#This Row],[Sitoutunut pääoma 
1.1.-30.6.2024 (EUR)]]&gt;0,"Täytetyt",Lääkkeet[[#This Row],[Sitoutunut pääoma 
1.7.-31.12.2024 (EUR)]]&gt;0,"Täytetyt"),"")</f>
        <v/>
      </c>
      <c r="X1584" s="61"/>
      <c r="Y1584" s="5">
        <f>Hakulomake!$B$29</f>
        <v>0</v>
      </c>
    </row>
    <row r="1585" spans="1:25" x14ac:dyDescent="0.3">
      <c r="A1585" s="6" t="s">
        <v>1199</v>
      </c>
      <c r="B1585" s="49">
        <f>Hakulomake!$B$17</f>
        <v>0</v>
      </c>
      <c r="J1585" s="47"/>
      <c r="N1585" s="14"/>
      <c r="O1585" s="50">
        <f>MIN(Lääkkeet[[#This Row],[Velvoite 1.1.2024 (pakkauksia)]],Lääkkeet[[#This Row],[Suurimman alitusluvan mukainen velvoite 
1.1.-30.6.2024 (pakkauksia)]],Lääkkeet[[#This Row],[Alin saldo 
1.1.-30.6.2024 (pakkauksia)]])*Lääkkeet[[#This Row],[Kirjanpitoarvo / pakkaus 1.1.2024
(EUR  ALV 0 %)]]</f>
        <v>0</v>
      </c>
      <c r="P1585" s="16"/>
      <c r="Q1585" s="13"/>
      <c r="R1585" s="13"/>
      <c r="S1585" s="13"/>
      <c r="T1585" s="14"/>
      <c r="U1585" s="51">
        <f>MIN(Lääkkeet[[#This Row],[Velvoite 1.7.2024 (pakkauksia)]],Lääkkeet[[#This Row],[Suurimman alitusluvan mukainen velvoite
1.7.-31.12.2024 (pakkauksia)]],Lääkkeet[[#This Row],[Alin saldo 
1.7.-31.12.2024 (pakkauksia)]])*Lääkkeet[[#This Row],[Kirjanpitoarvo / pakkaus 1.7.2024
(EUR  ALV 0 %)]]</f>
        <v>0</v>
      </c>
      <c r="W1585" s="61" t="str" cm="1">
        <f t="array" ref="W1585">IFERROR(_xlfn.IFS(Lääkkeet[[#This Row],[Sitoutunut pääoma 
1.1.-30.6.2024 (EUR)]]&gt;0,"Täytetyt",Lääkkeet[[#This Row],[Sitoutunut pääoma 
1.7.-31.12.2024 (EUR)]]&gt;0,"Täytetyt"),"")</f>
        <v/>
      </c>
      <c r="X1585" s="61"/>
      <c r="Y1585" s="5">
        <f>Hakulomake!$B$29</f>
        <v>0</v>
      </c>
    </row>
    <row r="1586" spans="1:25" x14ac:dyDescent="0.3">
      <c r="A1586" s="6" t="s">
        <v>1199</v>
      </c>
      <c r="B1586" s="49">
        <f>Hakulomake!$B$17</f>
        <v>0</v>
      </c>
      <c r="J1586" s="47"/>
      <c r="N1586" s="14"/>
      <c r="O1586" s="50">
        <f>MIN(Lääkkeet[[#This Row],[Velvoite 1.1.2024 (pakkauksia)]],Lääkkeet[[#This Row],[Suurimman alitusluvan mukainen velvoite 
1.1.-30.6.2024 (pakkauksia)]],Lääkkeet[[#This Row],[Alin saldo 
1.1.-30.6.2024 (pakkauksia)]])*Lääkkeet[[#This Row],[Kirjanpitoarvo / pakkaus 1.1.2024
(EUR  ALV 0 %)]]</f>
        <v>0</v>
      </c>
      <c r="P1586" s="16"/>
      <c r="Q1586" s="13"/>
      <c r="R1586" s="13"/>
      <c r="S1586" s="13"/>
      <c r="T1586" s="14"/>
      <c r="U1586" s="51">
        <f>MIN(Lääkkeet[[#This Row],[Velvoite 1.7.2024 (pakkauksia)]],Lääkkeet[[#This Row],[Suurimman alitusluvan mukainen velvoite
1.7.-31.12.2024 (pakkauksia)]],Lääkkeet[[#This Row],[Alin saldo 
1.7.-31.12.2024 (pakkauksia)]])*Lääkkeet[[#This Row],[Kirjanpitoarvo / pakkaus 1.7.2024
(EUR  ALV 0 %)]]</f>
        <v>0</v>
      </c>
      <c r="W1586" s="61" t="str" cm="1">
        <f t="array" ref="W1586">IFERROR(_xlfn.IFS(Lääkkeet[[#This Row],[Sitoutunut pääoma 
1.1.-30.6.2024 (EUR)]]&gt;0,"Täytetyt",Lääkkeet[[#This Row],[Sitoutunut pääoma 
1.7.-31.12.2024 (EUR)]]&gt;0,"Täytetyt"),"")</f>
        <v/>
      </c>
      <c r="X1586" s="61"/>
      <c r="Y1586" s="5">
        <f>Hakulomake!$B$29</f>
        <v>0</v>
      </c>
    </row>
    <row r="1587" spans="1:25" x14ac:dyDescent="0.3">
      <c r="A1587" s="6" t="s">
        <v>1199</v>
      </c>
      <c r="B1587" s="49">
        <f>Hakulomake!$B$17</f>
        <v>0</v>
      </c>
      <c r="J1587" s="47"/>
      <c r="N1587" s="14"/>
      <c r="O1587" s="50">
        <f>MIN(Lääkkeet[[#This Row],[Velvoite 1.1.2024 (pakkauksia)]],Lääkkeet[[#This Row],[Suurimman alitusluvan mukainen velvoite 
1.1.-30.6.2024 (pakkauksia)]],Lääkkeet[[#This Row],[Alin saldo 
1.1.-30.6.2024 (pakkauksia)]])*Lääkkeet[[#This Row],[Kirjanpitoarvo / pakkaus 1.1.2024
(EUR  ALV 0 %)]]</f>
        <v>0</v>
      </c>
      <c r="P1587" s="16"/>
      <c r="Q1587" s="13"/>
      <c r="R1587" s="13"/>
      <c r="S1587" s="13"/>
      <c r="T1587" s="14"/>
      <c r="U1587" s="51">
        <f>MIN(Lääkkeet[[#This Row],[Velvoite 1.7.2024 (pakkauksia)]],Lääkkeet[[#This Row],[Suurimman alitusluvan mukainen velvoite
1.7.-31.12.2024 (pakkauksia)]],Lääkkeet[[#This Row],[Alin saldo 
1.7.-31.12.2024 (pakkauksia)]])*Lääkkeet[[#This Row],[Kirjanpitoarvo / pakkaus 1.7.2024
(EUR  ALV 0 %)]]</f>
        <v>0</v>
      </c>
      <c r="W1587" s="61" t="str" cm="1">
        <f t="array" ref="W1587">IFERROR(_xlfn.IFS(Lääkkeet[[#This Row],[Sitoutunut pääoma 
1.1.-30.6.2024 (EUR)]]&gt;0,"Täytetyt",Lääkkeet[[#This Row],[Sitoutunut pääoma 
1.7.-31.12.2024 (EUR)]]&gt;0,"Täytetyt"),"")</f>
        <v/>
      </c>
      <c r="X1587" s="61"/>
      <c r="Y1587" s="5">
        <f>Hakulomake!$B$29</f>
        <v>0</v>
      </c>
    </row>
    <row r="1588" spans="1:25" x14ac:dyDescent="0.3">
      <c r="A1588" s="6" t="s">
        <v>1199</v>
      </c>
      <c r="B1588" s="49">
        <f>Hakulomake!$B$17</f>
        <v>0</v>
      </c>
      <c r="J1588" s="47"/>
      <c r="N1588" s="14"/>
      <c r="O1588" s="50">
        <f>MIN(Lääkkeet[[#This Row],[Velvoite 1.1.2024 (pakkauksia)]],Lääkkeet[[#This Row],[Suurimman alitusluvan mukainen velvoite 
1.1.-30.6.2024 (pakkauksia)]],Lääkkeet[[#This Row],[Alin saldo 
1.1.-30.6.2024 (pakkauksia)]])*Lääkkeet[[#This Row],[Kirjanpitoarvo / pakkaus 1.1.2024
(EUR  ALV 0 %)]]</f>
        <v>0</v>
      </c>
      <c r="P1588" s="16"/>
      <c r="Q1588" s="13"/>
      <c r="R1588" s="13"/>
      <c r="S1588" s="13"/>
      <c r="T1588" s="14"/>
      <c r="U1588" s="51">
        <f>MIN(Lääkkeet[[#This Row],[Velvoite 1.7.2024 (pakkauksia)]],Lääkkeet[[#This Row],[Suurimman alitusluvan mukainen velvoite
1.7.-31.12.2024 (pakkauksia)]],Lääkkeet[[#This Row],[Alin saldo 
1.7.-31.12.2024 (pakkauksia)]])*Lääkkeet[[#This Row],[Kirjanpitoarvo / pakkaus 1.7.2024
(EUR  ALV 0 %)]]</f>
        <v>0</v>
      </c>
      <c r="W1588" s="61" t="str" cm="1">
        <f t="array" ref="W1588">IFERROR(_xlfn.IFS(Lääkkeet[[#This Row],[Sitoutunut pääoma 
1.1.-30.6.2024 (EUR)]]&gt;0,"Täytetyt",Lääkkeet[[#This Row],[Sitoutunut pääoma 
1.7.-31.12.2024 (EUR)]]&gt;0,"Täytetyt"),"")</f>
        <v/>
      </c>
      <c r="X1588" s="61"/>
      <c r="Y1588" s="5">
        <f>Hakulomake!$B$29</f>
        <v>0</v>
      </c>
    </row>
    <row r="1589" spans="1:25" x14ac:dyDescent="0.3">
      <c r="A1589" s="6" t="s">
        <v>1199</v>
      </c>
      <c r="B1589" s="49">
        <f>Hakulomake!$B$17</f>
        <v>0</v>
      </c>
      <c r="J1589" s="47"/>
      <c r="N1589" s="14"/>
      <c r="O1589" s="50">
        <f>MIN(Lääkkeet[[#This Row],[Velvoite 1.1.2024 (pakkauksia)]],Lääkkeet[[#This Row],[Suurimman alitusluvan mukainen velvoite 
1.1.-30.6.2024 (pakkauksia)]],Lääkkeet[[#This Row],[Alin saldo 
1.1.-30.6.2024 (pakkauksia)]])*Lääkkeet[[#This Row],[Kirjanpitoarvo / pakkaus 1.1.2024
(EUR  ALV 0 %)]]</f>
        <v>0</v>
      </c>
      <c r="P1589" s="16"/>
      <c r="Q1589" s="13"/>
      <c r="R1589" s="13"/>
      <c r="S1589" s="13"/>
      <c r="T1589" s="14"/>
      <c r="U1589" s="51">
        <f>MIN(Lääkkeet[[#This Row],[Velvoite 1.7.2024 (pakkauksia)]],Lääkkeet[[#This Row],[Suurimman alitusluvan mukainen velvoite
1.7.-31.12.2024 (pakkauksia)]],Lääkkeet[[#This Row],[Alin saldo 
1.7.-31.12.2024 (pakkauksia)]])*Lääkkeet[[#This Row],[Kirjanpitoarvo / pakkaus 1.7.2024
(EUR  ALV 0 %)]]</f>
        <v>0</v>
      </c>
      <c r="W1589" s="61" t="str" cm="1">
        <f t="array" ref="W1589">IFERROR(_xlfn.IFS(Lääkkeet[[#This Row],[Sitoutunut pääoma 
1.1.-30.6.2024 (EUR)]]&gt;0,"Täytetyt",Lääkkeet[[#This Row],[Sitoutunut pääoma 
1.7.-31.12.2024 (EUR)]]&gt;0,"Täytetyt"),"")</f>
        <v/>
      </c>
      <c r="X1589" s="61"/>
      <c r="Y1589" s="5">
        <f>Hakulomake!$B$29</f>
        <v>0</v>
      </c>
    </row>
    <row r="1590" spans="1:25" x14ac:dyDescent="0.3">
      <c r="A1590" s="6" t="s">
        <v>1199</v>
      </c>
      <c r="B1590" s="49">
        <f>Hakulomake!$B$17</f>
        <v>0</v>
      </c>
      <c r="J1590" s="47"/>
      <c r="N1590" s="14"/>
      <c r="O1590" s="50">
        <f>MIN(Lääkkeet[[#This Row],[Velvoite 1.1.2024 (pakkauksia)]],Lääkkeet[[#This Row],[Suurimman alitusluvan mukainen velvoite 
1.1.-30.6.2024 (pakkauksia)]],Lääkkeet[[#This Row],[Alin saldo 
1.1.-30.6.2024 (pakkauksia)]])*Lääkkeet[[#This Row],[Kirjanpitoarvo / pakkaus 1.1.2024
(EUR  ALV 0 %)]]</f>
        <v>0</v>
      </c>
      <c r="P1590" s="16"/>
      <c r="Q1590" s="13"/>
      <c r="R1590" s="13"/>
      <c r="S1590" s="13"/>
      <c r="T1590" s="14"/>
      <c r="U1590" s="51">
        <f>MIN(Lääkkeet[[#This Row],[Velvoite 1.7.2024 (pakkauksia)]],Lääkkeet[[#This Row],[Suurimman alitusluvan mukainen velvoite
1.7.-31.12.2024 (pakkauksia)]],Lääkkeet[[#This Row],[Alin saldo 
1.7.-31.12.2024 (pakkauksia)]])*Lääkkeet[[#This Row],[Kirjanpitoarvo / pakkaus 1.7.2024
(EUR  ALV 0 %)]]</f>
        <v>0</v>
      </c>
      <c r="W1590" s="61" t="str" cm="1">
        <f t="array" ref="W1590">IFERROR(_xlfn.IFS(Lääkkeet[[#This Row],[Sitoutunut pääoma 
1.1.-30.6.2024 (EUR)]]&gt;0,"Täytetyt",Lääkkeet[[#This Row],[Sitoutunut pääoma 
1.7.-31.12.2024 (EUR)]]&gt;0,"Täytetyt"),"")</f>
        <v/>
      </c>
      <c r="X1590" s="61"/>
      <c r="Y1590" s="5">
        <f>Hakulomake!$B$29</f>
        <v>0</v>
      </c>
    </row>
    <row r="1591" spans="1:25" x14ac:dyDescent="0.3">
      <c r="A1591" s="6" t="s">
        <v>1199</v>
      </c>
      <c r="B1591" s="49">
        <f>Hakulomake!$B$17</f>
        <v>0</v>
      </c>
      <c r="J1591" s="47"/>
      <c r="N1591" s="14"/>
      <c r="O1591" s="50">
        <f>MIN(Lääkkeet[[#This Row],[Velvoite 1.1.2024 (pakkauksia)]],Lääkkeet[[#This Row],[Suurimman alitusluvan mukainen velvoite 
1.1.-30.6.2024 (pakkauksia)]],Lääkkeet[[#This Row],[Alin saldo 
1.1.-30.6.2024 (pakkauksia)]])*Lääkkeet[[#This Row],[Kirjanpitoarvo / pakkaus 1.1.2024
(EUR  ALV 0 %)]]</f>
        <v>0</v>
      </c>
      <c r="P1591" s="16"/>
      <c r="Q1591" s="13"/>
      <c r="R1591" s="13"/>
      <c r="S1591" s="13"/>
      <c r="T1591" s="14"/>
      <c r="U1591" s="51">
        <f>MIN(Lääkkeet[[#This Row],[Velvoite 1.7.2024 (pakkauksia)]],Lääkkeet[[#This Row],[Suurimman alitusluvan mukainen velvoite
1.7.-31.12.2024 (pakkauksia)]],Lääkkeet[[#This Row],[Alin saldo 
1.7.-31.12.2024 (pakkauksia)]])*Lääkkeet[[#This Row],[Kirjanpitoarvo / pakkaus 1.7.2024
(EUR  ALV 0 %)]]</f>
        <v>0</v>
      </c>
      <c r="W1591" s="61" t="str" cm="1">
        <f t="array" ref="W1591">IFERROR(_xlfn.IFS(Lääkkeet[[#This Row],[Sitoutunut pääoma 
1.1.-30.6.2024 (EUR)]]&gt;0,"Täytetyt",Lääkkeet[[#This Row],[Sitoutunut pääoma 
1.7.-31.12.2024 (EUR)]]&gt;0,"Täytetyt"),"")</f>
        <v/>
      </c>
      <c r="X1591" s="61"/>
      <c r="Y1591" s="5">
        <f>Hakulomake!$B$29</f>
        <v>0</v>
      </c>
    </row>
    <row r="1592" spans="1:25" x14ac:dyDescent="0.3">
      <c r="A1592" s="6" t="s">
        <v>1199</v>
      </c>
      <c r="B1592" s="49">
        <f>Hakulomake!$B$17</f>
        <v>0</v>
      </c>
      <c r="J1592" s="47"/>
      <c r="N1592" s="14"/>
      <c r="O1592" s="50">
        <f>MIN(Lääkkeet[[#This Row],[Velvoite 1.1.2024 (pakkauksia)]],Lääkkeet[[#This Row],[Suurimman alitusluvan mukainen velvoite 
1.1.-30.6.2024 (pakkauksia)]],Lääkkeet[[#This Row],[Alin saldo 
1.1.-30.6.2024 (pakkauksia)]])*Lääkkeet[[#This Row],[Kirjanpitoarvo / pakkaus 1.1.2024
(EUR  ALV 0 %)]]</f>
        <v>0</v>
      </c>
      <c r="P1592" s="16"/>
      <c r="Q1592" s="13"/>
      <c r="R1592" s="13"/>
      <c r="S1592" s="13"/>
      <c r="T1592" s="14"/>
      <c r="U1592" s="51">
        <f>MIN(Lääkkeet[[#This Row],[Velvoite 1.7.2024 (pakkauksia)]],Lääkkeet[[#This Row],[Suurimman alitusluvan mukainen velvoite
1.7.-31.12.2024 (pakkauksia)]],Lääkkeet[[#This Row],[Alin saldo 
1.7.-31.12.2024 (pakkauksia)]])*Lääkkeet[[#This Row],[Kirjanpitoarvo / pakkaus 1.7.2024
(EUR  ALV 0 %)]]</f>
        <v>0</v>
      </c>
      <c r="W1592" s="61" t="str" cm="1">
        <f t="array" ref="W1592">IFERROR(_xlfn.IFS(Lääkkeet[[#This Row],[Sitoutunut pääoma 
1.1.-30.6.2024 (EUR)]]&gt;0,"Täytetyt",Lääkkeet[[#This Row],[Sitoutunut pääoma 
1.7.-31.12.2024 (EUR)]]&gt;0,"Täytetyt"),"")</f>
        <v/>
      </c>
      <c r="X1592" s="61"/>
      <c r="Y1592" s="5">
        <f>Hakulomake!$B$29</f>
        <v>0</v>
      </c>
    </row>
    <row r="1593" spans="1:25" x14ac:dyDescent="0.3">
      <c r="A1593" s="6" t="s">
        <v>1199</v>
      </c>
      <c r="B1593" s="49">
        <f>Hakulomake!$B$17</f>
        <v>0</v>
      </c>
      <c r="J1593" s="47"/>
      <c r="N1593" s="14"/>
      <c r="O1593" s="50">
        <f>MIN(Lääkkeet[[#This Row],[Velvoite 1.1.2024 (pakkauksia)]],Lääkkeet[[#This Row],[Suurimman alitusluvan mukainen velvoite 
1.1.-30.6.2024 (pakkauksia)]],Lääkkeet[[#This Row],[Alin saldo 
1.1.-30.6.2024 (pakkauksia)]])*Lääkkeet[[#This Row],[Kirjanpitoarvo / pakkaus 1.1.2024
(EUR  ALV 0 %)]]</f>
        <v>0</v>
      </c>
      <c r="P1593" s="16"/>
      <c r="Q1593" s="13"/>
      <c r="R1593" s="13"/>
      <c r="S1593" s="13"/>
      <c r="T1593" s="14"/>
      <c r="U1593" s="51">
        <f>MIN(Lääkkeet[[#This Row],[Velvoite 1.7.2024 (pakkauksia)]],Lääkkeet[[#This Row],[Suurimman alitusluvan mukainen velvoite
1.7.-31.12.2024 (pakkauksia)]],Lääkkeet[[#This Row],[Alin saldo 
1.7.-31.12.2024 (pakkauksia)]])*Lääkkeet[[#This Row],[Kirjanpitoarvo / pakkaus 1.7.2024
(EUR  ALV 0 %)]]</f>
        <v>0</v>
      </c>
      <c r="W1593" s="61" t="str" cm="1">
        <f t="array" ref="W1593">IFERROR(_xlfn.IFS(Lääkkeet[[#This Row],[Sitoutunut pääoma 
1.1.-30.6.2024 (EUR)]]&gt;0,"Täytetyt",Lääkkeet[[#This Row],[Sitoutunut pääoma 
1.7.-31.12.2024 (EUR)]]&gt;0,"Täytetyt"),"")</f>
        <v/>
      </c>
      <c r="X1593" s="61"/>
      <c r="Y1593" s="5">
        <f>Hakulomake!$B$29</f>
        <v>0</v>
      </c>
    </row>
    <row r="1594" spans="1:25" x14ac:dyDescent="0.3">
      <c r="A1594" s="6" t="s">
        <v>1199</v>
      </c>
      <c r="B1594" s="49">
        <f>Hakulomake!$B$17</f>
        <v>0</v>
      </c>
      <c r="J1594" s="47"/>
      <c r="N1594" s="14"/>
      <c r="O1594" s="50">
        <f>MIN(Lääkkeet[[#This Row],[Velvoite 1.1.2024 (pakkauksia)]],Lääkkeet[[#This Row],[Suurimman alitusluvan mukainen velvoite 
1.1.-30.6.2024 (pakkauksia)]],Lääkkeet[[#This Row],[Alin saldo 
1.1.-30.6.2024 (pakkauksia)]])*Lääkkeet[[#This Row],[Kirjanpitoarvo / pakkaus 1.1.2024
(EUR  ALV 0 %)]]</f>
        <v>0</v>
      </c>
      <c r="P1594" s="16"/>
      <c r="Q1594" s="13"/>
      <c r="R1594" s="13"/>
      <c r="S1594" s="13"/>
      <c r="T1594" s="14"/>
      <c r="U1594" s="51">
        <f>MIN(Lääkkeet[[#This Row],[Velvoite 1.7.2024 (pakkauksia)]],Lääkkeet[[#This Row],[Suurimman alitusluvan mukainen velvoite
1.7.-31.12.2024 (pakkauksia)]],Lääkkeet[[#This Row],[Alin saldo 
1.7.-31.12.2024 (pakkauksia)]])*Lääkkeet[[#This Row],[Kirjanpitoarvo / pakkaus 1.7.2024
(EUR  ALV 0 %)]]</f>
        <v>0</v>
      </c>
      <c r="W1594" s="61" t="str" cm="1">
        <f t="array" ref="W1594">IFERROR(_xlfn.IFS(Lääkkeet[[#This Row],[Sitoutunut pääoma 
1.1.-30.6.2024 (EUR)]]&gt;0,"Täytetyt",Lääkkeet[[#This Row],[Sitoutunut pääoma 
1.7.-31.12.2024 (EUR)]]&gt;0,"Täytetyt"),"")</f>
        <v/>
      </c>
      <c r="X1594" s="61"/>
      <c r="Y1594" s="5">
        <f>Hakulomake!$B$29</f>
        <v>0</v>
      </c>
    </row>
    <row r="1595" spans="1:25" x14ac:dyDescent="0.3">
      <c r="A1595" s="6" t="s">
        <v>1199</v>
      </c>
      <c r="B1595" s="49">
        <f>Hakulomake!$B$17</f>
        <v>0</v>
      </c>
      <c r="J1595" s="47"/>
      <c r="N1595" s="14"/>
      <c r="O1595" s="50">
        <f>MIN(Lääkkeet[[#This Row],[Velvoite 1.1.2024 (pakkauksia)]],Lääkkeet[[#This Row],[Suurimman alitusluvan mukainen velvoite 
1.1.-30.6.2024 (pakkauksia)]],Lääkkeet[[#This Row],[Alin saldo 
1.1.-30.6.2024 (pakkauksia)]])*Lääkkeet[[#This Row],[Kirjanpitoarvo / pakkaus 1.1.2024
(EUR  ALV 0 %)]]</f>
        <v>0</v>
      </c>
      <c r="P1595" s="16"/>
      <c r="Q1595" s="13"/>
      <c r="R1595" s="13"/>
      <c r="S1595" s="13"/>
      <c r="T1595" s="14"/>
      <c r="U1595" s="51">
        <f>MIN(Lääkkeet[[#This Row],[Velvoite 1.7.2024 (pakkauksia)]],Lääkkeet[[#This Row],[Suurimman alitusluvan mukainen velvoite
1.7.-31.12.2024 (pakkauksia)]],Lääkkeet[[#This Row],[Alin saldo 
1.7.-31.12.2024 (pakkauksia)]])*Lääkkeet[[#This Row],[Kirjanpitoarvo / pakkaus 1.7.2024
(EUR  ALV 0 %)]]</f>
        <v>0</v>
      </c>
      <c r="W1595" s="61" t="str" cm="1">
        <f t="array" ref="W1595">IFERROR(_xlfn.IFS(Lääkkeet[[#This Row],[Sitoutunut pääoma 
1.1.-30.6.2024 (EUR)]]&gt;0,"Täytetyt",Lääkkeet[[#This Row],[Sitoutunut pääoma 
1.7.-31.12.2024 (EUR)]]&gt;0,"Täytetyt"),"")</f>
        <v/>
      </c>
      <c r="X1595" s="61"/>
      <c r="Y1595" s="5">
        <f>Hakulomake!$B$29</f>
        <v>0</v>
      </c>
    </row>
    <row r="1596" spans="1:25" x14ac:dyDescent="0.3">
      <c r="A1596" s="6" t="s">
        <v>1199</v>
      </c>
      <c r="B1596" s="49">
        <f>Hakulomake!$B$17</f>
        <v>0</v>
      </c>
      <c r="J1596" s="47"/>
      <c r="N1596" s="14"/>
      <c r="O1596" s="50">
        <f>MIN(Lääkkeet[[#This Row],[Velvoite 1.1.2024 (pakkauksia)]],Lääkkeet[[#This Row],[Suurimman alitusluvan mukainen velvoite 
1.1.-30.6.2024 (pakkauksia)]],Lääkkeet[[#This Row],[Alin saldo 
1.1.-30.6.2024 (pakkauksia)]])*Lääkkeet[[#This Row],[Kirjanpitoarvo / pakkaus 1.1.2024
(EUR  ALV 0 %)]]</f>
        <v>0</v>
      </c>
      <c r="P1596" s="16"/>
      <c r="Q1596" s="13"/>
      <c r="R1596" s="13"/>
      <c r="S1596" s="13"/>
      <c r="T1596" s="14"/>
      <c r="U1596" s="51">
        <f>MIN(Lääkkeet[[#This Row],[Velvoite 1.7.2024 (pakkauksia)]],Lääkkeet[[#This Row],[Suurimman alitusluvan mukainen velvoite
1.7.-31.12.2024 (pakkauksia)]],Lääkkeet[[#This Row],[Alin saldo 
1.7.-31.12.2024 (pakkauksia)]])*Lääkkeet[[#This Row],[Kirjanpitoarvo / pakkaus 1.7.2024
(EUR  ALV 0 %)]]</f>
        <v>0</v>
      </c>
      <c r="W1596" s="61" t="str" cm="1">
        <f t="array" ref="W1596">IFERROR(_xlfn.IFS(Lääkkeet[[#This Row],[Sitoutunut pääoma 
1.1.-30.6.2024 (EUR)]]&gt;0,"Täytetyt",Lääkkeet[[#This Row],[Sitoutunut pääoma 
1.7.-31.12.2024 (EUR)]]&gt;0,"Täytetyt"),"")</f>
        <v/>
      </c>
      <c r="X1596" s="61"/>
      <c r="Y1596" s="5">
        <f>Hakulomake!$B$29</f>
        <v>0</v>
      </c>
    </row>
    <row r="1597" spans="1:25" x14ac:dyDescent="0.3">
      <c r="A1597" s="6" t="s">
        <v>1199</v>
      </c>
      <c r="B1597" s="49">
        <f>Hakulomake!$B$17</f>
        <v>0</v>
      </c>
      <c r="J1597" s="47"/>
      <c r="N1597" s="14"/>
      <c r="O1597" s="50">
        <f>MIN(Lääkkeet[[#This Row],[Velvoite 1.1.2024 (pakkauksia)]],Lääkkeet[[#This Row],[Suurimman alitusluvan mukainen velvoite 
1.1.-30.6.2024 (pakkauksia)]],Lääkkeet[[#This Row],[Alin saldo 
1.1.-30.6.2024 (pakkauksia)]])*Lääkkeet[[#This Row],[Kirjanpitoarvo / pakkaus 1.1.2024
(EUR  ALV 0 %)]]</f>
        <v>0</v>
      </c>
      <c r="P1597" s="16"/>
      <c r="Q1597" s="13"/>
      <c r="R1597" s="13"/>
      <c r="S1597" s="13"/>
      <c r="T1597" s="14"/>
      <c r="U1597" s="51">
        <f>MIN(Lääkkeet[[#This Row],[Velvoite 1.7.2024 (pakkauksia)]],Lääkkeet[[#This Row],[Suurimman alitusluvan mukainen velvoite
1.7.-31.12.2024 (pakkauksia)]],Lääkkeet[[#This Row],[Alin saldo 
1.7.-31.12.2024 (pakkauksia)]])*Lääkkeet[[#This Row],[Kirjanpitoarvo / pakkaus 1.7.2024
(EUR  ALV 0 %)]]</f>
        <v>0</v>
      </c>
      <c r="W1597" s="61" t="str" cm="1">
        <f t="array" ref="W1597">IFERROR(_xlfn.IFS(Lääkkeet[[#This Row],[Sitoutunut pääoma 
1.1.-30.6.2024 (EUR)]]&gt;0,"Täytetyt",Lääkkeet[[#This Row],[Sitoutunut pääoma 
1.7.-31.12.2024 (EUR)]]&gt;0,"Täytetyt"),"")</f>
        <v/>
      </c>
      <c r="X1597" s="61"/>
      <c r="Y1597" s="5">
        <f>Hakulomake!$B$29</f>
        <v>0</v>
      </c>
    </row>
    <row r="1598" spans="1:25" x14ac:dyDescent="0.3">
      <c r="A1598" s="6" t="s">
        <v>1199</v>
      </c>
      <c r="B1598" s="49">
        <f>Hakulomake!$B$17</f>
        <v>0</v>
      </c>
      <c r="J1598" s="47"/>
      <c r="N1598" s="14"/>
      <c r="O1598" s="50">
        <f>MIN(Lääkkeet[[#This Row],[Velvoite 1.1.2024 (pakkauksia)]],Lääkkeet[[#This Row],[Suurimman alitusluvan mukainen velvoite 
1.1.-30.6.2024 (pakkauksia)]],Lääkkeet[[#This Row],[Alin saldo 
1.1.-30.6.2024 (pakkauksia)]])*Lääkkeet[[#This Row],[Kirjanpitoarvo / pakkaus 1.1.2024
(EUR  ALV 0 %)]]</f>
        <v>0</v>
      </c>
      <c r="P1598" s="16"/>
      <c r="Q1598" s="13"/>
      <c r="R1598" s="13"/>
      <c r="S1598" s="13"/>
      <c r="T1598" s="14"/>
      <c r="U1598" s="51">
        <f>MIN(Lääkkeet[[#This Row],[Velvoite 1.7.2024 (pakkauksia)]],Lääkkeet[[#This Row],[Suurimman alitusluvan mukainen velvoite
1.7.-31.12.2024 (pakkauksia)]],Lääkkeet[[#This Row],[Alin saldo 
1.7.-31.12.2024 (pakkauksia)]])*Lääkkeet[[#This Row],[Kirjanpitoarvo / pakkaus 1.7.2024
(EUR  ALV 0 %)]]</f>
        <v>0</v>
      </c>
      <c r="W1598" s="61" t="str" cm="1">
        <f t="array" ref="W1598">IFERROR(_xlfn.IFS(Lääkkeet[[#This Row],[Sitoutunut pääoma 
1.1.-30.6.2024 (EUR)]]&gt;0,"Täytetyt",Lääkkeet[[#This Row],[Sitoutunut pääoma 
1.7.-31.12.2024 (EUR)]]&gt;0,"Täytetyt"),"")</f>
        <v/>
      </c>
      <c r="X1598" s="61"/>
      <c r="Y1598" s="5">
        <f>Hakulomake!$B$29</f>
        <v>0</v>
      </c>
    </row>
    <row r="1599" spans="1:25" x14ac:dyDescent="0.3">
      <c r="A1599" s="6" t="s">
        <v>1199</v>
      </c>
      <c r="B1599" s="49">
        <f>Hakulomake!$B$17</f>
        <v>0</v>
      </c>
      <c r="J1599" s="47"/>
      <c r="N1599" s="14"/>
      <c r="O1599" s="50">
        <f>MIN(Lääkkeet[[#This Row],[Velvoite 1.1.2024 (pakkauksia)]],Lääkkeet[[#This Row],[Suurimman alitusluvan mukainen velvoite 
1.1.-30.6.2024 (pakkauksia)]],Lääkkeet[[#This Row],[Alin saldo 
1.1.-30.6.2024 (pakkauksia)]])*Lääkkeet[[#This Row],[Kirjanpitoarvo / pakkaus 1.1.2024
(EUR  ALV 0 %)]]</f>
        <v>0</v>
      </c>
      <c r="P1599" s="16"/>
      <c r="Q1599" s="13"/>
      <c r="R1599" s="13"/>
      <c r="S1599" s="13"/>
      <c r="T1599" s="14"/>
      <c r="U1599" s="51">
        <f>MIN(Lääkkeet[[#This Row],[Velvoite 1.7.2024 (pakkauksia)]],Lääkkeet[[#This Row],[Suurimman alitusluvan mukainen velvoite
1.7.-31.12.2024 (pakkauksia)]],Lääkkeet[[#This Row],[Alin saldo 
1.7.-31.12.2024 (pakkauksia)]])*Lääkkeet[[#This Row],[Kirjanpitoarvo / pakkaus 1.7.2024
(EUR  ALV 0 %)]]</f>
        <v>0</v>
      </c>
      <c r="W1599" s="61" t="str" cm="1">
        <f t="array" ref="W1599">IFERROR(_xlfn.IFS(Lääkkeet[[#This Row],[Sitoutunut pääoma 
1.1.-30.6.2024 (EUR)]]&gt;0,"Täytetyt",Lääkkeet[[#This Row],[Sitoutunut pääoma 
1.7.-31.12.2024 (EUR)]]&gt;0,"Täytetyt"),"")</f>
        <v/>
      </c>
      <c r="X1599" s="61"/>
      <c r="Y1599" s="5">
        <f>Hakulomake!$B$29</f>
        <v>0</v>
      </c>
    </row>
    <row r="1600" spans="1:25" x14ac:dyDescent="0.3">
      <c r="B1600" s="49">
        <f>Hakulomake!$B$17</f>
        <v>0</v>
      </c>
      <c r="C1600" s="77"/>
      <c r="D1600" s="20"/>
      <c r="F1600" s="20"/>
      <c r="G1600" s="20"/>
      <c r="H1600" s="20"/>
      <c r="I1600" s="20"/>
      <c r="J1600" s="17"/>
      <c r="O1600" s="50">
        <f>MIN(Lääkkeet[[#This Row],[Velvoite 1.1.2024 (pakkauksia)]],Lääkkeet[[#This Row],[Suurimman alitusluvan mukainen velvoite 
1.1.-30.6.2024 (pakkauksia)]],Lääkkeet[[#This Row],[Alin saldo 
1.1.-30.6.2024 (pakkauksia)]])*Lääkkeet[[#This Row],[Kirjanpitoarvo / pakkaus 1.1.2024
(EUR  ALV 0 %)]]</f>
        <v>0</v>
      </c>
      <c r="P1600" s="18"/>
      <c r="Q1600" s="13"/>
      <c r="R1600" s="13"/>
      <c r="S1600" s="13"/>
      <c r="T1600" s="14"/>
      <c r="U1600" s="51">
        <f>MIN(Lääkkeet[[#This Row],[Velvoite 1.7.2024 (pakkauksia)]],Lääkkeet[[#This Row],[Suurimman alitusluvan mukainen velvoite
1.7.-31.12.2024 (pakkauksia)]],Lääkkeet[[#This Row],[Alin saldo 
1.7.-31.12.2024 (pakkauksia)]])*Lääkkeet[[#This Row],[Kirjanpitoarvo / pakkaus 1.7.2024
(EUR  ALV 0 %)]]</f>
        <v>0</v>
      </c>
      <c r="W1600" s="62" t="str" cm="1">
        <f t="array" ref="W1600">IFERROR(_xlfn.IFS(Lääkkeet[[#This Row],[Sitoutunut pääoma 
1.1.-30.6.2024 (EUR)]]&gt;0,"Täytetyt",Lääkkeet[[#This Row],[Sitoutunut pääoma 
1.7.-31.12.2024 (EUR)]]&gt;0,"Täytetyt"),"")</f>
        <v/>
      </c>
      <c r="X1600" s="62"/>
      <c r="Y1600" s="5">
        <f>Hakulomake!$B$29</f>
        <v>0</v>
      </c>
    </row>
    <row r="1601" spans="2:25" x14ac:dyDescent="0.3">
      <c r="B1601" s="49">
        <f>Hakulomake!$B$17</f>
        <v>0</v>
      </c>
      <c r="C1601" s="77"/>
      <c r="D1601" s="20"/>
      <c r="F1601" s="20"/>
      <c r="G1601" s="20"/>
      <c r="H1601" s="20"/>
      <c r="I1601" s="20"/>
      <c r="J1601" s="17"/>
      <c r="O1601" s="50">
        <f>MIN(Lääkkeet[[#This Row],[Velvoite 1.1.2024 (pakkauksia)]],Lääkkeet[[#This Row],[Suurimman alitusluvan mukainen velvoite 
1.1.-30.6.2024 (pakkauksia)]],Lääkkeet[[#This Row],[Alin saldo 
1.1.-30.6.2024 (pakkauksia)]])*Lääkkeet[[#This Row],[Kirjanpitoarvo / pakkaus 1.1.2024
(EUR  ALV 0 %)]]</f>
        <v>0</v>
      </c>
      <c r="P1601" s="18"/>
      <c r="Q1601" s="13"/>
      <c r="R1601" s="13"/>
      <c r="S1601" s="13"/>
      <c r="T1601" s="14"/>
      <c r="U1601" s="51">
        <f>MIN(Lääkkeet[[#This Row],[Velvoite 1.7.2024 (pakkauksia)]],Lääkkeet[[#This Row],[Suurimman alitusluvan mukainen velvoite
1.7.-31.12.2024 (pakkauksia)]],Lääkkeet[[#This Row],[Alin saldo 
1.7.-31.12.2024 (pakkauksia)]])*Lääkkeet[[#This Row],[Kirjanpitoarvo / pakkaus 1.7.2024
(EUR  ALV 0 %)]]</f>
        <v>0</v>
      </c>
      <c r="W1601" s="62" t="str" cm="1">
        <f t="array" ref="W1601">IFERROR(_xlfn.IFS(Lääkkeet[[#This Row],[Sitoutunut pääoma 
1.1.-30.6.2024 (EUR)]]&gt;0,"Täytetyt",Lääkkeet[[#This Row],[Sitoutunut pääoma 
1.7.-31.12.2024 (EUR)]]&gt;0,"Täytetyt"),"")</f>
        <v/>
      </c>
      <c r="X1601" s="62"/>
      <c r="Y1601" s="5">
        <f>Hakulomake!$B$29</f>
        <v>0</v>
      </c>
    </row>
    <row r="1602" spans="2:25" x14ac:dyDescent="0.3">
      <c r="B1602" s="49">
        <f>Hakulomake!$B$17</f>
        <v>0</v>
      </c>
      <c r="C1602" s="77"/>
      <c r="D1602" s="20"/>
      <c r="F1602" s="20"/>
      <c r="G1602" s="20"/>
      <c r="H1602" s="20"/>
      <c r="I1602" s="20"/>
      <c r="J1602" s="17"/>
      <c r="O1602" s="50">
        <f>MIN(Lääkkeet[[#This Row],[Velvoite 1.1.2024 (pakkauksia)]],Lääkkeet[[#This Row],[Suurimman alitusluvan mukainen velvoite 
1.1.-30.6.2024 (pakkauksia)]],Lääkkeet[[#This Row],[Alin saldo 
1.1.-30.6.2024 (pakkauksia)]])*Lääkkeet[[#This Row],[Kirjanpitoarvo / pakkaus 1.1.2024
(EUR  ALV 0 %)]]</f>
        <v>0</v>
      </c>
      <c r="P1602" s="18"/>
      <c r="Q1602" s="13"/>
      <c r="R1602" s="13"/>
      <c r="S1602" s="13"/>
      <c r="T1602" s="14"/>
      <c r="U1602" s="51">
        <f>MIN(Lääkkeet[[#This Row],[Velvoite 1.7.2024 (pakkauksia)]],Lääkkeet[[#This Row],[Suurimman alitusluvan mukainen velvoite
1.7.-31.12.2024 (pakkauksia)]],Lääkkeet[[#This Row],[Alin saldo 
1.7.-31.12.2024 (pakkauksia)]])*Lääkkeet[[#This Row],[Kirjanpitoarvo / pakkaus 1.7.2024
(EUR  ALV 0 %)]]</f>
        <v>0</v>
      </c>
      <c r="W1602" s="62" t="str" cm="1">
        <f t="array" ref="W1602">IFERROR(_xlfn.IFS(Lääkkeet[[#This Row],[Sitoutunut pääoma 
1.1.-30.6.2024 (EUR)]]&gt;0,"Täytetyt",Lääkkeet[[#This Row],[Sitoutunut pääoma 
1.7.-31.12.2024 (EUR)]]&gt;0,"Täytetyt"),"")</f>
        <v/>
      </c>
      <c r="X1602" s="62"/>
      <c r="Y1602" s="5">
        <f>Hakulomake!$B$29</f>
        <v>0</v>
      </c>
    </row>
    <row r="1603" spans="2:25" x14ac:dyDescent="0.3">
      <c r="B1603" s="49">
        <f>Hakulomake!$B$17</f>
        <v>0</v>
      </c>
      <c r="C1603" s="77"/>
      <c r="D1603" s="20"/>
      <c r="F1603" s="20"/>
      <c r="G1603" s="20"/>
      <c r="H1603" s="20"/>
      <c r="I1603" s="20"/>
      <c r="J1603" s="17"/>
      <c r="O1603" s="50">
        <f>MIN(Lääkkeet[[#This Row],[Velvoite 1.1.2024 (pakkauksia)]],Lääkkeet[[#This Row],[Suurimman alitusluvan mukainen velvoite 
1.1.-30.6.2024 (pakkauksia)]],Lääkkeet[[#This Row],[Alin saldo 
1.1.-30.6.2024 (pakkauksia)]])*Lääkkeet[[#This Row],[Kirjanpitoarvo / pakkaus 1.1.2024
(EUR  ALV 0 %)]]</f>
        <v>0</v>
      </c>
      <c r="P1603" s="18"/>
      <c r="Q1603" s="13"/>
      <c r="R1603" s="13"/>
      <c r="S1603" s="13"/>
      <c r="T1603" s="14"/>
      <c r="U1603" s="51">
        <f>MIN(Lääkkeet[[#This Row],[Velvoite 1.7.2024 (pakkauksia)]],Lääkkeet[[#This Row],[Suurimman alitusluvan mukainen velvoite
1.7.-31.12.2024 (pakkauksia)]],Lääkkeet[[#This Row],[Alin saldo 
1.7.-31.12.2024 (pakkauksia)]])*Lääkkeet[[#This Row],[Kirjanpitoarvo / pakkaus 1.7.2024
(EUR  ALV 0 %)]]</f>
        <v>0</v>
      </c>
      <c r="W1603" s="62" t="str" cm="1">
        <f t="array" ref="W1603">IFERROR(_xlfn.IFS(Lääkkeet[[#This Row],[Sitoutunut pääoma 
1.1.-30.6.2024 (EUR)]]&gt;0,"Täytetyt",Lääkkeet[[#This Row],[Sitoutunut pääoma 
1.7.-31.12.2024 (EUR)]]&gt;0,"Täytetyt"),"")</f>
        <v/>
      </c>
      <c r="X1603" s="62"/>
      <c r="Y1603" s="5">
        <f>Hakulomake!$B$29</f>
        <v>0</v>
      </c>
    </row>
    <row r="1604" spans="2:25" x14ac:dyDescent="0.3">
      <c r="B1604" s="49">
        <f>Hakulomake!$B$17</f>
        <v>0</v>
      </c>
      <c r="C1604" s="77"/>
      <c r="D1604" s="20"/>
      <c r="F1604" s="20"/>
      <c r="G1604" s="20"/>
      <c r="H1604" s="20"/>
      <c r="I1604" s="20"/>
      <c r="J1604" s="17"/>
      <c r="O1604" s="50">
        <f>MIN(Lääkkeet[[#This Row],[Velvoite 1.1.2024 (pakkauksia)]],Lääkkeet[[#This Row],[Suurimman alitusluvan mukainen velvoite 
1.1.-30.6.2024 (pakkauksia)]],Lääkkeet[[#This Row],[Alin saldo 
1.1.-30.6.2024 (pakkauksia)]])*Lääkkeet[[#This Row],[Kirjanpitoarvo / pakkaus 1.1.2024
(EUR  ALV 0 %)]]</f>
        <v>0</v>
      </c>
      <c r="P1604" s="18"/>
      <c r="Q1604" s="13"/>
      <c r="R1604" s="13"/>
      <c r="S1604" s="13"/>
      <c r="T1604" s="14"/>
      <c r="U1604" s="51">
        <f>MIN(Lääkkeet[[#This Row],[Velvoite 1.7.2024 (pakkauksia)]],Lääkkeet[[#This Row],[Suurimman alitusluvan mukainen velvoite
1.7.-31.12.2024 (pakkauksia)]],Lääkkeet[[#This Row],[Alin saldo 
1.7.-31.12.2024 (pakkauksia)]])*Lääkkeet[[#This Row],[Kirjanpitoarvo / pakkaus 1.7.2024
(EUR  ALV 0 %)]]</f>
        <v>0</v>
      </c>
      <c r="W1604" s="62" t="str" cm="1">
        <f t="array" ref="W1604">IFERROR(_xlfn.IFS(Lääkkeet[[#This Row],[Sitoutunut pääoma 
1.1.-30.6.2024 (EUR)]]&gt;0,"Täytetyt",Lääkkeet[[#This Row],[Sitoutunut pääoma 
1.7.-31.12.2024 (EUR)]]&gt;0,"Täytetyt"),"")</f>
        <v/>
      </c>
      <c r="X1604" s="62"/>
      <c r="Y1604" s="5">
        <f>Hakulomake!$B$29</f>
        <v>0</v>
      </c>
    </row>
    <row r="1605" spans="2:25" x14ac:dyDescent="0.3">
      <c r="B1605" s="49">
        <f>Hakulomake!$B$17</f>
        <v>0</v>
      </c>
      <c r="C1605" s="77"/>
      <c r="D1605" s="20"/>
      <c r="F1605" s="20"/>
      <c r="G1605" s="20"/>
      <c r="H1605" s="20"/>
      <c r="I1605" s="20"/>
      <c r="J1605" s="17"/>
      <c r="O1605" s="50">
        <f>MIN(Lääkkeet[[#This Row],[Velvoite 1.1.2024 (pakkauksia)]],Lääkkeet[[#This Row],[Suurimman alitusluvan mukainen velvoite 
1.1.-30.6.2024 (pakkauksia)]],Lääkkeet[[#This Row],[Alin saldo 
1.1.-30.6.2024 (pakkauksia)]])*Lääkkeet[[#This Row],[Kirjanpitoarvo / pakkaus 1.1.2024
(EUR  ALV 0 %)]]</f>
        <v>0</v>
      </c>
      <c r="P1605" s="18"/>
      <c r="Q1605" s="13"/>
      <c r="R1605" s="13"/>
      <c r="S1605" s="13"/>
      <c r="T1605" s="14"/>
      <c r="U1605" s="51">
        <f>MIN(Lääkkeet[[#This Row],[Velvoite 1.7.2024 (pakkauksia)]],Lääkkeet[[#This Row],[Suurimman alitusluvan mukainen velvoite
1.7.-31.12.2024 (pakkauksia)]],Lääkkeet[[#This Row],[Alin saldo 
1.7.-31.12.2024 (pakkauksia)]])*Lääkkeet[[#This Row],[Kirjanpitoarvo / pakkaus 1.7.2024
(EUR  ALV 0 %)]]</f>
        <v>0</v>
      </c>
      <c r="W1605" s="62" t="str" cm="1">
        <f t="array" ref="W1605">IFERROR(_xlfn.IFS(Lääkkeet[[#This Row],[Sitoutunut pääoma 
1.1.-30.6.2024 (EUR)]]&gt;0,"Täytetyt",Lääkkeet[[#This Row],[Sitoutunut pääoma 
1.7.-31.12.2024 (EUR)]]&gt;0,"Täytetyt"),"")</f>
        <v/>
      </c>
      <c r="X1605" s="62"/>
      <c r="Y1605" s="5">
        <f>Hakulomake!$B$29</f>
        <v>0</v>
      </c>
    </row>
    <row r="1606" spans="2:25" x14ac:dyDescent="0.3">
      <c r="B1606" s="49">
        <f>Hakulomake!$B$17</f>
        <v>0</v>
      </c>
      <c r="C1606" s="77"/>
      <c r="D1606" s="20"/>
      <c r="F1606" s="20"/>
      <c r="G1606" s="20"/>
      <c r="H1606" s="20"/>
      <c r="I1606" s="20"/>
      <c r="J1606" s="17"/>
      <c r="O1606" s="50">
        <f>MIN(Lääkkeet[[#This Row],[Velvoite 1.1.2024 (pakkauksia)]],Lääkkeet[[#This Row],[Suurimman alitusluvan mukainen velvoite 
1.1.-30.6.2024 (pakkauksia)]],Lääkkeet[[#This Row],[Alin saldo 
1.1.-30.6.2024 (pakkauksia)]])*Lääkkeet[[#This Row],[Kirjanpitoarvo / pakkaus 1.1.2024
(EUR  ALV 0 %)]]</f>
        <v>0</v>
      </c>
      <c r="P1606" s="18"/>
      <c r="Q1606" s="13"/>
      <c r="R1606" s="13"/>
      <c r="S1606" s="13"/>
      <c r="T1606" s="14"/>
      <c r="U1606" s="51">
        <f>MIN(Lääkkeet[[#This Row],[Velvoite 1.7.2024 (pakkauksia)]],Lääkkeet[[#This Row],[Suurimman alitusluvan mukainen velvoite
1.7.-31.12.2024 (pakkauksia)]],Lääkkeet[[#This Row],[Alin saldo 
1.7.-31.12.2024 (pakkauksia)]])*Lääkkeet[[#This Row],[Kirjanpitoarvo / pakkaus 1.7.2024
(EUR  ALV 0 %)]]</f>
        <v>0</v>
      </c>
      <c r="W1606" s="62" t="str" cm="1">
        <f t="array" ref="W1606">IFERROR(_xlfn.IFS(Lääkkeet[[#This Row],[Sitoutunut pääoma 
1.1.-30.6.2024 (EUR)]]&gt;0,"Täytetyt",Lääkkeet[[#This Row],[Sitoutunut pääoma 
1.7.-31.12.2024 (EUR)]]&gt;0,"Täytetyt"),"")</f>
        <v/>
      </c>
      <c r="X1606" s="62"/>
      <c r="Y1606" s="5">
        <f>Hakulomake!$B$29</f>
        <v>0</v>
      </c>
    </row>
    <row r="1607" spans="2:25" x14ac:dyDescent="0.3">
      <c r="B1607" s="49">
        <f>Hakulomake!$B$17</f>
        <v>0</v>
      </c>
      <c r="C1607" s="77"/>
      <c r="D1607" s="20"/>
      <c r="F1607" s="20"/>
      <c r="G1607" s="20"/>
      <c r="H1607" s="20"/>
      <c r="I1607" s="20"/>
      <c r="J1607" s="17"/>
      <c r="O1607" s="50">
        <f>MIN(Lääkkeet[[#This Row],[Velvoite 1.1.2024 (pakkauksia)]],Lääkkeet[[#This Row],[Suurimman alitusluvan mukainen velvoite 
1.1.-30.6.2024 (pakkauksia)]],Lääkkeet[[#This Row],[Alin saldo 
1.1.-30.6.2024 (pakkauksia)]])*Lääkkeet[[#This Row],[Kirjanpitoarvo / pakkaus 1.1.2024
(EUR  ALV 0 %)]]</f>
        <v>0</v>
      </c>
      <c r="P1607" s="18"/>
      <c r="Q1607" s="13"/>
      <c r="R1607" s="13"/>
      <c r="S1607" s="13"/>
      <c r="T1607" s="14"/>
      <c r="U1607" s="51">
        <f>MIN(Lääkkeet[[#This Row],[Velvoite 1.7.2024 (pakkauksia)]],Lääkkeet[[#This Row],[Suurimman alitusluvan mukainen velvoite
1.7.-31.12.2024 (pakkauksia)]],Lääkkeet[[#This Row],[Alin saldo 
1.7.-31.12.2024 (pakkauksia)]])*Lääkkeet[[#This Row],[Kirjanpitoarvo / pakkaus 1.7.2024
(EUR  ALV 0 %)]]</f>
        <v>0</v>
      </c>
      <c r="W1607" s="62" t="str" cm="1">
        <f t="array" ref="W1607">IFERROR(_xlfn.IFS(Lääkkeet[[#This Row],[Sitoutunut pääoma 
1.1.-30.6.2024 (EUR)]]&gt;0,"Täytetyt",Lääkkeet[[#This Row],[Sitoutunut pääoma 
1.7.-31.12.2024 (EUR)]]&gt;0,"Täytetyt"),"")</f>
        <v/>
      </c>
      <c r="X1607" s="62"/>
      <c r="Y1607" s="5">
        <f>Hakulomake!$B$29</f>
        <v>0</v>
      </c>
    </row>
    <row r="1608" spans="2:25" x14ac:dyDescent="0.3">
      <c r="B1608" s="49">
        <f>Hakulomake!$B$17</f>
        <v>0</v>
      </c>
      <c r="C1608" s="77"/>
      <c r="D1608" s="20"/>
      <c r="F1608" s="20"/>
      <c r="G1608" s="20"/>
      <c r="H1608" s="20"/>
      <c r="I1608" s="20"/>
      <c r="J1608" s="17"/>
      <c r="O1608" s="50">
        <f>MIN(Lääkkeet[[#This Row],[Velvoite 1.1.2024 (pakkauksia)]],Lääkkeet[[#This Row],[Suurimman alitusluvan mukainen velvoite 
1.1.-30.6.2024 (pakkauksia)]],Lääkkeet[[#This Row],[Alin saldo 
1.1.-30.6.2024 (pakkauksia)]])*Lääkkeet[[#This Row],[Kirjanpitoarvo / pakkaus 1.1.2024
(EUR  ALV 0 %)]]</f>
        <v>0</v>
      </c>
      <c r="P1608" s="18"/>
      <c r="Q1608" s="13"/>
      <c r="R1608" s="13"/>
      <c r="S1608" s="13"/>
      <c r="T1608" s="14"/>
      <c r="U1608" s="51">
        <f>MIN(Lääkkeet[[#This Row],[Velvoite 1.7.2024 (pakkauksia)]],Lääkkeet[[#This Row],[Suurimman alitusluvan mukainen velvoite
1.7.-31.12.2024 (pakkauksia)]],Lääkkeet[[#This Row],[Alin saldo 
1.7.-31.12.2024 (pakkauksia)]])*Lääkkeet[[#This Row],[Kirjanpitoarvo / pakkaus 1.7.2024
(EUR  ALV 0 %)]]</f>
        <v>0</v>
      </c>
      <c r="W1608" s="62" t="str" cm="1">
        <f t="array" ref="W1608">IFERROR(_xlfn.IFS(Lääkkeet[[#This Row],[Sitoutunut pääoma 
1.1.-30.6.2024 (EUR)]]&gt;0,"Täytetyt",Lääkkeet[[#This Row],[Sitoutunut pääoma 
1.7.-31.12.2024 (EUR)]]&gt;0,"Täytetyt"),"")</f>
        <v/>
      </c>
      <c r="X1608" s="62"/>
      <c r="Y1608" s="5">
        <f>Hakulomake!$B$29</f>
        <v>0</v>
      </c>
    </row>
    <row r="1609" spans="2:25" x14ac:dyDescent="0.3">
      <c r="B1609" s="49">
        <f>Hakulomake!$B$17</f>
        <v>0</v>
      </c>
      <c r="C1609" s="77"/>
      <c r="D1609" s="20"/>
      <c r="F1609" s="20"/>
      <c r="G1609" s="20"/>
      <c r="H1609" s="20"/>
      <c r="I1609" s="20"/>
      <c r="J1609" s="17"/>
      <c r="O1609" s="50">
        <f>MIN(Lääkkeet[[#This Row],[Velvoite 1.1.2024 (pakkauksia)]],Lääkkeet[[#This Row],[Suurimman alitusluvan mukainen velvoite 
1.1.-30.6.2024 (pakkauksia)]],Lääkkeet[[#This Row],[Alin saldo 
1.1.-30.6.2024 (pakkauksia)]])*Lääkkeet[[#This Row],[Kirjanpitoarvo / pakkaus 1.1.2024
(EUR  ALV 0 %)]]</f>
        <v>0</v>
      </c>
      <c r="P1609" s="18"/>
      <c r="Q1609" s="13"/>
      <c r="R1609" s="13"/>
      <c r="S1609" s="13"/>
      <c r="T1609" s="14"/>
      <c r="U1609" s="51">
        <f>MIN(Lääkkeet[[#This Row],[Velvoite 1.7.2024 (pakkauksia)]],Lääkkeet[[#This Row],[Suurimman alitusluvan mukainen velvoite
1.7.-31.12.2024 (pakkauksia)]],Lääkkeet[[#This Row],[Alin saldo 
1.7.-31.12.2024 (pakkauksia)]])*Lääkkeet[[#This Row],[Kirjanpitoarvo / pakkaus 1.7.2024
(EUR  ALV 0 %)]]</f>
        <v>0</v>
      </c>
      <c r="W1609" s="62" t="str" cm="1">
        <f t="array" ref="W1609">IFERROR(_xlfn.IFS(Lääkkeet[[#This Row],[Sitoutunut pääoma 
1.1.-30.6.2024 (EUR)]]&gt;0,"Täytetyt",Lääkkeet[[#This Row],[Sitoutunut pääoma 
1.7.-31.12.2024 (EUR)]]&gt;0,"Täytetyt"),"")</f>
        <v/>
      </c>
      <c r="X1609" s="62"/>
      <c r="Y1609" s="5">
        <f>Hakulomake!$B$29</f>
        <v>0</v>
      </c>
    </row>
    <row r="1610" spans="2:25" x14ac:dyDescent="0.3">
      <c r="B1610" s="49">
        <f>Hakulomake!$B$17</f>
        <v>0</v>
      </c>
      <c r="C1610" s="77"/>
      <c r="D1610" s="20"/>
      <c r="F1610" s="20"/>
      <c r="G1610" s="20"/>
      <c r="H1610" s="20"/>
      <c r="I1610" s="20"/>
      <c r="J1610" s="17"/>
      <c r="O1610" s="50">
        <f>MIN(Lääkkeet[[#This Row],[Velvoite 1.1.2024 (pakkauksia)]],Lääkkeet[[#This Row],[Suurimman alitusluvan mukainen velvoite 
1.1.-30.6.2024 (pakkauksia)]],Lääkkeet[[#This Row],[Alin saldo 
1.1.-30.6.2024 (pakkauksia)]])*Lääkkeet[[#This Row],[Kirjanpitoarvo / pakkaus 1.1.2024
(EUR  ALV 0 %)]]</f>
        <v>0</v>
      </c>
      <c r="P1610" s="18"/>
      <c r="Q1610" s="13"/>
      <c r="R1610" s="13"/>
      <c r="S1610" s="13"/>
      <c r="T1610" s="14"/>
      <c r="U1610" s="51">
        <f>MIN(Lääkkeet[[#This Row],[Velvoite 1.7.2024 (pakkauksia)]],Lääkkeet[[#This Row],[Suurimman alitusluvan mukainen velvoite
1.7.-31.12.2024 (pakkauksia)]],Lääkkeet[[#This Row],[Alin saldo 
1.7.-31.12.2024 (pakkauksia)]])*Lääkkeet[[#This Row],[Kirjanpitoarvo / pakkaus 1.7.2024
(EUR  ALV 0 %)]]</f>
        <v>0</v>
      </c>
      <c r="W1610" s="62" t="str" cm="1">
        <f t="array" ref="W1610">IFERROR(_xlfn.IFS(Lääkkeet[[#This Row],[Sitoutunut pääoma 
1.1.-30.6.2024 (EUR)]]&gt;0,"Täytetyt",Lääkkeet[[#This Row],[Sitoutunut pääoma 
1.7.-31.12.2024 (EUR)]]&gt;0,"Täytetyt"),"")</f>
        <v/>
      </c>
      <c r="X1610" s="62"/>
      <c r="Y1610" s="5">
        <f>Hakulomake!$B$29</f>
        <v>0</v>
      </c>
    </row>
    <row r="1611" spans="2:25" x14ac:dyDescent="0.3">
      <c r="B1611" s="49">
        <f>Hakulomake!$B$17</f>
        <v>0</v>
      </c>
      <c r="C1611" s="77"/>
      <c r="D1611" s="20"/>
      <c r="F1611" s="20"/>
      <c r="G1611" s="20"/>
      <c r="H1611" s="20"/>
      <c r="I1611" s="20"/>
      <c r="J1611" s="17"/>
      <c r="O1611" s="50">
        <f>MIN(Lääkkeet[[#This Row],[Velvoite 1.1.2024 (pakkauksia)]],Lääkkeet[[#This Row],[Suurimman alitusluvan mukainen velvoite 
1.1.-30.6.2024 (pakkauksia)]],Lääkkeet[[#This Row],[Alin saldo 
1.1.-30.6.2024 (pakkauksia)]])*Lääkkeet[[#This Row],[Kirjanpitoarvo / pakkaus 1.1.2024
(EUR  ALV 0 %)]]</f>
        <v>0</v>
      </c>
      <c r="P1611" s="18"/>
      <c r="Q1611" s="13"/>
      <c r="R1611" s="13"/>
      <c r="S1611" s="13"/>
      <c r="T1611" s="14"/>
      <c r="U1611" s="51">
        <f>MIN(Lääkkeet[[#This Row],[Velvoite 1.7.2024 (pakkauksia)]],Lääkkeet[[#This Row],[Suurimman alitusluvan mukainen velvoite
1.7.-31.12.2024 (pakkauksia)]],Lääkkeet[[#This Row],[Alin saldo 
1.7.-31.12.2024 (pakkauksia)]])*Lääkkeet[[#This Row],[Kirjanpitoarvo / pakkaus 1.7.2024
(EUR  ALV 0 %)]]</f>
        <v>0</v>
      </c>
      <c r="W1611" s="62" t="str" cm="1">
        <f t="array" ref="W1611">IFERROR(_xlfn.IFS(Lääkkeet[[#This Row],[Sitoutunut pääoma 
1.1.-30.6.2024 (EUR)]]&gt;0,"Täytetyt",Lääkkeet[[#This Row],[Sitoutunut pääoma 
1.7.-31.12.2024 (EUR)]]&gt;0,"Täytetyt"),"")</f>
        <v/>
      </c>
      <c r="X1611" s="62"/>
      <c r="Y1611" s="5">
        <f>Hakulomake!$B$29</f>
        <v>0</v>
      </c>
    </row>
    <row r="1612" spans="2:25" x14ac:dyDescent="0.3">
      <c r="B1612" s="49">
        <f>Hakulomake!$B$17</f>
        <v>0</v>
      </c>
      <c r="C1612" s="77"/>
      <c r="D1612" s="20"/>
      <c r="F1612" s="20"/>
      <c r="G1612" s="20"/>
      <c r="H1612" s="20"/>
      <c r="I1612" s="20"/>
      <c r="J1612" s="17"/>
      <c r="O1612" s="50">
        <f>MIN(Lääkkeet[[#This Row],[Velvoite 1.1.2024 (pakkauksia)]],Lääkkeet[[#This Row],[Suurimman alitusluvan mukainen velvoite 
1.1.-30.6.2024 (pakkauksia)]],Lääkkeet[[#This Row],[Alin saldo 
1.1.-30.6.2024 (pakkauksia)]])*Lääkkeet[[#This Row],[Kirjanpitoarvo / pakkaus 1.1.2024
(EUR  ALV 0 %)]]</f>
        <v>0</v>
      </c>
      <c r="P1612" s="18"/>
      <c r="Q1612" s="13"/>
      <c r="R1612" s="13"/>
      <c r="S1612" s="13"/>
      <c r="T1612" s="14"/>
      <c r="U1612" s="51">
        <f>MIN(Lääkkeet[[#This Row],[Velvoite 1.7.2024 (pakkauksia)]],Lääkkeet[[#This Row],[Suurimman alitusluvan mukainen velvoite
1.7.-31.12.2024 (pakkauksia)]],Lääkkeet[[#This Row],[Alin saldo 
1.7.-31.12.2024 (pakkauksia)]])*Lääkkeet[[#This Row],[Kirjanpitoarvo / pakkaus 1.7.2024
(EUR  ALV 0 %)]]</f>
        <v>0</v>
      </c>
      <c r="W1612" s="62" t="str" cm="1">
        <f t="array" ref="W1612">IFERROR(_xlfn.IFS(Lääkkeet[[#This Row],[Sitoutunut pääoma 
1.1.-30.6.2024 (EUR)]]&gt;0,"Täytetyt",Lääkkeet[[#This Row],[Sitoutunut pääoma 
1.7.-31.12.2024 (EUR)]]&gt;0,"Täytetyt"),"")</f>
        <v/>
      </c>
      <c r="X1612" s="62"/>
      <c r="Y1612" s="5">
        <f>Hakulomake!$B$29</f>
        <v>0</v>
      </c>
    </row>
    <row r="1613" spans="2:25" x14ac:dyDescent="0.3">
      <c r="B1613" s="49">
        <f>Hakulomake!$B$17</f>
        <v>0</v>
      </c>
      <c r="C1613" s="77"/>
      <c r="D1613" s="20"/>
      <c r="F1613" s="20"/>
      <c r="G1613" s="20"/>
      <c r="H1613" s="20"/>
      <c r="I1613" s="20"/>
      <c r="J1613" s="17"/>
      <c r="O1613" s="50">
        <f>MIN(Lääkkeet[[#This Row],[Velvoite 1.1.2024 (pakkauksia)]],Lääkkeet[[#This Row],[Suurimman alitusluvan mukainen velvoite 
1.1.-30.6.2024 (pakkauksia)]],Lääkkeet[[#This Row],[Alin saldo 
1.1.-30.6.2024 (pakkauksia)]])*Lääkkeet[[#This Row],[Kirjanpitoarvo / pakkaus 1.1.2024
(EUR  ALV 0 %)]]</f>
        <v>0</v>
      </c>
      <c r="P1613" s="18"/>
      <c r="Q1613" s="13"/>
      <c r="R1613" s="13"/>
      <c r="S1613" s="13"/>
      <c r="T1613" s="14"/>
      <c r="U1613" s="51">
        <f>MIN(Lääkkeet[[#This Row],[Velvoite 1.7.2024 (pakkauksia)]],Lääkkeet[[#This Row],[Suurimman alitusluvan mukainen velvoite
1.7.-31.12.2024 (pakkauksia)]],Lääkkeet[[#This Row],[Alin saldo 
1.7.-31.12.2024 (pakkauksia)]])*Lääkkeet[[#This Row],[Kirjanpitoarvo / pakkaus 1.7.2024
(EUR  ALV 0 %)]]</f>
        <v>0</v>
      </c>
      <c r="W1613" s="62" t="str" cm="1">
        <f t="array" ref="W1613">IFERROR(_xlfn.IFS(Lääkkeet[[#This Row],[Sitoutunut pääoma 
1.1.-30.6.2024 (EUR)]]&gt;0,"Täytetyt",Lääkkeet[[#This Row],[Sitoutunut pääoma 
1.7.-31.12.2024 (EUR)]]&gt;0,"Täytetyt"),"")</f>
        <v/>
      </c>
      <c r="X1613" s="62"/>
      <c r="Y1613" s="5">
        <f>Hakulomake!$B$29</f>
        <v>0</v>
      </c>
    </row>
    <row r="1614" spans="2:25" x14ac:dyDescent="0.3">
      <c r="B1614" s="49">
        <f>Hakulomake!$B$17</f>
        <v>0</v>
      </c>
      <c r="C1614" s="77"/>
      <c r="D1614" s="20"/>
      <c r="F1614" s="20"/>
      <c r="G1614" s="20"/>
      <c r="H1614" s="20"/>
      <c r="I1614" s="20"/>
      <c r="J1614" s="17"/>
      <c r="O1614" s="50">
        <f>MIN(Lääkkeet[[#This Row],[Velvoite 1.1.2024 (pakkauksia)]],Lääkkeet[[#This Row],[Suurimman alitusluvan mukainen velvoite 
1.1.-30.6.2024 (pakkauksia)]],Lääkkeet[[#This Row],[Alin saldo 
1.1.-30.6.2024 (pakkauksia)]])*Lääkkeet[[#This Row],[Kirjanpitoarvo / pakkaus 1.1.2024
(EUR  ALV 0 %)]]</f>
        <v>0</v>
      </c>
      <c r="P1614" s="18"/>
      <c r="Q1614" s="13"/>
      <c r="R1614" s="13"/>
      <c r="S1614" s="13"/>
      <c r="T1614" s="14"/>
      <c r="U1614" s="51">
        <f>MIN(Lääkkeet[[#This Row],[Velvoite 1.7.2024 (pakkauksia)]],Lääkkeet[[#This Row],[Suurimman alitusluvan mukainen velvoite
1.7.-31.12.2024 (pakkauksia)]],Lääkkeet[[#This Row],[Alin saldo 
1.7.-31.12.2024 (pakkauksia)]])*Lääkkeet[[#This Row],[Kirjanpitoarvo / pakkaus 1.7.2024
(EUR  ALV 0 %)]]</f>
        <v>0</v>
      </c>
      <c r="W1614" s="62" t="str" cm="1">
        <f t="array" ref="W1614">IFERROR(_xlfn.IFS(Lääkkeet[[#This Row],[Sitoutunut pääoma 
1.1.-30.6.2024 (EUR)]]&gt;0,"Täytetyt",Lääkkeet[[#This Row],[Sitoutunut pääoma 
1.7.-31.12.2024 (EUR)]]&gt;0,"Täytetyt"),"")</f>
        <v/>
      </c>
      <c r="X1614" s="62"/>
      <c r="Y1614" s="5">
        <f>Hakulomake!$B$29</f>
        <v>0</v>
      </c>
    </row>
    <row r="1615" spans="2:25" x14ac:dyDescent="0.3">
      <c r="B1615" s="49">
        <f>Hakulomake!$B$17</f>
        <v>0</v>
      </c>
      <c r="C1615" s="77"/>
      <c r="D1615" s="20"/>
      <c r="F1615" s="20"/>
      <c r="G1615" s="20"/>
      <c r="H1615" s="20"/>
      <c r="I1615" s="20"/>
      <c r="J1615" s="17"/>
      <c r="O1615" s="50">
        <f>MIN(Lääkkeet[[#This Row],[Velvoite 1.1.2024 (pakkauksia)]],Lääkkeet[[#This Row],[Suurimman alitusluvan mukainen velvoite 
1.1.-30.6.2024 (pakkauksia)]],Lääkkeet[[#This Row],[Alin saldo 
1.1.-30.6.2024 (pakkauksia)]])*Lääkkeet[[#This Row],[Kirjanpitoarvo / pakkaus 1.1.2024
(EUR  ALV 0 %)]]</f>
        <v>0</v>
      </c>
      <c r="P1615" s="18"/>
      <c r="Q1615" s="13"/>
      <c r="R1615" s="13"/>
      <c r="S1615" s="13"/>
      <c r="T1615" s="14"/>
      <c r="U1615" s="51">
        <f>MIN(Lääkkeet[[#This Row],[Velvoite 1.7.2024 (pakkauksia)]],Lääkkeet[[#This Row],[Suurimman alitusluvan mukainen velvoite
1.7.-31.12.2024 (pakkauksia)]],Lääkkeet[[#This Row],[Alin saldo 
1.7.-31.12.2024 (pakkauksia)]])*Lääkkeet[[#This Row],[Kirjanpitoarvo / pakkaus 1.7.2024
(EUR  ALV 0 %)]]</f>
        <v>0</v>
      </c>
      <c r="W1615" s="62" t="str" cm="1">
        <f t="array" ref="W1615">IFERROR(_xlfn.IFS(Lääkkeet[[#This Row],[Sitoutunut pääoma 
1.1.-30.6.2024 (EUR)]]&gt;0,"Täytetyt",Lääkkeet[[#This Row],[Sitoutunut pääoma 
1.7.-31.12.2024 (EUR)]]&gt;0,"Täytetyt"),"")</f>
        <v/>
      </c>
      <c r="X1615" s="62"/>
      <c r="Y1615" s="5">
        <f>Hakulomake!$B$29</f>
        <v>0</v>
      </c>
    </row>
    <row r="1616" spans="2:25" x14ac:dyDescent="0.3">
      <c r="B1616" s="49">
        <f>Hakulomake!$B$17</f>
        <v>0</v>
      </c>
      <c r="C1616" s="77"/>
      <c r="D1616" s="20"/>
      <c r="F1616" s="20"/>
      <c r="G1616" s="20"/>
      <c r="H1616" s="20"/>
      <c r="I1616" s="20"/>
      <c r="J1616" s="17"/>
      <c r="O1616" s="50">
        <f>MIN(Lääkkeet[[#This Row],[Velvoite 1.1.2024 (pakkauksia)]],Lääkkeet[[#This Row],[Suurimman alitusluvan mukainen velvoite 
1.1.-30.6.2024 (pakkauksia)]],Lääkkeet[[#This Row],[Alin saldo 
1.1.-30.6.2024 (pakkauksia)]])*Lääkkeet[[#This Row],[Kirjanpitoarvo / pakkaus 1.1.2024
(EUR  ALV 0 %)]]</f>
        <v>0</v>
      </c>
      <c r="P1616" s="18"/>
      <c r="Q1616" s="13"/>
      <c r="R1616" s="13"/>
      <c r="S1616" s="13"/>
      <c r="T1616" s="14"/>
      <c r="U1616" s="51">
        <f>MIN(Lääkkeet[[#This Row],[Velvoite 1.7.2024 (pakkauksia)]],Lääkkeet[[#This Row],[Suurimman alitusluvan mukainen velvoite
1.7.-31.12.2024 (pakkauksia)]],Lääkkeet[[#This Row],[Alin saldo 
1.7.-31.12.2024 (pakkauksia)]])*Lääkkeet[[#This Row],[Kirjanpitoarvo / pakkaus 1.7.2024
(EUR  ALV 0 %)]]</f>
        <v>0</v>
      </c>
      <c r="W1616" s="62" t="str" cm="1">
        <f t="array" ref="W1616">IFERROR(_xlfn.IFS(Lääkkeet[[#This Row],[Sitoutunut pääoma 
1.1.-30.6.2024 (EUR)]]&gt;0,"Täytetyt",Lääkkeet[[#This Row],[Sitoutunut pääoma 
1.7.-31.12.2024 (EUR)]]&gt;0,"Täytetyt"),"")</f>
        <v/>
      </c>
      <c r="X1616" s="62"/>
      <c r="Y1616" s="5">
        <f>Hakulomake!$B$29</f>
        <v>0</v>
      </c>
    </row>
    <row r="1617" spans="2:25" x14ac:dyDescent="0.3">
      <c r="B1617" s="49">
        <f>Hakulomake!$B$17</f>
        <v>0</v>
      </c>
      <c r="C1617" s="77"/>
      <c r="D1617" s="20"/>
      <c r="F1617" s="20"/>
      <c r="G1617" s="20"/>
      <c r="H1617" s="20"/>
      <c r="I1617" s="20"/>
      <c r="J1617" s="17"/>
      <c r="O1617" s="50">
        <f>MIN(Lääkkeet[[#This Row],[Velvoite 1.1.2024 (pakkauksia)]],Lääkkeet[[#This Row],[Suurimman alitusluvan mukainen velvoite 
1.1.-30.6.2024 (pakkauksia)]],Lääkkeet[[#This Row],[Alin saldo 
1.1.-30.6.2024 (pakkauksia)]])*Lääkkeet[[#This Row],[Kirjanpitoarvo / pakkaus 1.1.2024
(EUR  ALV 0 %)]]</f>
        <v>0</v>
      </c>
      <c r="P1617" s="18"/>
      <c r="Q1617" s="13"/>
      <c r="R1617" s="13"/>
      <c r="S1617" s="13"/>
      <c r="T1617" s="14"/>
      <c r="U1617" s="51">
        <f>MIN(Lääkkeet[[#This Row],[Velvoite 1.7.2024 (pakkauksia)]],Lääkkeet[[#This Row],[Suurimman alitusluvan mukainen velvoite
1.7.-31.12.2024 (pakkauksia)]],Lääkkeet[[#This Row],[Alin saldo 
1.7.-31.12.2024 (pakkauksia)]])*Lääkkeet[[#This Row],[Kirjanpitoarvo / pakkaus 1.7.2024
(EUR  ALV 0 %)]]</f>
        <v>0</v>
      </c>
      <c r="W1617" s="62" t="str" cm="1">
        <f t="array" ref="W1617">IFERROR(_xlfn.IFS(Lääkkeet[[#This Row],[Sitoutunut pääoma 
1.1.-30.6.2024 (EUR)]]&gt;0,"Täytetyt",Lääkkeet[[#This Row],[Sitoutunut pääoma 
1.7.-31.12.2024 (EUR)]]&gt;0,"Täytetyt"),"")</f>
        <v/>
      </c>
      <c r="X1617" s="62"/>
      <c r="Y1617" s="5">
        <f>Hakulomake!$B$29</f>
        <v>0</v>
      </c>
    </row>
    <row r="1618" spans="2:25" x14ac:dyDescent="0.3">
      <c r="B1618" s="49">
        <f>Hakulomake!$B$17</f>
        <v>0</v>
      </c>
      <c r="C1618" s="77"/>
      <c r="D1618" s="20"/>
      <c r="F1618" s="20"/>
      <c r="G1618" s="20"/>
      <c r="H1618" s="20"/>
      <c r="I1618" s="20"/>
      <c r="J1618" s="17"/>
      <c r="O1618" s="50">
        <f>MIN(Lääkkeet[[#This Row],[Velvoite 1.1.2024 (pakkauksia)]],Lääkkeet[[#This Row],[Suurimman alitusluvan mukainen velvoite 
1.1.-30.6.2024 (pakkauksia)]],Lääkkeet[[#This Row],[Alin saldo 
1.1.-30.6.2024 (pakkauksia)]])*Lääkkeet[[#This Row],[Kirjanpitoarvo / pakkaus 1.1.2024
(EUR  ALV 0 %)]]</f>
        <v>0</v>
      </c>
      <c r="P1618" s="18"/>
      <c r="Q1618" s="13"/>
      <c r="R1618" s="13"/>
      <c r="S1618" s="13"/>
      <c r="T1618" s="14"/>
      <c r="U1618" s="51">
        <f>MIN(Lääkkeet[[#This Row],[Velvoite 1.7.2024 (pakkauksia)]],Lääkkeet[[#This Row],[Suurimman alitusluvan mukainen velvoite
1.7.-31.12.2024 (pakkauksia)]],Lääkkeet[[#This Row],[Alin saldo 
1.7.-31.12.2024 (pakkauksia)]])*Lääkkeet[[#This Row],[Kirjanpitoarvo / pakkaus 1.7.2024
(EUR  ALV 0 %)]]</f>
        <v>0</v>
      </c>
      <c r="W1618" s="62" t="str" cm="1">
        <f t="array" ref="W1618">IFERROR(_xlfn.IFS(Lääkkeet[[#This Row],[Sitoutunut pääoma 
1.1.-30.6.2024 (EUR)]]&gt;0,"Täytetyt",Lääkkeet[[#This Row],[Sitoutunut pääoma 
1.7.-31.12.2024 (EUR)]]&gt;0,"Täytetyt"),"")</f>
        <v/>
      </c>
      <c r="X1618" s="62"/>
      <c r="Y1618" s="5">
        <f>Hakulomake!$B$29</f>
        <v>0</v>
      </c>
    </row>
    <row r="1619" spans="2:25" x14ac:dyDescent="0.3">
      <c r="B1619" s="49">
        <f>Hakulomake!$B$17</f>
        <v>0</v>
      </c>
      <c r="C1619" s="77"/>
      <c r="D1619" s="20"/>
      <c r="F1619" s="20"/>
      <c r="G1619" s="20"/>
      <c r="H1619" s="20"/>
      <c r="I1619" s="20"/>
      <c r="J1619" s="17"/>
      <c r="O1619" s="50">
        <f>MIN(Lääkkeet[[#This Row],[Velvoite 1.1.2024 (pakkauksia)]],Lääkkeet[[#This Row],[Suurimman alitusluvan mukainen velvoite 
1.1.-30.6.2024 (pakkauksia)]],Lääkkeet[[#This Row],[Alin saldo 
1.1.-30.6.2024 (pakkauksia)]])*Lääkkeet[[#This Row],[Kirjanpitoarvo / pakkaus 1.1.2024
(EUR  ALV 0 %)]]</f>
        <v>0</v>
      </c>
      <c r="P1619" s="18"/>
      <c r="Q1619" s="13"/>
      <c r="R1619" s="13"/>
      <c r="S1619" s="13"/>
      <c r="T1619" s="14"/>
      <c r="U1619" s="51">
        <f>MIN(Lääkkeet[[#This Row],[Velvoite 1.7.2024 (pakkauksia)]],Lääkkeet[[#This Row],[Suurimman alitusluvan mukainen velvoite
1.7.-31.12.2024 (pakkauksia)]],Lääkkeet[[#This Row],[Alin saldo 
1.7.-31.12.2024 (pakkauksia)]])*Lääkkeet[[#This Row],[Kirjanpitoarvo / pakkaus 1.7.2024
(EUR  ALV 0 %)]]</f>
        <v>0</v>
      </c>
      <c r="W1619" s="62" t="str" cm="1">
        <f t="array" ref="W1619">IFERROR(_xlfn.IFS(Lääkkeet[[#This Row],[Sitoutunut pääoma 
1.1.-30.6.2024 (EUR)]]&gt;0,"Täytetyt",Lääkkeet[[#This Row],[Sitoutunut pääoma 
1.7.-31.12.2024 (EUR)]]&gt;0,"Täytetyt"),"")</f>
        <v/>
      </c>
      <c r="X1619" s="62"/>
      <c r="Y1619" s="5">
        <f>Hakulomake!$B$29</f>
        <v>0</v>
      </c>
    </row>
    <row r="1620" spans="2:25" x14ac:dyDescent="0.3">
      <c r="B1620" s="49">
        <f>Hakulomake!$B$17</f>
        <v>0</v>
      </c>
      <c r="C1620" s="77"/>
      <c r="D1620" s="20"/>
      <c r="F1620" s="20"/>
      <c r="G1620" s="20"/>
      <c r="H1620" s="20"/>
      <c r="I1620" s="20"/>
      <c r="J1620" s="17"/>
      <c r="O1620" s="50">
        <f>MIN(Lääkkeet[[#This Row],[Velvoite 1.1.2024 (pakkauksia)]],Lääkkeet[[#This Row],[Suurimman alitusluvan mukainen velvoite 
1.1.-30.6.2024 (pakkauksia)]],Lääkkeet[[#This Row],[Alin saldo 
1.1.-30.6.2024 (pakkauksia)]])*Lääkkeet[[#This Row],[Kirjanpitoarvo / pakkaus 1.1.2024
(EUR  ALV 0 %)]]</f>
        <v>0</v>
      </c>
      <c r="P1620" s="18"/>
      <c r="Q1620" s="13"/>
      <c r="R1620" s="13"/>
      <c r="S1620" s="13"/>
      <c r="T1620" s="14"/>
      <c r="U1620" s="51">
        <f>MIN(Lääkkeet[[#This Row],[Velvoite 1.7.2024 (pakkauksia)]],Lääkkeet[[#This Row],[Suurimman alitusluvan mukainen velvoite
1.7.-31.12.2024 (pakkauksia)]],Lääkkeet[[#This Row],[Alin saldo 
1.7.-31.12.2024 (pakkauksia)]])*Lääkkeet[[#This Row],[Kirjanpitoarvo / pakkaus 1.7.2024
(EUR  ALV 0 %)]]</f>
        <v>0</v>
      </c>
      <c r="W1620" s="62" t="str" cm="1">
        <f t="array" ref="W1620">IFERROR(_xlfn.IFS(Lääkkeet[[#This Row],[Sitoutunut pääoma 
1.1.-30.6.2024 (EUR)]]&gt;0,"Täytetyt",Lääkkeet[[#This Row],[Sitoutunut pääoma 
1.7.-31.12.2024 (EUR)]]&gt;0,"Täytetyt"),"")</f>
        <v/>
      </c>
      <c r="X1620" s="62"/>
      <c r="Y1620" s="5">
        <f>Hakulomake!$B$29</f>
        <v>0</v>
      </c>
    </row>
    <row r="1621" spans="2:25" x14ac:dyDescent="0.3">
      <c r="B1621" s="49">
        <f>Hakulomake!$B$17</f>
        <v>0</v>
      </c>
      <c r="C1621" s="77"/>
      <c r="D1621" s="20"/>
      <c r="F1621" s="20"/>
      <c r="G1621" s="20"/>
      <c r="H1621" s="20"/>
      <c r="I1621" s="20"/>
      <c r="J1621" s="17"/>
      <c r="O1621" s="50">
        <f>MIN(Lääkkeet[[#This Row],[Velvoite 1.1.2024 (pakkauksia)]],Lääkkeet[[#This Row],[Suurimman alitusluvan mukainen velvoite 
1.1.-30.6.2024 (pakkauksia)]],Lääkkeet[[#This Row],[Alin saldo 
1.1.-30.6.2024 (pakkauksia)]])*Lääkkeet[[#This Row],[Kirjanpitoarvo / pakkaus 1.1.2024
(EUR  ALV 0 %)]]</f>
        <v>0</v>
      </c>
      <c r="P1621" s="18"/>
      <c r="Q1621" s="13"/>
      <c r="R1621" s="13"/>
      <c r="S1621" s="13"/>
      <c r="T1621" s="14"/>
      <c r="U1621" s="51">
        <f>MIN(Lääkkeet[[#This Row],[Velvoite 1.7.2024 (pakkauksia)]],Lääkkeet[[#This Row],[Suurimman alitusluvan mukainen velvoite
1.7.-31.12.2024 (pakkauksia)]],Lääkkeet[[#This Row],[Alin saldo 
1.7.-31.12.2024 (pakkauksia)]])*Lääkkeet[[#This Row],[Kirjanpitoarvo / pakkaus 1.7.2024
(EUR  ALV 0 %)]]</f>
        <v>0</v>
      </c>
      <c r="W1621" s="62" t="str" cm="1">
        <f t="array" ref="W1621">IFERROR(_xlfn.IFS(Lääkkeet[[#This Row],[Sitoutunut pääoma 
1.1.-30.6.2024 (EUR)]]&gt;0,"Täytetyt",Lääkkeet[[#This Row],[Sitoutunut pääoma 
1.7.-31.12.2024 (EUR)]]&gt;0,"Täytetyt"),"")</f>
        <v/>
      </c>
      <c r="X1621" s="62"/>
      <c r="Y1621" s="5">
        <f>Hakulomake!$B$29</f>
        <v>0</v>
      </c>
    </row>
    <row r="1622" spans="2:25" x14ac:dyDescent="0.3">
      <c r="B1622" s="49">
        <f>Hakulomake!$B$17</f>
        <v>0</v>
      </c>
      <c r="C1622" s="77"/>
      <c r="D1622" s="20"/>
      <c r="F1622" s="20"/>
      <c r="G1622" s="20"/>
      <c r="H1622" s="20"/>
      <c r="I1622" s="20"/>
      <c r="J1622" s="17"/>
      <c r="O1622" s="50">
        <f>MIN(Lääkkeet[[#This Row],[Velvoite 1.1.2024 (pakkauksia)]],Lääkkeet[[#This Row],[Suurimman alitusluvan mukainen velvoite 
1.1.-30.6.2024 (pakkauksia)]],Lääkkeet[[#This Row],[Alin saldo 
1.1.-30.6.2024 (pakkauksia)]])*Lääkkeet[[#This Row],[Kirjanpitoarvo / pakkaus 1.1.2024
(EUR  ALV 0 %)]]</f>
        <v>0</v>
      </c>
      <c r="P1622" s="18"/>
      <c r="Q1622" s="13"/>
      <c r="R1622" s="13"/>
      <c r="S1622" s="13"/>
      <c r="T1622" s="14"/>
      <c r="U1622" s="51">
        <f>MIN(Lääkkeet[[#This Row],[Velvoite 1.7.2024 (pakkauksia)]],Lääkkeet[[#This Row],[Suurimman alitusluvan mukainen velvoite
1.7.-31.12.2024 (pakkauksia)]],Lääkkeet[[#This Row],[Alin saldo 
1.7.-31.12.2024 (pakkauksia)]])*Lääkkeet[[#This Row],[Kirjanpitoarvo / pakkaus 1.7.2024
(EUR  ALV 0 %)]]</f>
        <v>0</v>
      </c>
      <c r="W1622" s="62" t="str" cm="1">
        <f t="array" ref="W1622">IFERROR(_xlfn.IFS(Lääkkeet[[#This Row],[Sitoutunut pääoma 
1.1.-30.6.2024 (EUR)]]&gt;0,"Täytetyt",Lääkkeet[[#This Row],[Sitoutunut pääoma 
1.7.-31.12.2024 (EUR)]]&gt;0,"Täytetyt"),"")</f>
        <v/>
      </c>
      <c r="X1622" s="62"/>
      <c r="Y1622" s="5">
        <f>Hakulomake!$B$29</f>
        <v>0</v>
      </c>
    </row>
    <row r="1623" spans="2:25" x14ac:dyDescent="0.3">
      <c r="B1623" s="49">
        <f>Hakulomake!$B$17</f>
        <v>0</v>
      </c>
      <c r="C1623" s="77"/>
      <c r="D1623" s="20"/>
      <c r="F1623" s="20"/>
      <c r="G1623" s="20"/>
      <c r="H1623" s="20"/>
      <c r="I1623" s="20"/>
      <c r="J1623" s="17"/>
      <c r="O1623" s="50">
        <f>MIN(Lääkkeet[[#This Row],[Velvoite 1.1.2024 (pakkauksia)]],Lääkkeet[[#This Row],[Suurimman alitusluvan mukainen velvoite 
1.1.-30.6.2024 (pakkauksia)]],Lääkkeet[[#This Row],[Alin saldo 
1.1.-30.6.2024 (pakkauksia)]])*Lääkkeet[[#This Row],[Kirjanpitoarvo / pakkaus 1.1.2024
(EUR  ALV 0 %)]]</f>
        <v>0</v>
      </c>
      <c r="P1623" s="18"/>
      <c r="Q1623" s="13"/>
      <c r="R1623" s="13"/>
      <c r="S1623" s="13"/>
      <c r="T1623" s="14"/>
      <c r="U1623" s="51">
        <f>MIN(Lääkkeet[[#This Row],[Velvoite 1.7.2024 (pakkauksia)]],Lääkkeet[[#This Row],[Suurimman alitusluvan mukainen velvoite
1.7.-31.12.2024 (pakkauksia)]],Lääkkeet[[#This Row],[Alin saldo 
1.7.-31.12.2024 (pakkauksia)]])*Lääkkeet[[#This Row],[Kirjanpitoarvo / pakkaus 1.7.2024
(EUR  ALV 0 %)]]</f>
        <v>0</v>
      </c>
      <c r="W1623" s="62" t="str" cm="1">
        <f t="array" ref="W1623">IFERROR(_xlfn.IFS(Lääkkeet[[#This Row],[Sitoutunut pääoma 
1.1.-30.6.2024 (EUR)]]&gt;0,"Täytetyt",Lääkkeet[[#This Row],[Sitoutunut pääoma 
1.7.-31.12.2024 (EUR)]]&gt;0,"Täytetyt"),"")</f>
        <v/>
      </c>
      <c r="X1623" s="62"/>
      <c r="Y1623" s="5">
        <f>Hakulomake!$B$29</f>
        <v>0</v>
      </c>
    </row>
    <row r="1624" spans="2:25" x14ac:dyDescent="0.3">
      <c r="B1624" s="49">
        <f>Hakulomake!$B$17</f>
        <v>0</v>
      </c>
      <c r="C1624" s="77"/>
      <c r="D1624" s="20"/>
      <c r="F1624" s="20"/>
      <c r="G1624" s="20"/>
      <c r="H1624" s="20"/>
      <c r="I1624" s="20"/>
      <c r="J1624" s="17"/>
      <c r="O1624" s="50">
        <f>MIN(Lääkkeet[[#This Row],[Velvoite 1.1.2024 (pakkauksia)]],Lääkkeet[[#This Row],[Suurimman alitusluvan mukainen velvoite 
1.1.-30.6.2024 (pakkauksia)]],Lääkkeet[[#This Row],[Alin saldo 
1.1.-30.6.2024 (pakkauksia)]])*Lääkkeet[[#This Row],[Kirjanpitoarvo / pakkaus 1.1.2024
(EUR  ALV 0 %)]]</f>
        <v>0</v>
      </c>
      <c r="P1624" s="18"/>
      <c r="Q1624" s="13"/>
      <c r="R1624" s="13"/>
      <c r="S1624" s="13"/>
      <c r="T1624" s="14"/>
      <c r="U1624" s="51">
        <f>MIN(Lääkkeet[[#This Row],[Velvoite 1.7.2024 (pakkauksia)]],Lääkkeet[[#This Row],[Suurimman alitusluvan mukainen velvoite
1.7.-31.12.2024 (pakkauksia)]],Lääkkeet[[#This Row],[Alin saldo 
1.7.-31.12.2024 (pakkauksia)]])*Lääkkeet[[#This Row],[Kirjanpitoarvo / pakkaus 1.7.2024
(EUR  ALV 0 %)]]</f>
        <v>0</v>
      </c>
      <c r="W1624" s="62" t="str" cm="1">
        <f t="array" ref="W1624">IFERROR(_xlfn.IFS(Lääkkeet[[#This Row],[Sitoutunut pääoma 
1.1.-30.6.2024 (EUR)]]&gt;0,"Täytetyt",Lääkkeet[[#This Row],[Sitoutunut pääoma 
1.7.-31.12.2024 (EUR)]]&gt;0,"Täytetyt"),"")</f>
        <v/>
      </c>
      <c r="X1624" s="62"/>
      <c r="Y1624" s="5">
        <f>Hakulomake!$B$29</f>
        <v>0</v>
      </c>
    </row>
    <row r="1625" spans="2:25" x14ac:dyDescent="0.3">
      <c r="B1625" s="49">
        <f>Hakulomake!$B$17</f>
        <v>0</v>
      </c>
      <c r="C1625" s="77"/>
      <c r="D1625" s="20"/>
      <c r="F1625" s="20"/>
      <c r="G1625" s="20"/>
      <c r="H1625" s="20"/>
      <c r="I1625" s="20"/>
      <c r="J1625" s="17"/>
      <c r="O1625" s="50">
        <f>MIN(Lääkkeet[[#This Row],[Velvoite 1.1.2024 (pakkauksia)]],Lääkkeet[[#This Row],[Suurimman alitusluvan mukainen velvoite 
1.1.-30.6.2024 (pakkauksia)]],Lääkkeet[[#This Row],[Alin saldo 
1.1.-30.6.2024 (pakkauksia)]])*Lääkkeet[[#This Row],[Kirjanpitoarvo / pakkaus 1.1.2024
(EUR  ALV 0 %)]]</f>
        <v>0</v>
      </c>
      <c r="P1625" s="18"/>
      <c r="Q1625" s="13"/>
      <c r="R1625" s="13"/>
      <c r="S1625" s="13"/>
      <c r="T1625" s="14"/>
      <c r="U1625" s="51">
        <f>MIN(Lääkkeet[[#This Row],[Velvoite 1.7.2024 (pakkauksia)]],Lääkkeet[[#This Row],[Suurimman alitusluvan mukainen velvoite
1.7.-31.12.2024 (pakkauksia)]],Lääkkeet[[#This Row],[Alin saldo 
1.7.-31.12.2024 (pakkauksia)]])*Lääkkeet[[#This Row],[Kirjanpitoarvo / pakkaus 1.7.2024
(EUR  ALV 0 %)]]</f>
        <v>0</v>
      </c>
      <c r="W1625" s="62" t="str" cm="1">
        <f t="array" ref="W1625">IFERROR(_xlfn.IFS(Lääkkeet[[#This Row],[Sitoutunut pääoma 
1.1.-30.6.2024 (EUR)]]&gt;0,"Täytetyt",Lääkkeet[[#This Row],[Sitoutunut pääoma 
1.7.-31.12.2024 (EUR)]]&gt;0,"Täytetyt"),"")</f>
        <v/>
      </c>
      <c r="X1625" s="62"/>
      <c r="Y1625" s="5">
        <f>Hakulomake!$B$29</f>
        <v>0</v>
      </c>
    </row>
    <row r="1626" spans="2:25" x14ac:dyDescent="0.3">
      <c r="B1626" s="49">
        <f>Hakulomake!$B$17</f>
        <v>0</v>
      </c>
      <c r="C1626" s="77"/>
      <c r="D1626" s="20"/>
      <c r="F1626" s="20"/>
      <c r="G1626" s="20"/>
      <c r="H1626" s="20"/>
      <c r="I1626" s="20"/>
      <c r="J1626" s="17"/>
      <c r="O1626" s="50">
        <f>MIN(Lääkkeet[[#This Row],[Velvoite 1.1.2024 (pakkauksia)]],Lääkkeet[[#This Row],[Suurimman alitusluvan mukainen velvoite 
1.1.-30.6.2024 (pakkauksia)]],Lääkkeet[[#This Row],[Alin saldo 
1.1.-30.6.2024 (pakkauksia)]])*Lääkkeet[[#This Row],[Kirjanpitoarvo / pakkaus 1.1.2024
(EUR  ALV 0 %)]]</f>
        <v>0</v>
      </c>
      <c r="P1626" s="18"/>
      <c r="Q1626" s="13"/>
      <c r="R1626" s="13"/>
      <c r="S1626" s="13"/>
      <c r="T1626" s="14"/>
      <c r="U1626" s="51">
        <f>MIN(Lääkkeet[[#This Row],[Velvoite 1.7.2024 (pakkauksia)]],Lääkkeet[[#This Row],[Suurimman alitusluvan mukainen velvoite
1.7.-31.12.2024 (pakkauksia)]],Lääkkeet[[#This Row],[Alin saldo 
1.7.-31.12.2024 (pakkauksia)]])*Lääkkeet[[#This Row],[Kirjanpitoarvo / pakkaus 1.7.2024
(EUR  ALV 0 %)]]</f>
        <v>0</v>
      </c>
      <c r="W1626" s="62" t="str" cm="1">
        <f t="array" ref="W1626">IFERROR(_xlfn.IFS(Lääkkeet[[#This Row],[Sitoutunut pääoma 
1.1.-30.6.2024 (EUR)]]&gt;0,"Täytetyt",Lääkkeet[[#This Row],[Sitoutunut pääoma 
1.7.-31.12.2024 (EUR)]]&gt;0,"Täytetyt"),"")</f>
        <v/>
      </c>
      <c r="X1626" s="62"/>
      <c r="Y1626" s="5">
        <f>Hakulomake!$B$29</f>
        <v>0</v>
      </c>
    </row>
    <row r="1627" spans="2:25" x14ac:dyDescent="0.3">
      <c r="B1627" s="49">
        <f>Hakulomake!$B$17</f>
        <v>0</v>
      </c>
      <c r="C1627" s="77"/>
      <c r="D1627" s="20"/>
      <c r="F1627" s="20"/>
      <c r="G1627" s="20"/>
      <c r="H1627" s="20"/>
      <c r="I1627" s="20"/>
      <c r="J1627" s="17"/>
      <c r="O1627" s="50">
        <f>MIN(Lääkkeet[[#This Row],[Velvoite 1.1.2024 (pakkauksia)]],Lääkkeet[[#This Row],[Suurimman alitusluvan mukainen velvoite 
1.1.-30.6.2024 (pakkauksia)]],Lääkkeet[[#This Row],[Alin saldo 
1.1.-30.6.2024 (pakkauksia)]])*Lääkkeet[[#This Row],[Kirjanpitoarvo / pakkaus 1.1.2024
(EUR  ALV 0 %)]]</f>
        <v>0</v>
      </c>
      <c r="P1627" s="18"/>
      <c r="Q1627" s="13"/>
      <c r="R1627" s="13"/>
      <c r="S1627" s="13"/>
      <c r="T1627" s="14"/>
      <c r="U1627" s="51">
        <f>MIN(Lääkkeet[[#This Row],[Velvoite 1.7.2024 (pakkauksia)]],Lääkkeet[[#This Row],[Suurimman alitusluvan mukainen velvoite
1.7.-31.12.2024 (pakkauksia)]],Lääkkeet[[#This Row],[Alin saldo 
1.7.-31.12.2024 (pakkauksia)]])*Lääkkeet[[#This Row],[Kirjanpitoarvo / pakkaus 1.7.2024
(EUR  ALV 0 %)]]</f>
        <v>0</v>
      </c>
      <c r="W1627" s="62" t="str" cm="1">
        <f t="array" ref="W1627">IFERROR(_xlfn.IFS(Lääkkeet[[#This Row],[Sitoutunut pääoma 
1.1.-30.6.2024 (EUR)]]&gt;0,"Täytetyt",Lääkkeet[[#This Row],[Sitoutunut pääoma 
1.7.-31.12.2024 (EUR)]]&gt;0,"Täytetyt"),"")</f>
        <v/>
      </c>
      <c r="X1627" s="62"/>
      <c r="Y1627" s="5">
        <f>Hakulomake!$B$29</f>
        <v>0</v>
      </c>
    </row>
    <row r="1628" spans="2:25" x14ac:dyDescent="0.3">
      <c r="B1628" s="49">
        <f>Hakulomake!$B$17</f>
        <v>0</v>
      </c>
      <c r="C1628" s="77"/>
      <c r="D1628" s="20"/>
      <c r="F1628" s="20"/>
      <c r="G1628" s="20"/>
      <c r="H1628" s="20"/>
      <c r="I1628" s="20"/>
      <c r="J1628" s="17"/>
      <c r="O1628" s="50">
        <f>MIN(Lääkkeet[[#This Row],[Velvoite 1.1.2024 (pakkauksia)]],Lääkkeet[[#This Row],[Suurimman alitusluvan mukainen velvoite 
1.1.-30.6.2024 (pakkauksia)]],Lääkkeet[[#This Row],[Alin saldo 
1.1.-30.6.2024 (pakkauksia)]])*Lääkkeet[[#This Row],[Kirjanpitoarvo / pakkaus 1.1.2024
(EUR  ALV 0 %)]]</f>
        <v>0</v>
      </c>
      <c r="P1628" s="18"/>
      <c r="Q1628" s="13"/>
      <c r="R1628" s="13"/>
      <c r="S1628" s="13"/>
      <c r="T1628" s="14"/>
      <c r="U1628" s="51">
        <f>MIN(Lääkkeet[[#This Row],[Velvoite 1.7.2024 (pakkauksia)]],Lääkkeet[[#This Row],[Suurimman alitusluvan mukainen velvoite
1.7.-31.12.2024 (pakkauksia)]],Lääkkeet[[#This Row],[Alin saldo 
1.7.-31.12.2024 (pakkauksia)]])*Lääkkeet[[#This Row],[Kirjanpitoarvo / pakkaus 1.7.2024
(EUR  ALV 0 %)]]</f>
        <v>0</v>
      </c>
      <c r="W1628" s="62" t="str" cm="1">
        <f t="array" ref="W1628">IFERROR(_xlfn.IFS(Lääkkeet[[#This Row],[Sitoutunut pääoma 
1.1.-30.6.2024 (EUR)]]&gt;0,"Täytetyt",Lääkkeet[[#This Row],[Sitoutunut pääoma 
1.7.-31.12.2024 (EUR)]]&gt;0,"Täytetyt"),"")</f>
        <v/>
      </c>
      <c r="X1628" s="62"/>
      <c r="Y1628" s="5">
        <f>Hakulomake!$B$29</f>
        <v>0</v>
      </c>
    </row>
    <row r="1629" spans="2:25" x14ac:dyDescent="0.3">
      <c r="B1629" s="49">
        <f>Hakulomake!$B$17</f>
        <v>0</v>
      </c>
      <c r="C1629" s="77"/>
      <c r="D1629" s="20"/>
      <c r="F1629" s="20"/>
      <c r="G1629" s="20"/>
      <c r="H1629" s="20"/>
      <c r="I1629" s="20"/>
      <c r="J1629" s="17"/>
      <c r="O1629" s="50">
        <f>MIN(Lääkkeet[[#This Row],[Velvoite 1.1.2024 (pakkauksia)]],Lääkkeet[[#This Row],[Suurimman alitusluvan mukainen velvoite 
1.1.-30.6.2024 (pakkauksia)]],Lääkkeet[[#This Row],[Alin saldo 
1.1.-30.6.2024 (pakkauksia)]])*Lääkkeet[[#This Row],[Kirjanpitoarvo / pakkaus 1.1.2024
(EUR  ALV 0 %)]]</f>
        <v>0</v>
      </c>
      <c r="P1629" s="18"/>
      <c r="Q1629" s="13"/>
      <c r="R1629" s="13"/>
      <c r="S1629" s="13"/>
      <c r="T1629" s="14"/>
      <c r="U1629" s="51">
        <f>MIN(Lääkkeet[[#This Row],[Velvoite 1.7.2024 (pakkauksia)]],Lääkkeet[[#This Row],[Suurimman alitusluvan mukainen velvoite
1.7.-31.12.2024 (pakkauksia)]],Lääkkeet[[#This Row],[Alin saldo 
1.7.-31.12.2024 (pakkauksia)]])*Lääkkeet[[#This Row],[Kirjanpitoarvo / pakkaus 1.7.2024
(EUR  ALV 0 %)]]</f>
        <v>0</v>
      </c>
      <c r="W1629" s="62" t="str" cm="1">
        <f t="array" ref="W1629">IFERROR(_xlfn.IFS(Lääkkeet[[#This Row],[Sitoutunut pääoma 
1.1.-30.6.2024 (EUR)]]&gt;0,"Täytetyt",Lääkkeet[[#This Row],[Sitoutunut pääoma 
1.7.-31.12.2024 (EUR)]]&gt;0,"Täytetyt"),"")</f>
        <v/>
      </c>
      <c r="X1629" s="62"/>
      <c r="Y1629" s="5">
        <f>Hakulomake!$B$29</f>
        <v>0</v>
      </c>
    </row>
    <row r="1630" spans="2:25" x14ac:dyDescent="0.3">
      <c r="B1630" s="49">
        <f>Hakulomake!$B$17</f>
        <v>0</v>
      </c>
      <c r="C1630" s="77"/>
      <c r="D1630" s="20"/>
      <c r="F1630" s="20"/>
      <c r="G1630" s="20"/>
      <c r="H1630" s="20"/>
      <c r="I1630" s="20"/>
      <c r="J1630" s="17"/>
      <c r="O1630" s="50">
        <f>MIN(Lääkkeet[[#This Row],[Velvoite 1.1.2024 (pakkauksia)]],Lääkkeet[[#This Row],[Suurimman alitusluvan mukainen velvoite 
1.1.-30.6.2024 (pakkauksia)]],Lääkkeet[[#This Row],[Alin saldo 
1.1.-30.6.2024 (pakkauksia)]])*Lääkkeet[[#This Row],[Kirjanpitoarvo / pakkaus 1.1.2024
(EUR  ALV 0 %)]]</f>
        <v>0</v>
      </c>
      <c r="P1630" s="18"/>
      <c r="Q1630" s="13"/>
      <c r="R1630" s="13"/>
      <c r="S1630" s="13"/>
      <c r="T1630" s="14"/>
      <c r="U1630" s="51">
        <f>MIN(Lääkkeet[[#This Row],[Velvoite 1.7.2024 (pakkauksia)]],Lääkkeet[[#This Row],[Suurimman alitusluvan mukainen velvoite
1.7.-31.12.2024 (pakkauksia)]],Lääkkeet[[#This Row],[Alin saldo 
1.7.-31.12.2024 (pakkauksia)]])*Lääkkeet[[#This Row],[Kirjanpitoarvo / pakkaus 1.7.2024
(EUR  ALV 0 %)]]</f>
        <v>0</v>
      </c>
      <c r="W1630" s="62" t="str" cm="1">
        <f t="array" ref="W1630">IFERROR(_xlfn.IFS(Lääkkeet[[#This Row],[Sitoutunut pääoma 
1.1.-30.6.2024 (EUR)]]&gt;0,"Täytetyt",Lääkkeet[[#This Row],[Sitoutunut pääoma 
1.7.-31.12.2024 (EUR)]]&gt;0,"Täytetyt"),"")</f>
        <v/>
      </c>
      <c r="X1630" s="62"/>
      <c r="Y1630" s="5">
        <f>Hakulomake!$B$29</f>
        <v>0</v>
      </c>
    </row>
    <row r="1631" spans="2:25" x14ac:dyDescent="0.3">
      <c r="B1631" s="49">
        <f>Hakulomake!$B$17</f>
        <v>0</v>
      </c>
      <c r="C1631" s="77"/>
      <c r="D1631" s="20"/>
      <c r="F1631" s="20"/>
      <c r="G1631" s="20"/>
      <c r="H1631" s="20"/>
      <c r="I1631" s="20"/>
      <c r="J1631" s="17"/>
      <c r="O1631" s="50">
        <f>MIN(Lääkkeet[[#This Row],[Velvoite 1.1.2024 (pakkauksia)]],Lääkkeet[[#This Row],[Suurimman alitusluvan mukainen velvoite 
1.1.-30.6.2024 (pakkauksia)]],Lääkkeet[[#This Row],[Alin saldo 
1.1.-30.6.2024 (pakkauksia)]])*Lääkkeet[[#This Row],[Kirjanpitoarvo / pakkaus 1.1.2024
(EUR  ALV 0 %)]]</f>
        <v>0</v>
      </c>
      <c r="P1631" s="18"/>
      <c r="Q1631" s="13"/>
      <c r="R1631" s="13"/>
      <c r="S1631" s="13"/>
      <c r="T1631" s="14"/>
      <c r="U1631" s="51">
        <f>MIN(Lääkkeet[[#This Row],[Velvoite 1.7.2024 (pakkauksia)]],Lääkkeet[[#This Row],[Suurimman alitusluvan mukainen velvoite
1.7.-31.12.2024 (pakkauksia)]],Lääkkeet[[#This Row],[Alin saldo 
1.7.-31.12.2024 (pakkauksia)]])*Lääkkeet[[#This Row],[Kirjanpitoarvo / pakkaus 1.7.2024
(EUR  ALV 0 %)]]</f>
        <v>0</v>
      </c>
      <c r="W1631" s="62" t="str" cm="1">
        <f t="array" ref="W1631">IFERROR(_xlfn.IFS(Lääkkeet[[#This Row],[Sitoutunut pääoma 
1.1.-30.6.2024 (EUR)]]&gt;0,"Täytetyt",Lääkkeet[[#This Row],[Sitoutunut pääoma 
1.7.-31.12.2024 (EUR)]]&gt;0,"Täytetyt"),"")</f>
        <v/>
      </c>
      <c r="X1631" s="62"/>
      <c r="Y1631" s="5">
        <f>Hakulomake!$B$29</f>
        <v>0</v>
      </c>
    </row>
    <row r="1632" spans="2:25" x14ac:dyDescent="0.3">
      <c r="B1632" s="49">
        <f>Hakulomake!$B$17</f>
        <v>0</v>
      </c>
      <c r="C1632" s="77"/>
      <c r="D1632" s="20"/>
      <c r="F1632" s="20"/>
      <c r="G1632" s="20"/>
      <c r="H1632" s="20"/>
      <c r="I1632" s="20"/>
      <c r="J1632" s="17"/>
      <c r="O1632" s="50">
        <f>MIN(Lääkkeet[[#This Row],[Velvoite 1.1.2024 (pakkauksia)]],Lääkkeet[[#This Row],[Suurimman alitusluvan mukainen velvoite 
1.1.-30.6.2024 (pakkauksia)]],Lääkkeet[[#This Row],[Alin saldo 
1.1.-30.6.2024 (pakkauksia)]])*Lääkkeet[[#This Row],[Kirjanpitoarvo / pakkaus 1.1.2024
(EUR  ALV 0 %)]]</f>
        <v>0</v>
      </c>
      <c r="P1632" s="18"/>
      <c r="Q1632" s="13"/>
      <c r="R1632" s="13"/>
      <c r="S1632" s="13"/>
      <c r="T1632" s="14"/>
      <c r="U1632" s="51">
        <f>MIN(Lääkkeet[[#This Row],[Velvoite 1.7.2024 (pakkauksia)]],Lääkkeet[[#This Row],[Suurimman alitusluvan mukainen velvoite
1.7.-31.12.2024 (pakkauksia)]],Lääkkeet[[#This Row],[Alin saldo 
1.7.-31.12.2024 (pakkauksia)]])*Lääkkeet[[#This Row],[Kirjanpitoarvo / pakkaus 1.7.2024
(EUR  ALV 0 %)]]</f>
        <v>0</v>
      </c>
      <c r="W1632" s="62" t="str" cm="1">
        <f t="array" ref="W1632">IFERROR(_xlfn.IFS(Lääkkeet[[#This Row],[Sitoutunut pääoma 
1.1.-30.6.2024 (EUR)]]&gt;0,"Täytetyt",Lääkkeet[[#This Row],[Sitoutunut pääoma 
1.7.-31.12.2024 (EUR)]]&gt;0,"Täytetyt"),"")</f>
        <v/>
      </c>
      <c r="X1632" s="62"/>
      <c r="Y1632" s="5">
        <f>Hakulomake!$B$29</f>
        <v>0</v>
      </c>
    </row>
    <row r="1633" spans="2:25" x14ac:dyDescent="0.3">
      <c r="B1633" s="49">
        <f>Hakulomake!$B$17</f>
        <v>0</v>
      </c>
      <c r="C1633" s="77"/>
      <c r="D1633" s="20"/>
      <c r="F1633" s="20"/>
      <c r="G1633" s="20"/>
      <c r="H1633" s="20"/>
      <c r="I1633" s="20"/>
      <c r="J1633" s="17"/>
      <c r="O1633" s="50">
        <f>MIN(Lääkkeet[[#This Row],[Velvoite 1.1.2024 (pakkauksia)]],Lääkkeet[[#This Row],[Suurimman alitusluvan mukainen velvoite 
1.1.-30.6.2024 (pakkauksia)]],Lääkkeet[[#This Row],[Alin saldo 
1.1.-30.6.2024 (pakkauksia)]])*Lääkkeet[[#This Row],[Kirjanpitoarvo / pakkaus 1.1.2024
(EUR  ALV 0 %)]]</f>
        <v>0</v>
      </c>
      <c r="P1633" s="18"/>
      <c r="Q1633" s="13"/>
      <c r="R1633" s="13"/>
      <c r="S1633" s="13"/>
      <c r="T1633" s="14"/>
      <c r="U1633" s="51">
        <f>MIN(Lääkkeet[[#This Row],[Velvoite 1.7.2024 (pakkauksia)]],Lääkkeet[[#This Row],[Suurimman alitusluvan mukainen velvoite
1.7.-31.12.2024 (pakkauksia)]],Lääkkeet[[#This Row],[Alin saldo 
1.7.-31.12.2024 (pakkauksia)]])*Lääkkeet[[#This Row],[Kirjanpitoarvo / pakkaus 1.7.2024
(EUR  ALV 0 %)]]</f>
        <v>0</v>
      </c>
      <c r="W1633" s="62" t="str" cm="1">
        <f t="array" ref="W1633">IFERROR(_xlfn.IFS(Lääkkeet[[#This Row],[Sitoutunut pääoma 
1.1.-30.6.2024 (EUR)]]&gt;0,"Täytetyt",Lääkkeet[[#This Row],[Sitoutunut pääoma 
1.7.-31.12.2024 (EUR)]]&gt;0,"Täytetyt"),"")</f>
        <v/>
      </c>
      <c r="X1633" s="62"/>
      <c r="Y1633" s="5">
        <f>Hakulomake!$B$29</f>
        <v>0</v>
      </c>
    </row>
    <row r="1634" spans="2:25" x14ac:dyDescent="0.3">
      <c r="B1634" s="49">
        <f>Hakulomake!$B$17</f>
        <v>0</v>
      </c>
      <c r="C1634" s="77"/>
      <c r="D1634" s="20"/>
      <c r="F1634" s="20"/>
      <c r="G1634" s="20"/>
      <c r="H1634" s="20"/>
      <c r="I1634" s="20"/>
      <c r="J1634" s="17"/>
      <c r="O1634" s="50">
        <f>MIN(Lääkkeet[[#This Row],[Velvoite 1.1.2024 (pakkauksia)]],Lääkkeet[[#This Row],[Suurimman alitusluvan mukainen velvoite 
1.1.-30.6.2024 (pakkauksia)]],Lääkkeet[[#This Row],[Alin saldo 
1.1.-30.6.2024 (pakkauksia)]])*Lääkkeet[[#This Row],[Kirjanpitoarvo / pakkaus 1.1.2024
(EUR  ALV 0 %)]]</f>
        <v>0</v>
      </c>
      <c r="P1634" s="18"/>
      <c r="Q1634" s="13"/>
      <c r="R1634" s="13"/>
      <c r="S1634" s="13"/>
      <c r="T1634" s="14"/>
      <c r="U1634" s="51">
        <f>MIN(Lääkkeet[[#This Row],[Velvoite 1.7.2024 (pakkauksia)]],Lääkkeet[[#This Row],[Suurimman alitusluvan mukainen velvoite
1.7.-31.12.2024 (pakkauksia)]],Lääkkeet[[#This Row],[Alin saldo 
1.7.-31.12.2024 (pakkauksia)]])*Lääkkeet[[#This Row],[Kirjanpitoarvo / pakkaus 1.7.2024
(EUR  ALV 0 %)]]</f>
        <v>0</v>
      </c>
      <c r="W1634" s="62" t="str" cm="1">
        <f t="array" ref="W1634">IFERROR(_xlfn.IFS(Lääkkeet[[#This Row],[Sitoutunut pääoma 
1.1.-30.6.2024 (EUR)]]&gt;0,"Täytetyt",Lääkkeet[[#This Row],[Sitoutunut pääoma 
1.7.-31.12.2024 (EUR)]]&gt;0,"Täytetyt"),"")</f>
        <v/>
      </c>
      <c r="X1634" s="62"/>
      <c r="Y1634" s="5">
        <f>Hakulomake!$B$29</f>
        <v>0</v>
      </c>
    </row>
    <row r="1635" spans="2:25" x14ac:dyDescent="0.3">
      <c r="B1635" s="49">
        <f>Hakulomake!$B$17</f>
        <v>0</v>
      </c>
      <c r="C1635" s="77"/>
      <c r="D1635" s="20"/>
      <c r="F1635" s="20"/>
      <c r="G1635" s="20"/>
      <c r="H1635" s="20"/>
      <c r="I1635" s="20"/>
      <c r="J1635" s="17"/>
      <c r="O1635" s="50">
        <f>MIN(Lääkkeet[[#This Row],[Velvoite 1.1.2024 (pakkauksia)]],Lääkkeet[[#This Row],[Suurimman alitusluvan mukainen velvoite 
1.1.-30.6.2024 (pakkauksia)]],Lääkkeet[[#This Row],[Alin saldo 
1.1.-30.6.2024 (pakkauksia)]])*Lääkkeet[[#This Row],[Kirjanpitoarvo / pakkaus 1.1.2024
(EUR  ALV 0 %)]]</f>
        <v>0</v>
      </c>
      <c r="P1635" s="18"/>
      <c r="Q1635" s="13"/>
      <c r="R1635" s="13"/>
      <c r="S1635" s="13"/>
      <c r="T1635" s="14"/>
      <c r="U1635" s="51">
        <f>MIN(Lääkkeet[[#This Row],[Velvoite 1.7.2024 (pakkauksia)]],Lääkkeet[[#This Row],[Suurimman alitusluvan mukainen velvoite
1.7.-31.12.2024 (pakkauksia)]],Lääkkeet[[#This Row],[Alin saldo 
1.7.-31.12.2024 (pakkauksia)]])*Lääkkeet[[#This Row],[Kirjanpitoarvo / pakkaus 1.7.2024
(EUR  ALV 0 %)]]</f>
        <v>0</v>
      </c>
      <c r="W1635" s="62" t="str" cm="1">
        <f t="array" ref="W1635">IFERROR(_xlfn.IFS(Lääkkeet[[#This Row],[Sitoutunut pääoma 
1.1.-30.6.2024 (EUR)]]&gt;0,"Täytetyt",Lääkkeet[[#This Row],[Sitoutunut pääoma 
1.7.-31.12.2024 (EUR)]]&gt;0,"Täytetyt"),"")</f>
        <v/>
      </c>
      <c r="X1635" s="62"/>
      <c r="Y1635" s="5">
        <f>Hakulomake!$B$29</f>
        <v>0</v>
      </c>
    </row>
    <row r="1636" spans="2:25" x14ac:dyDescent="0.3">
      <c r="B1636" s="49">
        <f>Hakulomake!$B$17</f>
        <v>0</v>
      </c>
      <c r="C1636" s="77"/>
      <c r="D1636" s="20"/>
      <c r="F1636" s="20"/>
      <c r="G1636" s="20"/>
      <c r="H1636" s="20"/>
      <c r="I1636" s="20"/>
      <c r="J1636" s="17"/>
      <c r="O1636" s="50">
        <f>MIN(Lääkkeet[[#This Row],[Velvoite 1.1.2024 (pakkauksia)]],Lääkkeet[[#This Row],[Suurimman alitusluvan mukainen velvoite 
1.1.-30.6.2024 (pakkauksia)]],Lääkkeet[[#This Row],[Alin saldo 
1.1.-30.6.2024 (pakkauksia)]])*Lääkkeet[[#This Row],[Kirjanpitoarvo / pakkaus 1.1.2024
(EUR  ALV 0 %)]]</f>
        <v>0</v>
      </c>
      <c r="P1636" s="18"/>
      <c r="Q1636" s="13"/>
      <c r="R1636" s="13"/>
      <c r="S1636" s="13"/>
      <c r="T1636" s="14"/>
      <c r="U1636" s="51">
        <f>MIN(Lääkkeet[[#This Row],[Velvoite 1.7.2024 (pakkauksia)]],Lääkkeet[[#This Row],[Suurimman alitusluvan mukainen velvoite
1.7.-31.12.2024 (pakkauksia)]],Lääkkeet[[#This Row],[Alin saldo 
1.7.-31.12.2024 (pakkauksia)]])*Lääkkeet[[#This Row],[Kirjanpitoarvo / pakkaus 1.7.2024
(EUR  ALV 0 %)]]</f>
        <v>0</v>
      </c>
      <c r="W1636" s="62" t="str" cm="1">
        <f t="array" ref="W1636">IFERROR(_xlfn.IFS(Lääkkeet[[#This Row],[Sitoutunut pääoma 
1.1.-30.6.2024 (EUR)]]&gt;0,"Täytetyt",Lääkkeet[[#This Row],[Sitoutunut pääoma 
1.7.-31.12.2024 (EUR)]]&gt;0,"Täytetyt"),"")</f>
        <v/>
      </c>
      <c r="X1636" s="62"/>
      <c r="Y1636" s="5">
        <f>Hakulomake!$B$29</f>
        <v>0</v>
      </c>
    </row>
    <row r="1637" spans="2:25" x14ac:dyDescent="0.3">
      <c r="B1637" s="49">
        <f>Hakulomake!$B$17</f>
        <v>0</v>
      </c>
      <c r="C1637" s="77"/>
      <c r="D1637" s="20"/>
      <c r="F1637" s="20"/>
      <c r="G1637" s="20"/>
      <c r="H1637" s="20"/>
      <c r="I1637" s="20"/>
      <c r="J1637" s="17"/>
      <c r="O1637" s="50">
        <f>MIN(Lääkkeet[[#This Row],[Velvoite 1.1.2024 (pakkauksia)]],Lääkkeet[[#This Row],[Suurimman alitusluvan mukainen velvoite 
1.1.-30.6.2024 (pakkauksia)]],Lääkkeet[[#This Row],[Alin saldo 
1.1.-30.6.2024 (pakkauksia)]])*Lääkkeet[[#This Row],[Kirjanpitoarvo / pakkaus 1.1.2024
(EUR  ALV 0 %)]]</f>
        <v>0</v>
      </c>
      <c r="P1637" s="18"/>
      <c r="Q1637" s="13"/>
      <c r="R1637" s="13"/>
      <c r="S1637" s="13"/>
      <c r="T1637" s="14"/>
      <c r="U1637" s="51">
        <f>MIN(Lääkkeet[[#This Row],[Velvoite 1.7.2024 (pakkauksia)]],Lääkkeet[[#This Row],[Suurimman alitusluvan mukainen velvoite
1.7.-31.12.2024 (pakkauksia)]],Lääkkeet[[#This Row],[Alin saldo 
1.7.-31.12.2024 (pakkauksia)]])*Lääkkeet[[#This Row],[Kirjanpitoarvo / pakkaus 1.7.2024
(EUR  ALV 0 %)]]</f>
        <v>0</v>
      </c>
      <c r="W1637" s="62" t="str" cm="1">
        <f t="array" ref="W1637">IFERROR(_xlfn.IFS(Lääkkeet[[#This Row],[Sitoutunut pääoma 
1.1.-30.6.2024 (EUR)]]&gt;0,"Täytetyt",Lääkkeet[[#This Row],[Sitoutunut pääoma 
1.7.-31.12.2024 (EUR)]]&gt;0,"Täytetyt"),"")</f>
        <v/>
      </c>
      <c r="X1637" s="62"/>
      <c r="Y1637" s="5">
        <f>Hakulomake!$B$29</f>
        <v>0</v>
      </c>
    </row>
    <row r="1638" spans="2:25" x14ac:dyDescent="0.3">
      <c r="B1638" s="49">
        <f>Hakulomake!$B$17</f>
        <v>0</v>
      </c>
      <c r="C1638" s="77"/>
      <c r="D1638" s="20"/>
      <c r="F1638" s="20"/>
      <c r="G1638" s="20"/>
      <c r="H1638" s="20"/>
      <c r="I1638" s="20"/>
      <c r="J1638" s="17"/>
      <c r="O1638" s="50">
        <f>MIN(Lääkkeet[[#This Row],[Velvoite 1.1.2024 (pakkauksia)]],Lääkkeet[[#This Row],[Suurimman alitusluvan mukainen velvoite 
1.1.-30.6.2024 (pakkauksia)]],Lääkkeet[[#This Row],[Alin saldo 
1.1.-30.6.2024 (pakkauksia)]])*Lääkkeet[[#This Row],[Kirjanpitoarvo / pakkaus 1.1.2024
(EUR  ALV 0 %)]]</f>
        <v>0</v>
      </c>
      <c r="P1638" s="18"/>
      <c r="Q1638" s="13"/>
      <c r="R1638" s="13"/>
      <c r="S1638" s="13"/>
      <c r="T1638" s="14"/>
      <c r="U1638" s="51">
        <f>MIN(Lääkkeet[[#This Row],[Velvoite 1.7.2024 (pakkauksia)]],Lääkkeet[[#This Row],[Suurimman alitusluvan mukainen velvoite
1.7.-31.12.2024 (pakkauksia)]],Lääkkeet[[#This Row],[Alin saldo 
1.7.-31.12.2024 (pakkauksia)]])*Lääkkeet[[#This Row],[Kirjanpitoarvo / pakkaus 1.7.2024
(EUR  ALV 0 %)]]</f>
        <v>0</v>
      </c>
      <c r="W1638" s="62" t="str" cm="1">
        <f t="array" ref="W1638">IFERROR(_xlfn.IFS(Lääkkeet[[#This Row],[Sitoutunut pääoma 
1.1.-30.6.2024 (EUR)]]&gt;0,"Täytetyt",Lääkkeet[[#This Row],[Sitoutunut pääoma 
1.7.-31.12.2024 (EUR)]]&gt;0,"Täytetyt"),"")</f>
        <v/>
      </c>
      <c r="X1638" s="62"/>
      <c r="Y1638" s="5">
        <f>Hakulomake!$B$29</f>
        <v>0</v>
      </c>
    </row>
    <row r="1639" spans="2:25" x14ac:dyDescent="0.3">
      <c r="B1639" s="49">
        <f>Hakulomake!$B$17</f>
        <v>0</v>
      </c>
      <c r="C1639" s="77"/>
      <c r="D1639" s="20"/>
      <c r="F1639" s="20"/>
      <c r="G1639" s="20"/>
      <c r="H1639" s="20"/>
      <c r="I1639" s="20"/>
      <c r="J1639" s="17"/>
      <c r="O1639" s="50">
        <f>MIN(Lääkkeet[[#This Row],[Velvoite 1.1.2024 (pakkauksia)]],Lääkkeet[[#This Row],[Suurimman alitusluvan mukainen velvoite 
1.1.-30.6.2024 (pakkauksia)]],Lääkkeet[[#This Row],[Alin saldo 
1.1.-30.6.2024 (pakkauksia)]])*Lääkkeet[[#This Row],[Kirjanpitoarvo / pakkaus 1.1.2024
(EUR  ALV 0 %)]]</f>
        <v>0</v>
      </c>
      <c r="P1639" s="18"/>
      <c r="Q1639" s="13"/>
      <c r="R1639" s="13"/>
      <c r="S1639" s="13"/>
      <c r="T1639" s="14"/>
      <c r="U1639" s="51">
        <f>MIN(Lääkkeet[[#This Row],[Velvoite 1.7.2024 (pakkauksia)]],Lääkkeet[[#This Row],[Suurimman alitusluvan mukainen velvoite
1.7.-31.12.2024 (pakkauksia)]],Lääkkeet[[#This Row],[Alin saldo 
1.7.-31.12.2024 (pakkauksia)]])*Lääkkeet[[#This Row],[Kirjanpitoarvo / pakkaus 1.7.2024
(EUR  ALV 0 %)]]</f>
        <v>0</v>
      </c>
      <c r="W1639" s="62" t="str" cm="1">
        <f t="array" ref="W1639">IFERROR(_xlfn.IFS(Lääkkeet[[#This Row],[Sitoutunut pääoma 
1.1.-30.6.2024 (EUR)]]&gt;0,"Täytetyt",Lääkkeet[[#This Row],[Sitoutunut pääoma 
1.7.-31.12.2024 (EUR)]]&gt;0,"Täytetyt"),"")</f>
        <v/>
      </c>
      <c r="X1639" s="62"/>
      <c r="Y1639" s="5">
        <f>Hakulomake!$B$29</f>
        <v>0</v>
      </c>
    </row>
    <row r="1640" spans="2:25" x14ac:dyDescent="0.3">
      <c r="B1640" s="49">
        <f>Hakulomake!$B$17</f>
        <v>0</v>
      </c>
      <c r="C1640" s="77"/>
      <c r="D1640" s="20"/>
      <c r="F1640" s="20"/>
      <c r="G1640" s="20"/>
      <c r="H1640" s="20"/>
      <c r="I1640" s="20"/>
      <c r="J1640" s="17"/>
      <c r="O1640" s="50">
        <f>MIN(Lääkkeet[[#This Row],[Velvoite 1.1.2024 (pakkauksia)]],Lääkkeet[[#This Row],[Suurimman alitusluvan mukainen velvoite 
1.1.-30.6.2024 (pakkauksia)]],Lääkkeet[[#This Row],[Alin saldo 
1.1.-30.6.2024 (pakkauksia)]])*Lääkkeet[[#This Row],[Kirjanpitoarvo / pakkaus 1.1.2024
(EUR  ALV 0 %)]]</f>
        <v>0</v>
      </c>
      <c r="P1640" s="18"/>
      <c r="Q1640" s="13"/>
      <c r="R1640" s="13"/>
      <c r="S1640" s="13"/>
      <c r="T1640" s="14"/>
      <c r="U1640" s="51">
        <f>MIN(Lääkkeet[[#This Row],[Velvoite 1.7.2024 (pakkauksia)]],Lääkkeet[[#This Row],[Suurimman alitusluvan mukainen velvoite
1.7.-31.12.2024 (pakkauksia)]],Lääkkeet[[#This Row],[Alin saldo 
1.7.-31.12.2024 (pakkauksia)]])*Lääkkeet[[#This Row],[Kirjanpitoarvo / pakkaus 1.7.2024
(EUR  ALV 0 %)]]</f>
        <v>0</v>
      </c>
      <c r="W1640" s="62" t="str" cm="1">
        <f t="array" ref="W1640">IFERROR(_xlfn.IFS(Lääkkeet[[#This Row],[Sitoutunut pääoma 
1.1.-30.6.2024 (EUR)]]&gt;0,"Täytetyt",Lääkkeet[[#This Row],[Sitoutunut pääoma 
1.7.-31.12.2024 (EUR)]]&gt;0,"Täytetyt"),"")</f>
        <v/>
      </c>
      <c r="X1640" s="62"/>
      <c r="Y1640" s="5">
        <f>Hakulomake!$B$29</f>
        <v>0</v>
      </c>
    </row>
    <row r="1641" spans="2:25" x14ac:dyDescent="0.3">
      <c r="B1641" s="49">
        <f>Hakulomake!$B$17</f>
        <v>0</v>
      </c>
      <c r="C1641" s="77"/>
      <c r="D1641" s="20"/>
      <c r="F1641" s="20"/>
      <c r="G1641" s="20"/>
      <c r="H1641" s="20"/>
      <c r="I1641" s="20"/>
      <c r="J1641" s="17"/>
      <c r="O1641" s="50">
        <f>MIN(Lääkkeet[[#This Row],[Velvoite 1.1.2024 (pakkauksia)]],Lääkkeet[[#This Row],[Suurimman alitusluvan mukainen velvoite 
1.1.-30.6.2024 (pakkauksia)]],Lääkkeet[[#This Row],[Alin saldo 
1.1.-30.6.2024 (pakkauksia)]])*Lääkkeet[[#This Row],[Kirjanpitoarvo / pakkaus 1.1.2024
(EUR  ALV 0 %)]]</f>
        <v>0</v>
      </c>
      <c r="P1641" s="18"/>
      <c r="Q1641" s="13"/>
      <c r="R1641" s="13"/>
      <c r="S1641" s="13"/>
      <c r="T1641" s="14"/>
      <c r="U1641" s="51">
        <f>MIN(Lääkkeet[[#This Row],[Velvoite 1.7.2024 (pakkauksia)]],Lääkkeet[[#This Row],[Suurimman alitusluvan mukainen velvoite
1.7.-31.12.2024 (pakkauksia)]],Lääkkeet[[#This Row],[Alin saldo 
1.7.-31.12.2024 (pakkauksia)]])*Lääkkeet[[#This Row],[Kirjanpitoarvo / pakkaus 1.7.2024
(EUR  ALV 0 %)]]</f>
        <v>0</v>
      </c>
      <c r="W1641" s="62" t="str" cm="1">
        <f t="array" ref="W1641">IFERROR(_xlfn.IFS(Lääkkeet[[#This Row],[Sitoutunut pääoma 
1.1.-30.6.2024 (EUR)]]&gt;0,"Täytetyt",Lääkkeet[[#This Row],[Sitoutunut pääoma 
1.7.-31.12.2024 (EUR)]]&gt;0,"Täytetyt"),"")</f>
        <v/>
      </c>
      <c r="X1641" s="62"/>
      <c r="Y1641" s="5">
        <f>Hakulomake!$B$29</f>
        <v>0</v>
      </c>
    </row>
    <row r="1642" spans="2:25" x14ac:dyDescent="0.3">
      <c r="B1642" s="49">
        <f>Hakulomake!$B$17</f>
        <v>0</v>
      </c>
      <c r="C1642" s="77"/>
      <c r="D1642" s="20"/>
      <c r="F1642" s="20"/>
      <c r="G1642" s="20"/>
      <c r="H1642" s="20"/>
      <c r="I1642" s="20"/>
      <c r="J1642" s="17"/>
      <c r="O1642" s="50">
        <f>MIN(Lääkkeet[[#This Row],[Velvoite 1.1.2024 (pakkauksia)]],Lääkkeet[[#This Row],[Suurimman alitusluvan mukainen velvoite 
1.1.-30.6.2024 (pakkauksia)]],Lääkkeet[[#This Row],[Alin saldo 
1.1.-30.6.2024 (pakkauksia)]])*Lääkkeet[[#This Row],[Kirjanpitoarvo / pakkaus 1.1.2024
(EUR  ALV 0 %)]]</f>
        <v>0</v>
      </c>
      <c r="P1642" s="18"/>
      <c r="Q1642" s="13"/>
      <c r="R1642" s="13"/>
      <c r="S1642" s="13"/>
      <c r="T1642" s="14"/>
      <c r="U1642" s="51">
        <f>MIN(Lääkkeet[[#This Row],[Velvoite 1.7.2024 (pakkauksia)]],Lääkkeet[[#This Row],[Suurimman alitusluvan mukainen velvoite
1.7.-31.12.2024 (pakkauksia)]],Lääkkeet[[#This Row],[Alin saldo 
1.7.-31.12.2024 (pakkauksia)]])*Lääkkeet[[#This Row],[Kirjanpitoarvo / pakkaus 1.7.2024
(EUR  ALV 0 %)]]</f>
        <v>0</v>
      </c>
      <c r="W1642" s="62" t="str" cm="1">
        <f t="array" ref="W1642">IFERROR(_xlfn.IFS(Lääkkeet[[#This Row],[Sitoutunut pääoma 
1.1.-30.6.2024 (EUR)]]&gt;0,"Täytetyt",Lääkkeet[[#This Row],[Sitoutunut pääoma 
1.7.-31.12.2024 (EUR)]]&gt;0,"Täytetyt"),"")</f>
        <v/>
      </c>
      <c r="X1642" s="62"/>
      <c r="Y1642" s="5">
        <f>Hakulomake!$B$29</f>
        <v>0</v>
      </c>
    </row>
    <row r="1643" spans="2:25" x14ac:dyDescent="0.3">
      <c r="B1643" s="49">
        <f>Hakulomake!$B$17</f>
        <v>0</v>
      </c>
      <c r="C1643" s="77"/>
      <c r="D1643" s="20"/>
      <c r="F1643" s="20"/>
      <c r="G1643" s="20"/>
      <c r="H1643" s="20"/>
      <c r="I1643" s="20"/>
      <c r="J1643" s="17"/>
      <c r="O1643" s="50">
        <f>MIN(Lääkkeet[[#This Row],[Velvoite 1.1.2024 (pakkauksia)]],Lääkkeet[[#This Row],[Suurimman alitusluvan mukainen velvoite 
1.1.-30.6.2024 (pakkauksia)]],Lääkkeet[[#This Row],[Alin saldo 
1.1.-30.6.2024 (pakkauksia)]])*Lääkkeet[[#This Row],[Kirjanpitoarvo / pakkaus 1.1.2024
(EUR  ALV 0 %)]]</f>
        <v>0</v>
      </c>
      <c r="P1643" s="18"/>
      <c r="Q1643" s="13"/>
      <c r="R1643" s="13"/>
      <c r="S1643" s="13"/>
      <c r="T1643" s="14"/>
      <c r="U1643" s="51">
        <f>MIN(Lääkkeet[[#This Row],[Velvoite 1.7.2024 (pakkauksia)]],Lääkkeet[[#This Row],[Suurimman alitusluvan mukainen velvoite
1.7.-31.12.2024 (pakkauksia)]],Lääkkeet[[#This Row],[Alin saldo 
1.7.-31.12.2024 (pakkauksia)]])*Lääkkeet[[#This Row],[Kirjanpitoarvo / pakkaus 1.7.2024
(EUR  ALV 0 %)]]</f>
        <v>0</v>
      </c>
      <c r="W1643" s="62" t="str" cm="1">
        <f t="array" ref="W1643">IFERROR(_xlfn.IFS(Lääkkeet[[#This Row],[Sitoutunut pääoma 
1.1.-30.6.2024 (EUR)]]&gt;0,"Täytetyt",Lääkkeet[[#This Row],[Sitoutunut pääoma 
1.7.-31.12.2024 (EUR)]]&gt;0,"Täytetyt"),"")</f>
        <v/>
      </c>
      <c r="X1643" s="62"/>
      <c r="Y1643" s="5">
        <f>Hakulomake!$B$29</f>
        <v>0</v>
      </c>
    </row>
    <row r="1644" spans="2:25" x14ac:dyDescent="0.3">
      <c r="B1644" s="49">
        <f>Hakulomake!$B$17</f>
        <v>0</v>
      </c>
      <c r="C1644" s="77"/>
      <c r="D1644" s="20"/>
      <c r="F1644" s="20"/>
      <c r="G1644" s="20"/>
      <c r="H1644" s="20"/>
      <c r="I1644" s="20"/>
      <c r="J1644" s="17"/>
      <c r="O1644" s="50">
        <f>MIN(Lääkkeet[[#This Row],[Velvoite 1.1.2024 (pakkauksia)]],Lääkkeet[[#This Row],[Suurimman alitusluvan mukainen velvoite 
1.1.-30.6.2024 (pakkauksia)]],Lääkkeet[[#This Row],[Alin saldo 
1.1.-30.6.2024 (pakkauksia)]])*Lääkkeet[[#This Row],[Kirjanpitoarvo / pakkaus 1.1.2024
(EUR  ALV 0 %)]]</f>
        <v>0</v>
      </c>
      <c r="P1644" s="18"/>
      <c r="Q1644" s="13"/>
      <c r="R1644" s="13"/>
      <c r="S1644" s="13"/>
      <c r="T1644" s="14"/>
      <c r="U1644" s="51">
        <f>MIN(Lääkkeet[[#This Row],[Velvoite 1.7.2024 (pakkauksia)]],Lääkkeet[[#This Row],[Suurimman alitusluvan mukainen velvoite
1.7.-31.12.2024 (pakkauksia)]],Lääkkeet[[#This Row],[Alin saldo 
1.7.-31.12.2024 (pakkauksia)]])*Lääkkeet[[#This Row],[Kirjanpitoarvo / pakkaus 1.7.2024
(EUR  ALV 0 %)]]</f>
        <v>0</v>
      </c>
      <c r="W1644" s="62" t="str" cm="1">
        <f t="array" ref="W1644">IFERROR(_xlfn.IFS(Lääkkeet[[#This Row],[Sitoutunut pääoma 
1.1.-30.6.2024 (EUR)]]&gt;0,"Täytetyt",Lääkkeet[[#This Row],[Sitoutunut pääoma 
1.7.-31.12.2024 (EUR)]]&gt;0,"Täytetyt"),"")</f>
        <v/>
      </c>
      <c r="X1644" s="62"/>
      <c r="Y1644" s="5">
        <f>Hakulomake!$B$29</f>
        <v>0</v>
      </c>
    </row>
    <row r="1645" spans="2:25" x14ac:dyDescent="0.3">
      <c r="B1645" s="49">
        <f>Hakulomake!$B$17</f>
        <v>0</v>
      </c>
      <c r="C1645" s="77"/>
      <c r="D1645" s="20"/>
      <c r="F1645" s="20"/>
      <c r="G1645" s="20"/>
      <c r="H1645" s="20"/>
      <c r="I1645" s="20"/>
      <c r="J1645" s="17"/>
      <c r="O1645" s="50">
        <f>MIN(Lääkkeet[[#This Row],[Velvoite 1.1.2024 (pakkauksia)]],Lääkkeet[[#This Row],[Suurimman alitusluvan mukainen velvoite 
1.1.-30.6.2024 (pakkauksia)]],Lääkkeet[[#This Row],[Alin saldo 
1.1.-30.6.2024 (pakkauksia)]])*Lääkkeet[[#This Row],[Kirjanpitoarvo / pakkaus 1.1.2024
(EUR  ALV 0 %)]]</f>
        <v>0</v>
      </c>
      <c r="P1645" s="18"/>
      <c r="Q1645" s="13"/>
      <c r="R1645" s="13"/>
      <c r="S1645" s="13"/>
      <c r="T1645" s="14"/>
      <c r="U1645" s="51">
        <f>MIN(Lääkkeet[[#This Row],[Velvoite 1.7.2024 (pakkauksia)]],Lääkkeet[[#This Row],[Suurimman alitusluvan mukainen velvoite
1.7.-31.12.2024 (pakkauksia)]],Lääkkeet[[#This Row],[Alin saldo 
1.7.-31.12.2024 (pakkauksia)]])*Lääkkeet[[#This Row],[Kirjanpitoarvo / pakkaus 1.7.2024
(EUR  ALV 0 %)]]</f>
        <v>0</v>
      </c>
      <c r="W1645" s="62" t="str" cm="1">
        <f t="array" ref="W1645">IFERROR(_xlfn.IFS(Lääkkeet[[#This Row],[Sitoutunut pääoma 
1.1.-30.6.2024 (EUR)]]&gt;0,"Täytetyt",Lääkkeet[[#This Row],[Sitoutunut pääoma 
1.7.-31.12.2024 (EUR)]]&gt;0,"Täytetyt"),"")</f>
        <v/>
      </c>
      <c r="X1645" s="62"/>
      <c r="Y1645" s="5">
        <f>Hakulomake!$B$29</f>
        <v>0</v>
      </c>
    </row>
    <row r="1646" spans="2:25" x14ac:dyDescent="0.3">
      <c r="B1646" s="49">
        <f>Hakulomake!$B$17</f>
        <v>0</v>
      </c>
      <c r="C1646" s="77"/>
      <c r="D1646" s="20"/>
      <c r="F1646" s="20"/>
      <c r="G1646" s="20"/>
      <c r="H1646" s="20"/>
      <c r="I1646" s="20"/>
      <c r="J1646" s="17"/>
      <c r="O1646" s="50">
        <f>MIN(Lääkkeet[[#This Row],[Velvoite 1.1.2024 (pakkauksia)]],Lääkkeet[[#This Row],[Suurimman alitusluvan mukainen velvoite 
1.1.-30.6.2024 (pakkauksia)]],Lääkkeet[[#This Row],[Alin saldo 
1.1.-30.6.2024 (pakkauksia)]])*Lääkkeet[[#This Row],[Kirjanpitoarvo / pakkaus 1.1.2024
(EUR  ALV 0 %)]]</f>
        <v>0</v>
      </c>
      <c r="P1646" s="18"/>
      <c r="Q1646" s="13"/>
      <c r="R1646" s="13"/>
      <c r="S1646" s="13"/>
      <c r="T1646" s="14"/>
      <c r="U1646" s="51">
        <f>MIN(Lääkkeet[[#This Row],[Velvoite 1.7.2024 (pakkauksia)]],Lääkkeet[[#This Row],[Suurimman alitusluvan mukainen velvoite
1.7.-31.12.2024 (pakkauksia)]],Lääkkeet[[#This Row],[Alin saldo 
1.7.-31.12.2024 (pakkauksia)]])*Lääkkeet[[#This Row],[Kirjanpitoarvo / pakkaus 1.7.2024
(EUR  ALV 0 %)]]</f>
        <v>0</v>
      </c>
      <c r="W1646" s="62" t="str" cm="1">
        <f t="array" ref="W1646">IFERROR(_xlfn.IFS(Lääkkeet[[#This Row],[Sitoutunut pääoma 
1.1.-30.6.2024 (EUR)]]&gt;0,"Täytetyt",Lääkkeet[[#This Row],[Sitoutunut pääoma 
1.7.-31.12.2024 (EUR)]]&gt;0,"Täytetyt"),"")</f>
        <v/>
      </c>
      <c r="X1646" s="62"/>
      <c r="Y1646" s="5">
        <f>Hakulomake!$B$29</f>
        <v>0</v>
      </c>
    </row>
    <row r="1647" spans="2:25" x14ac:dyDescent="0.3">
      <c r="B1647" s="49">
        <f>Hakulomake!$B$17</f>
        <v>0</v>
      </c>
      <c r="C1647" s="77"/>
      <c r="D1647" s="20"/>
      <c r="F1647" s="20"/>
      <c r="G1647" s="20"/>
      <c r="H1647" s="20"/>
      <c r="I1647" s="20"/>
      <c r="J1647" s="17"/>
      <c r="O1647" s="50">
        <f>MIN(Lääkkeet[[#This Row],[Velvoite 1.1.2024 (pakkauksia)]],Lääkkeet[[#This Row],[Suurimman alitusluvan mukainen velvoite 
1.1.-30.6.2024 (pakkauksia)]],Lääkkeet[[#This Row],[Alin saldo 
1.1.-30.6.2024 (pakkauksia)]])*Lääkkeet[[#This Row],[Kirjanpitoarvo / pakkaus 1.1.2024
(EUR  ALV 0 %)]]</f>
        <v>0</v>
      </c>
      <c r="P1647" s="18"/>
      <c r="Q1647" s="13"/>
      <c r="R1647" s="13"/>
      <c r="S1647" s="13"/>
      <c r="T1647" s="14"/>
      <c r="U1647" s="51">
        <f>MIN(Lääkkeet[[#This Row],[Velvoite 1.7.2024 (pakkauksia)]],Lääkkeet[[#This Row],[Suurimman alitusluvan mukainen velvoite
1.7.-31.12.2024 (pakkauksia)]],Lääkkeet[[#This Row],[Alin saldo 
1.7.-31.12.2024 (pakkauksia)]])*Lääkkeet[[#This Row],[Kirjanpitoarvo / pakkaus 1.7.2024
(EUR  ALV 0 %)]]</f>
        <v>0</v>
      </c>
      <c r="W1647" s="62" t="str" cm="1">
        <f t="array" ref="W1647">IFERROR(_xlfn.IFS(Lääkkeet[[#This Row],[Sitoutunut pääoma 
1.1.-30.6.2024 (EUR)]]&gt;0,"Täytetyt",Lääkkeet[[#This Row],[Sitoutunut pääoma 
1.7.-31.12.2024 (EUR)]]&gt;0,"Täytetyt"),"")</f>
        <v/>
      </c>
      <c r="X1647" s="62"/>
      <c r="Y1647" s="5">
        <f>Hakulomake!$B$29</f>
        <v>0</v>
      </c>
    </row>
    <row r="1648" spans="2:25" x14ac:dyDescent="0.3">
      <c r="B1648" s="49">
        <f>Hakulomake!$B$17</f>
        <v>0</v>
      </c>
      <c r="C1648" s="77"/>
      <c r="D1648" s="20"/>
      <c r="F1648" s="20"/>
      <c r="G1648" s="20"/>
      <c r="H1648" s="20"/>
      <c r="I1648" s="20"/>
      <c r="J1648" s="17"/>
      <c r="O1648" s="50">
        <f>MIN(Lääkkeet[[#This Row],[Velvoite 1.1.2024 (pakkauksia)]],Lääkkeet[[#This Row],[Suurimman alitusluvan mukainen velvoite 
1.1.-30.6.2024 (pakkauksia)]],Lääkkeet[[#This Row],[Alin saldo 
1.1.-30.6.2024 (pakkauksia)]])*Lääkkeet[[#This Row],[Kirjanpitoarvo / pakkaus 1.1.2024
(EUR  ALV 0 %)]]</f>
        <v>0</v>
      </c>
      <c r="P1648" s="18"/>
      <c r="Q1648" s="13"/>
      <c r="R1648" s="13"/>
      <c r="S1648" s="13"/>
      <c r="T1648" s="14"/>
      <c r="U1648" s="51">
        <f>MIN(Lääkkeet[[#This Row],[Velvoite 1.7.2024 (pakkauksia)]],Lääkkeet[[#This Row],[Suurimman alitusluvan mukainen velvoite
1.7.-31.12.2024 (pakkauksia)]],Lääkkeet[[#This Row],[Alin saldo 
1.7.-31.12.2024 (pakkauksia)]])*Lääkkeet[[#This Row],[Kirjanpitoarvo / pakkaus 1.7.2024
(EUR  ALV 0 %)]]</f>
        <v>0</v>
      </c>
      <c r="W1648" s="62" t="str" cm="1">
        <f t="array" ref="W1648">IFERROR(_xlfn.IFS(Lääkkeet[[#This Row],[Sitoutunut pääoma 
1.1.-30.6.2024 (EUR)]]&gt;0,"Täytetyt",Lääkkeet[[#This Row],[Sitoutunut pääoma 
1.7.-31.12.2024 (EUR)]]&gt;0,"Täytetyt"),"")</f>
        <v/>
      </c>
      <c r="X1648" s="62"/>
      <c r="Y1648" s="5">
        <f>Hakulomake!$B$29</f>
        <v>0</v>
      </c>
    </row>
    <row r="1649" spans="2:25" x14ac:dyDescent="0.3">
      <c r="B1649" s="49">
        <f>Hakulomake!$B$17</f>
        <v>0</v>
      </c>
      <c r="C1649" s="77"/>
      <c r="D1649" s="20"/>
      <c r="F1649" s="20"/>
      <c r="G1649" s="20"/>
      <c r="H1649" s="20"/>
      <c r="I1649" s="20"/>
      <c r="J1649" s="17"/>
      <c r="O1649" s="50">
        <f>MIN(Lääkkeet[[#This Row],[Velvoite 1.1.2024 (pakkauksia)]],Lääkkeet[[#This Row],[Suurimman alitusluvan mukainen velvoite 
1.1.-30.6.2024 (pakkauksia)]],Lääkkeet[[#This Row],[Alin saldo 
1.1.-30.6.2024 (pakkauksia)]])*Lääkkeet[[#This Row],[Kirjanpitoarvo / pakkaus 1.1.2024
(EUR  ALV 0 %)]]</f>
        <v>0</v>
      </c>
      <c r="P1649" s="18"/>
      <c r="Q1649" s="13"/>
      <c r="R1649" s="13"/>
      <c r="S1649" s="13"/>
      <c r="T1649" s="14"/>
      <c r="U1649" s="51">
        <f>MIN(Lääkkeet[[#This Row],[Velvoite 1.7.2024 (pakkauksia)]],Lääkkeet[[#This Row],[Suurimman alitusluvan mukainen velvoite
1.7.-31.12.2024 (pakkauksia)]],Lääkkeet[[#This Row],[Alin saldo 
1.7.-31.12.2024 (pakkauksia)]])*Lääkkeet[[#This Row],[Kirjanpitoarvo / pakkaus 1.7.2024
(EUR  ALV 0 %)]]</f>
        <v>0</v>
      </c>
      <c r="W1649" s="62" t="str" cm="1">
        <f t="array" ref="W1649">IFERROR(_xlfn.IFS(Lääkkeet[[#This Row],[Sitoutunut pääoma 
1.1.-30.6.2024 (EUR)]]&gt;0,"Täytetyt",Lääkkeet[[#This Row],[Sitoutunut pääoma 
1.7.-31.12.2024 (EUR)]]&gt;0,"Täytetyt"),"")</f>
        <v/>
      </c>
      <c r="X1649" s="62"/>
      <c r="Y1649" s="5">
        <f>Hakulomake!$B$29</f>
        <v>0</v>
      </c>
    </row>
    <row r="1650" spans="2:25" x14ac:dyDescent="0.3">
      <c r="B1650" s="49">
        <f>Hakulomake!$B$17</f>
        <v>0</v>
      </c>
      <c r="C1650" s="77"/>
      <c r="D1650" s="20"/>
      <c r="F1650" s="20"/>
      <c r="G1650" s="20"/>
      <c r="H1650" s="20"/>
      <c r="I1650" s="20"/>
      <c r="J1650" s="17"/>
      <c r="O1650" s="50">
        <f>MIN(Lääkkeet[[#This Row],[Velvoite 1.1.2024 (pakkauksia)]],Lääkkeet[[#This Row],[Suurimman alitusluvan mukainen velvoite 
1.1.-30.6.2024 (pakkauksia)]],Lääkkeet[[#This Row],[Alin saldo 
1.1.-30.6.2024 (pakkauksia)]])*Lääkkeet[[#This Row],[Kirjanpitoarvo / pakkaus 1.1.2024
(EUR  ALV 0 %)]]</f>
        <v>0</v>
      </c>
      <c r="P1650" s="18"/>
      <c r="Q1650" s="13"/>
      <c r="R1650" s="13"/>
      <c r="S1650" s="13"/>
      <c r="T1650" s="14"/>
      <c r="U1650" s="51">
        <f>MIN(Lääkkeet[[#This Row],[Velvoite 1.7.2024 (pakkauksia)]],Lääkkeet[[#This Row],[Suurimman alitusluvan mukainen velvoite
1.7.-31.12.2024 (pakkauksia)]],Lääkkeet[[#This Row],[Alin saldo 
1.7.-31.12.2024 (pakkauksia)]])*Lääkkeet[[#This Row],[Kirjanpitoarvo / pakkaus 1.7.2024
(EUR  ALV 0 %)]]</f>
        <v>0</v>
      </c>
      <c r="W1650" s="62" t="str" cm="1">
        <f t="array" ref="W1650">IFERROR(_xlfn.IFS(Lääkkeet[[#This Row],[Sitoutunut pääoma 
1.1.-30.6.2024 (EUR)]]&gt;0,"Täytetyt",Lääkkeet[[#This Row],[Sitoutunut pääoma 
1.7.-31.12.2024 (EUR)]]&gt;0,"Täytetyt"),"")</f>
        <v/>
      </c>
      <c r="X1650" s="62"/>
      <c r="Y1650" s="5">
        <f>Hakulomake!$B$29</f>
        <v>0</v>
      </c>
    </row>
    <row r="1651" spans="2:25" x14ac:dyDescent="0.3">
      <c r="B1651" s="49">
        <f>Hakulomake!$B$17</f>
        <v>0</v>
      </c>
      <c r="C1651" s="77"/>
      <c r="D1651" s="20"/>
      <c r="F1651" s="20"/>
      <c r="G1651" s="20"/>
      <c r="H1651" s="20"/>
      <c r="I1651" s="20"/>
      <c r="J1651" s="17"/>
      <c r="O1651" s="50">
        <f>MIN(Lääkkeet[[#This Row],[Velvoite 1.1.2024 (pakkauksia)]],Lääkkeet[[#This Row],[Suurimman alitusluvan mukainen velvoite 
1.1.-30.6.2024 (pakkauksia)]],Lääkkeet[[#This Row],[Alin saldo 
1.1.-30.6.2024 (pakkauksia)]])*Lääkkeet[[#This Row],[Kirjanpitoarvo / pakkaus 1.1.2024
(EUR  ALV 0 %)]]</f>
        <v>0</v>
      </c>
      <c r="P1651" s="18"/>
      <c r="Q1651" s="13"/>
      <c r="R1651" s="13"/>
      <c r="S1651" s="13"/>
      <c r="T1651" s="14"/>
      <c r="U1651" s="51">
        <f>MIN(Lääkkeet[[#This Row],[Velvoite 1.7.2024 (pakkauksia)]],Lääkkeet[[#This Row],[Suurimman alitusluvan mukainen velvoite
1.7.-31.12.2024 (pakkauksia)]],Lääkkeet[[#This Row],[Alin saldo 
1.7.-31.12.2024 (pakkauksia)]])*Lääkkeet[[#This Row],[Kirjanpitoarvo / pakkaus 1.7.2024
(EUR  ALV 0 %)]]</f>
        <v>0</v>
      </c>
      <c r="W1651" s="62" t="str" cm="1">
        <f t="array" ref="W1651">IFERROR(_xlfn.IFS(Lääkkeet[[#This Row],[Sitoutunut pääoma 
1.1.-30.6.2024 (EUR)]]&gt;0,"Täytetyt",Lääkkeet[[#This Row],[Sitoutunut pääoma 
1.7.-31.12.2024 (EUR)]]&gt;0,"Täytetyt"),"")</f>
        <v/>
      </c>
      <c r="X1651" s="62"/>
      <c r="Y1651" s="5">
        <f>Hakulomake!$B$29</f>
        <v>0</v>
      </c>
    </row>
    <row r="1652" spans="2:25" x14ac:dyDescent="0.3">
      <c r="B1652" s="49">
        <f>Hakulomake!$B$17</f>
        <v>0</v>
      </c>
      <c r="C1652" s="77"/>
      <c r="D1652" s="20"/>
      <c r="F1652" s="20"/>
      <c r="G1652" s="20"/>
      <c r="H1652" s="20"/>
      <c r="I1652" s="20"/>
      <c r="J1652" s="17"/>
      <c r="O1652" s="50">
        <f>MIN(Lääkkeet[[#This Row],[Velvoite 1.1.2024 (pakkauksia)]],Lääkkeet[[#This Row],[Suurimman alitusluvan mukainen velvoite 
1.1.-30.6.2024 (pakkauksia)]],Lääkkeet[[#This Row],[Alin saldo 
1.1.-30.6.2024 (pakkauksia)]])*Lääkkeet[[#This Row],[Kirjanpitoarvo / pakkaus 1.1.2024
(EUR  ALV 0 %)]]</f>
        <v>0</v>
      </c>
      <c r="P1652" s="18"/>
      <c r="Q1652" s="13"/>
      <c r="R1652" s="13"/>
      <c r="S1652" s="13"/>
      <c r="T1652" s="14"/>
      <c r="U1652" s="51">
        <f>MIN(Lääkkeet[[#This Row],[Velvoite 1.7.2024 (pakkauksia)]],Lääkkeet[[#This Row],[Suurimman alitusluvan mukainen velvoite
1.7.-31.12.2024 (pakkauksia)]],Lääkkeet[[#This Row],[Alin saldo 
1.7.-31.12.2024 (pakkauksia)]])*Lääkkeet[[#This Row],[Kirjanpitoarvo / pakkaus 1.7.2024
(EUR  ALV 0 %)]]</f>
        <v>0</v>
      </c>
      <c r="W1652" s="62" t="str" cm="1">
        <f t="array" ref="W1652">IFERROR(_xlfn.IFS(Lääkkeet[[#This Row],[Sitoutunut pääoma 
1.1.-30.6.2024 (EUR)]]&gt;0,"Täytetyt",Lääkkeet[[#This Row],[Sitoutunut pääoma 
1.7.-31.12.2024 (EUR)]]&gt;0,"Täytetyt"),"")</f>
        <v/>
      </c>
      <c r="X1652" s="62"/>
      <c r="Y1652" s="5">
        <f>Hakulomake!$B$29</f>
        <v>0</v>
      </c>
    </row>
    <row r="1653" spans="2:25" x14ac:dyDescent="0.3">
      <c r="B1653" s="49">
        <f>Hakulomake!$B$17</f>
        <v>0</v>
      </c>
      <c r="C1653" s="77"/>
      <c r="D1653" s="20"/>
      <c r="F1653" s="20"/>
      <c r="G1653" s="20"/>
      <c r="H1653" s="20"/>
      <c r="I1653" s="20"/>
      <c r="J1653" s="17"/>
      <c r="O1653" s="50">
        <f>MIN(Lääkkeet[[#This Row],[Velvoite 1.1.2024 (pakkauksia)]],Lääkkeet[[#This Row],[Suurimman alitusluvan mukainen velvoite 
1.1.-30.6.2024 (pakkauksia)]],Lääkkeet[[#This Row],[Alin saldo 
1.1.-30.6.2024 (pakkauksia)]])*Lääkkeet[[#This Row],[Kirjanpitoarvo / pakkaus 1.1.2024
(EUR  ALV 0 %)]]</f>
        <v>0</v>
      </c>
      <c r="P1653" s="18"/>
      <c r="Q1653" s="13"/>
      <c r="R1653" s="13"/>
      <c r="S1653" s="13"/>
      <c r="T1653" s="14"/>
      <c r="U1653" s="51">
        <f>MIN(Lääkkeet[[#This Row],[Velvoite 1.7.2024 (pakkauksia)]],Lääkkeet[[#This Row],[Suurimman alitusluvan mukainen velvoite
1.7.-31.12.2024 (pakkauksia)]],Lääkkeet[[#This Row],[Alin saldo 
1.7.-31.12.2024 (pakkauksia)]])*Lääkkeet[[#This Row],[Kirjanpitoarvo / pakkaus 1.7.2024
(EUR  ALV 0 %)]]</f>
        <v>0</v>
      </c>
      <c r="W1653" s="62" t="str" cm="1">
        <f t="array" ref="W1653">IFERROR(_xlfn.IFS(Lääkkeet[[#This Row],[Sitoutunut pääoma 
1.1.-30.6.2024 (EUR)]]&gt;0,"Täytetyt",Lääkkeet[[#This Row],[Sitoutunut pääoma 
1.7.-31.12.2024 (EUR)]]&gt;0,"Täytetyt"),"")</f>
        <v/>
      </c>
      <c r="X1653" s="62"/>
      <c r="Y1653" s="5">
        <f>Hakulomake!$B$29</f>
        <v>0</v>
      </c>
    </row>
    <row r="1654" spans="2:25" x14ac:dyDescent="0.3">
      <c r="B1654" s="49">
        <f>Hakulomake!$B$17</f>
        <v>0</v>
      </c>
      <c r="C1654" s="77"/>
      <c r="D1654" s="20"/>
      <c r="F1654" s="20"/>
      <c r="G1654" s="20"/>
      <c r="H1654" s="20"/>
      <c r="I1654" s="20"/>
      <c r="J1654" s="17"/>
      <c r="O1654" s="50">
        <f>MIN(Lääkkeet[[#This Row],[Velvoite 1.1.2024 (pakkauksia)]],Lääkkeet[[#This Row],[Suurimman alitusluvan mukainen velvoite 
1.1.-30.6.2024 (pakkauksia)]],Lääkkeet[[#This Row],[Alin saldo 
1.1.-30.6.2024 (pakkauksia)]])*Lääkkeet[[#This Row],[Kirjanpitoarvo / pakkaus 1.1.2024
(EUR  ALV 0 %)]]</f>
        <v>0</v>
      </c>
      <c r="P1654" s="18"/>
      <c r="Q1654" s="13"/>
      <c r="R1654" s="13"/>
      <c r="S1654" s="13"/>
      <c r="T1654" s="14"/>
      <c r="U1654" s="51">
        <f>MIN(Lääkkeet[[#This Row],[Velvoite 1.7.2024 (pakkauksia)]],Lääkkeet[[#This Row],[Suurimman alitusluvan mukainen velvoite
1.7.-31.12.2024 (pakkauksia)]],Lääkkeet[[#This Row],[Alin saldo 
1.7.-31.12.2024 (pakkauksia)]])*Lääkkeet[[#This Row],[Kirjanpitoarvo / pakkaus 1.7.2024
(EUR  ALV 0 %)]]</f>
        <v>0</v>
      </c>
      <c r="W1654" s="62" t="str" cm="1">
        <f t="array" ref="W1654">IFERROR(_xlfn.IFS(Lääkkeet[[#This Row],[Sitoutunut pääoma 
1.1.-30.6.2024 (EUR)]]&gt;0,"Täytetyt",Lääkkeet[[#This Row],[Sitoutunut pääoma 
1.7.-31.12.2024 (EUR)]]&gt;0,"Täytetyt"),"")</f>
        <v/>
      </c>
      <c r="X1654" s="62"/>
      <c r="Y1654" s="5">
        <f>Hakulomake!$B$29</f>
        <v>0</v>
      </c>
    </row>
    <row r="1655" spans="2:25" x14ac:dyDescent="0.3">
      <c r="B1655" s="49">
        <f>Hakulomake!$B$17</f>
        <v>0</v>
      </c>
      <c r="C1655" s="77"/>
      <c r="D1655" s="20"/>
      <c r="F1655" s="20"/>
      <c r="G1655" s="20"/>
      <c r="H1655" s="20"/>
      <c r="I1655" s="20"/>
      <c r="J1655" s="17"/>
      <c r="O1655" s="50">
        <f>MIN(Lääkkeet[[#This Row],[Velvoite 1.1.2024 (pakkauksia)]],Lääkkeet[[#This Row],[Suurimman alitusluvan mukainen velvoite 
1.1.-30.6.2024 (pakkauksia)]],Lääkkeet[[#This Row],[Alin saldo 
1.1.-30.6.2024 (pakkauksia)]])*Lääkkeet[[#This Row],[Kirjanpitoarvo / pakkaus 1.1.2024
(EUR  ALV 0 %)]]</f>
        <v>0</v>
      </c>
      <c r="P1655" s="18"/>
      <c r="Q1655" s="13"/>
      <c r="R1655" s="13"/>
      <c r="S1655" s="13"/>
      <c r="T1655" s="14"/>
      <c r="U1655" s="51">
        <f>MIN(Lääkkeet[[#This Row],[Velvoite 1.7.2024 (pakkauksia)]],Lääkkeet[[#This Row],[Suurimman alitusluvan mukainen velvoite
1.7.-31.12.2024 (pakkauksia)]],Lääkkeet[[#This Row],[Alin saldo 
1.7.-31.12.2024 (pakkauksia)]])*Lääkkeet[[#This Row],[Kirjanpitoarvo / pakkaus 1.7.2024
(EUR  ALV 0 %)]]</f>
        <v>0</v>
      </c>
      <c r="W1655" s="62" t="str" cm="1">
        <f t="array" ref="W1655">IFERROR(_xlfn.IFS(Lääkkeet[[#This Row],[Sitoutunut pääoma 
1.1.-30.6.2024 (EUR)]]&gt;0,"Täytetyt",Lääkkeet[[#This Row],[Sitoutunut pääoma 
1.7.-31.12.2024 (EUR)]]&gt;0,"Täytetyt"),"")</f>
        <v/>
      </c>
      <c r="X1655" s="62"/>
      <c r="Y1655" s="5">
        <f>Hakulomake!$B$29</f>
        <v>0</v>
      </c>
    </row>
    <row r="1656" spans="2:25" x14ac:dyDescent="0.3">
      <c r="B1656" s="49">
        <f>Hakulomake!$B$17</f>
        <v>0</v>
      </c>
      <c r="C1656" s="77"/>
      <c r="D1656" s="20"/>
      <c r="F1656" s="20"/>
      <c r="G1656" s="20"/>
      <c r="H1656" s="20"/>
      <c r="I1656" s="20"/>
      <c r="J1656" s="17"/>
      <c r="O1656" s="50">
        <f>MIN(Lääkkeet[[#This Row],[Velvoite 1.1.2024 (pakkauksia)]],Lääkkeet[[#This Row],[Suurimman alitusluvan mukainen velvoite 
1.1.-30.6.2024 (pakkauksia)]],Lääkkeet[[#This Row],[Alin saldo 
1.1.-30.6.2024 (pakkauksia)]])*Lääkkeet[[#This Row],[Kirjanpitoarvo / pakkaus 1.1.2024
(EUR  ALV 0 %)]]</f>
        <v>0</v>
      </c>
      <c r="P1656" s="18"/>
      <c r="Q1656" s="13"/>
      <c r="R1656" s="13"/>
      <c r="S1656" s="13"/>
      <c r="T1656" s="14"/>
      <c r="U1656" s="51">
        <f>MIN(Lääkkeet[[#This Row],[Velvoite 1.7.2024 (pakkauksia)]],Lääkkeet[[#This Row],[Suurimman alitusluvan mukainen velvoite
1.7.-31.12.2024 (pakkauksia)]],Lääkkeet[[#This Row],[Alin saldo 
1.7.-31.12.2024 (pakkauksia)]])*Lääkkeet[[#This Row],[Kirjanpitoarvo / pakkaus 1.7.2024
(EUR  ALV 0 %)]]</f>
        <v>0</v>
      </c>
      <c r="W1656" s="62" t="str" cm="1">
        <f t="array" ref="W1656">IFERROR(_xlfn.IFS(Lääkkeet[[#This Row],[Sitoutunut pääoma 
1.1.-30.6.2024 (EUR)]]&gt;0,"Täytetyt",Lääkkeet[[#This Row],[Sitoutunut pääoma 
1.7.-31.12.2024 (EUR)]]&gt;0,"Täytetyt"),"")</f>
        <v/>
      </c>
      <c r="X1656" s="62"/>
      <c r="Y1656" s="5">
        <f>Hakulomake!$B$29</f>
        <v>0</v>
      </c>
    </row>
    <row r="1657" spans="2:25" x14ac:dyDescent="0.3">
      <c r="B1657" s="49">
        <f>Hakulomake!$B$17</f>
        <v>0</v>
      </c>
      <c r="C1657" s="77"/>
      <c r="D1657" s="20"/>
      <c r="F1657" s="20"/>
      <c r="G1657" s="20"/>
      <c r="H1657" s="20"/>
      <c r="I1657" s="20"/>
      <c r="J1657" s="17"/>
      <c r="O1657" s="50">
        <f>MIN(Lääkkeet[[#This Row],[Velvoite 1.1.2024 (pakkauksia)]],Lääkkeet[[#This Row],[Suurimman alitusluvan mukainen velvoite 
1.1.-30.6.2024 (pakkauksia)]],Lääkkeet[[#This Row],[Alin saldo 
1.1.-30.6.2024 (pakkauksia)]])*Lääkkeet[[#This Row],[Kirjanpitoarvo / pakkaus 1.1.2024
(EUR  ALV 0 %)]]</f>
        <v>0</v>
      </c>
      <c r="P1657" s="18"/>
      <c r="Q1657" s="13"/>
      <c r="R1657" s="13"/>
      <c r="S1657" s="13"/>
      <c r="T1657" s="14"/>
      <c r="U1657" s="51">
        <f>MIN(Lääkkeet[[#This Row],[Velvoite 1.7.2024 (pakkauksia)]],Lääkkeet[[#This Row],[Suurimman alitusluvan mukainen velvoite
1.7.-31.12.2024 (pakkauksia)]],Lääkkeet[[#This Row],[Alin saldo 
1.7.-31.12.2024 (pakkauksia)]])*Lääkkeet[[#This Row],[Kirjanpitoarvo / pakkaus 1.7.2024
(EUR  ALV 0 %)]]</f>
        <v>0</v>
      </c>
      <c r="W1657" s="62" t="str" cm="1">
        <f t="array" ref="W1657">IFERROR(_xlfn.IFS(Lääkkeet[[#This Row],[Sitoutunut pääoma 
1.1.-30.6.2024 (EUR)]]&gt;0,"Täytetyt",Lääkkeet[[#This Row],[Sitoutunut pääoma 
1.7.-31.12.2024 (EUR)]]&gt;0,"Täytetyt"),"")</f>
        <v/>
      </c>
      <c r="X1657" s="62"/>
      <c r="Y1657" s="5">
        <f>Hakulomake!$B$29</f>
        <v>0</v>
      </c>
    </row>
    <row r="1658" spans="2:25" x14ac:dyDescent="0.3">
      <c r="B1658" s="49">
        <f>Hakulomake!$B$17</f>
        <v>0</v>
      </c>
      <c r="C1658" s="77"/>
      <c r="D1658" s="20"/>
      <c r="F1658" s="20"/>
      <c r="G1658" s="20"/>
      <c r="H1658" s="20"/>
      <c r="I1658" s="20"/>
      <c r="J1658" s="17"/>
      <c r="O1658" s="50">
        <f>MIN(Lääkkeet[[#This Row],[Velvoite 1.1.2024 (pakkauksia)]],Lääkkeet[[#This Row],[Suurimman alitusluvan mukainen velvoite 
1.1.-30.6.2024 (pakkauksia)]],Lääkkeet[[#This Row],[Alin saldo 
1.1.-30.6.2024 (pakkauksia)]])*Lääkkeet[[#This Row],[Kirjanpitoarvo / pakkaus 1.1.2024
(EUR  ALV 0 %)]]</f>
        <v>0</v>
      </c>
      <c r="P1658" s="18"/>
      <c r="Q1658" s="13"/>
      <c r="R1658" s="13"/>
      <c r="S1658" s="13"/>
      <c r="T1658" s="14"/>
      <c r="U1658" s="51">
        <f>MIN(Lääkkeet[[#This Row],[Velvoite 1.7.2024 (pakkauksia)]],Lääkkeet[[#This Row],[Suurimman alitusluvan mukainen velvoite
1.7.-31.12.2024 (pakkauksia)]],Lääkkeet[[#This Row],[Alin saldo 
1.7.-31.12.2024 (pakkauksia)]])*Lääkkeet[[#This Row],[Kirjanpitoarvo / pakkaus 1.7.2024
(EUR  ALV 0 %)]]</f>
        <v>0</v>
      </c>
      <c r="W1658" s="62" t="str" cm="1">
        <f t="array" ref="W1658">IFERROR(_xlfn.IFS(Lääkkeet[[#This Row],[Sitoutunut pääoma 
1.1.-30.6.2024 (EUR)]]&gt;0,"Täytetyt",Lääkkeet[[#This Row],[Sitoutunut pääoma 
1.7.-31.12.2024 (EUR)]]&gt;0,"Täytetyt"),"")</f>
        <v/>
      </c>
      <c r="X1658" s="62"/>
      <c r="Y1658" s="5">
        <f>Hakulomake!$B$29</f>
        <v>0</v>
      </c>
    </row>
    <row r="1659" spans="2:25" x14ac:dyDescent="0.3">
      <c r="B1659" s="49">
        <f>Hakulomake!$B$17</f>
        <v>0</v>
      </c>
      <c r="C1659" s="77"/>
      <c r="D1659" s="20"/>
      <c r="F1659" s="20"/>
      <c r="G1659" s="20"/>
      <c r="H1659" s="20"/>
      <c r="I1659" s="20"/>
      <c r="J1659" s="17"/>
      <c r="O1659" s="50">
        <f>MIN(Lääkkeet[[#This Row],[Velvoite 1.1.2024 (pakkauksia)]],Lääkkeet[[#This Row],[Suurimman alitusluvan mukainen velvoite 
1.1.-30.6.2024 (pakkauksia)]],Lääkkeet[[#This Row],[Alin saldo 
1.1.-30.6.2024 (pakkauksia)]])*Lääkkeet[[#This Row],[Kirjanpitoarvo / pakkaus 1.1.2024
(EUR  ALV 0 %)]]</f>
        <v>0</v>
      </c>
      <c r="P1659" s="18"/>
      <c r="Q1659" s="13"/>
      <c r="R1659" s="13"/>
      <c r="S1659" s="13"/>
      <c r="T1659" s="14"/>
      <c r="U1659" s="51">
        <f>MIN(Lääkkeet[[#This Row],[Velvoite 1.7.2024 (pakkauksia)]],Lääkkeet[[#This Row],[Suurimman alitusluvan mukainen velvoite
1.7.-31.12.2024 (pakkauksia)]],Lääkkeet[[#This Row],[Alin saldo 
1.7.-31.12.2024 (pakkauksia)]])*Lääkkeet[[#This Row],[Kirjanpitoarvo / pakkaus 1.7.2024
(EUR  ALV 0 %)]]</f>
        <v>0</v>
      </c>
      <c r="W1659" s="62" t="str" cm="1">
        <f t="array" ref="W1659">IFERROR(_xlfn.IFS(Lääkkeet[[#This Row],[Sitoutunut pääoma 
1.1.-30.6.2024 (EUR)]]&gt;0,"Täytetyt",Lääkkeet[[#This Row],[Sitoutunut pääoma 
1.7.-31.12.2024 (EUR)]]&gt;0,"Täytetyt"),"")</f>
        <v/>
      </c>
      <c r="X1659" s="62"/>
      <c r="Y1659" s="5">
        <f>Hakulomake!$B$29</f>
        <v>0</v>
      </c>
    </row>
    <row r="1660" spans="2:25" x14ac:dyDescent="0.3">
      <c r="B1660" s="49">
        <f>Hakulomake!$B$17</f>
        <v>0</v>
      </c>
      <c r="C1660" s="77"/>
      <c r="D1660" s="20"/>
      <c r="F1660" s="20"/>
      <c r="G1660" s="20"/>
      <c r="H1660" s="20"/>
      <c r="I1660" s="20"/>
      <c r="J1660" s="17"/>
      <c r="O1660" s="50">
        <f>MIN(Lääkkeet[[#This Row],[Velvoite 1.1.2024 (pakkauksia)]],Lääkkeet[[#This Row],[Suurimman alitusluvan mukainen velvoite 
1.1.-30.6.2024 (pakkauksia)]],Lääkkeet[[#This Row],[Alin saldo 
1.1.-30.6.2024 (pakkauksia)]])*Lääkkeet[[#This Row],[Kirjanpitoarvo / pakkaus 1.1.2024
(EUR  ALV 0 %)]]</f>
        <v>0</v>
      </c>
      <c r="P1660" s="18"/>
      <c r="Q1660" s="13"/>
      <c r="R1660" s="13"/>
      <c r="S1660" s="13"/>
      <c r="T1660" s="14"/>
      <c r="U1660" s="51">
        <f>MIN(Lääkkeet[[#This Row],[Velvoite 1.7.2024 (pakkauksia)]],Lääkkeet[[#This Row],[Suurimman alitusluvan mukainen velvoite
1.7.-31.12.2024 (pakkauksia)]],Lääkkeet[[#This Row],[Alin saldo 
1.7.-31.12.2024 (pakkauksia)]])*Lääkkeet[[#This Row],[Kirjanpitoarvo / pakkaus 1.7.2024
(EUR  ALV 0 %)]]</f>
        <v>0</v>
      </c>
      <c r="W1660" s="62" t="str" cm="1">
        <f t="array" ref="W1660">IFERROR(_xlfn.IFS(Lääkkeet[[#This Row],[Sitoutunut pääoma 
1.1.-30.6.2024 (EUR)]]&gt;0,"Täytetyt",Lääkkeet[[#This Row],[Sitoutunut pääoma 
1.7.-31.12.2024 (EUR)]]&gt;0,"Täytetyt"),"")</f>
        <v/>
      </c>
      <c r="X1660" s="62"/>
      <c r="Y1660" s="5">
        <f>Hakulomake!$B$29</f>
        <v>0</v>
      </c>
    </row>
    <row r="1661" spans="2:25" x14ac:dyDescent="0.3">
      <c r="B1661" s="49">
        <f>Hakulomake!$B$17</f>
        <v>0</v>
      </c>
      <c r="C1661" s="77"/>
      <c r="D1661" s="20"/>
      <c r="F1661" s="20"/>
      <c r="G1661" s="20"/>
      <c r="H1661" s="20"/>
      <c r="I1661" s="20"/>
      <c r="J1661" s="17"/>
      <c r="O1661" s="50">
        <f>MIN(Lääkkeet[[#This Row],[Velvoite 1.1.2024 (pakkauksia)]],Lääkkeet[[#This Row],[Suurimman alitusluvan mukainen velvoite 
1.1.-30.6.2024 (pakkauksia)]],Lääkkeet[[#This Row],[Alin saldo 
1.1.-30.6.2024 (pakkauksia)]])*Lääkkeet[[#This Row],[Kirjanpitoarvo / pakkaus 1.1.2024
(EUR  ALV 0 %)]]</f>
        <v>0</v>
      </c>
      <c r="P1661" s="18"/>
      <c r="Q1661" s="13"/>
      <c r="R1661" s="13"/>
      <c r="S1661" s="13"/>
      <c r="T1661" s="14"/>
      <c r="U1661" s="51">
        <f>MIN(Lääkkeet[[#This Row],[Velvoite 1.7.2024 (pakkauksia)]],Lääkkeet[[#This Row],[Suurimman alitusluvan mukainen velvoite
1.7.-31.12.2024 (pakkauksia)]],Lääkkeet[[#This Row],[Alin saldo 
1.7.-31.12.2024 (pakkauksia)]])*Lääkkeet[[#This Row],[Kirjanpitoarvo / pakkaus 1.7.2024
(EUR  ALV 0 %)]]</f>
        <v>0</v>
      </c>
      <c r="W1661" s="62" t="str" cm="1">
        <f t="array" ref="W1661">IFERROR(_xlfn.IFS(Lääkkeet[[#This Row],[Sitoutunut pääoma 
1.1.-30.6.2024 (EUR)]]&gt;0,"Täytetyt",Lääkkeet[[#This Row],[Sitoutunut pääoma 
1.7.-31.12.2024 (EUR)]]&gt;0,"Täytetyt"),"")</f>
        <v/>
      </c>
      <c r="X1661" s="62"/>
      <c r="Y1661" s="5">
        <f>Hakulomake!$B$29</f>
        <v>0</v>
      </c>
    </row>
    <row r="1662" spans="2:25" x14ac:dyDescent="0.3">
      <c r="B1662" s="49">
        <f>Hakulomake!$B$17</f>
        <v>0</v>
      </c>
      <c r="C1662" s="77"/>
      <c r="D1662" s="20"/>
      <c r="F1662" s="20"/>
      <c r="G1662" s="20"/>
      <c r="H1662" s="20"/>
      <c r="I1662" s="20"/>
      <c r="J1662" s="17"/>
      <c r="O1662" s="50">
        <f>MIN(Lääkkeet[[#This Row],[Velvoite 1.1.2024 (pakkauksia)]],Lääkkeet[[#This Row],[Suurimman alitusluvan mukainen velvoite 
1.1.-30.6.2024 (pakkauksia)]],Lääkkeet[[#This Row],[Alin saldo 
1.1.-30.6.2024 (pakkauksia)]])*Lääkkeet[[#This Row],[Kirjanpitoarvo / pakkaus 1.1.2024
(EUR  ALV 0 %)]]</f>
        <v>0</v>
      </c>
      <c r="P1662" s="18"/>
      <c r="Q1662" s="13"/>
      <c r="R1662" s="13"/>
      <c r="S1662" s="13"/>
      <c r="T1662" s="14"/>
      <c r="U1662" s="51">
        <f>MIN(Lääkkeet[[#This Row],[Velvoite 1.7.2024 (pakkauksia)]],Lääkkeet[[#This Row],[Suurimman alitusluvan mukainen velvoite
1.7.-31.12.2024 (pakkauksia)]],Lääkkeet[[#This Row],[Alin saldo 
1.7.-31.12.2024 (pakkauksia)]])*Lääkkeet[[#This Row],[Kirjanpitoarvo / pakkaus 1.7.2024
(EUR  ALV 0 %)]]</f>
        <v>0</v>
      </c>
      <c r="W1662" s="62" t="str" cm="1">
        <f t="array" ref="W1662">IFERROR(_xlfn.IFS(Lääkkeet[[#This Row],[Sitoutunut pääoma 
1.1.-30.6.2024 (EUR)]]&gt;0,"Täytetyt",Lääkkeet[[#This Row],[Sitoutunut pääoma 
1.7.-31.12.2024 (EUR)]]&gt;0,"Täytetyt"),"")</f>
        <v/>
      </c>
      <c r="X1662" s="62"/>
      <c r="Y1662" s="5">
        <f>Hakulomake!$B$29</f>
        <v>0</v>
      </c>
    </row>
    <row r="1663" spans="2:25" x14ac:dyDescent="0.3">
      <c r="B1663" s="49">
        <f>Hakulomake!$B$17</f>
        <v>0</v>
      </c>
      <c r="C1663" s="77"/>
      <c r="D1663" s="20"/>
      <c r="F1663" s="20"/>
      <c r="G1663" s="20"/>
      <c r="H1663" s="20"/>
      <c r="I1663" s="20"/>
      <c r="J1663" s="17"/>
      <c r="O1663" s="50">
        <f>MIN(Lääkkeet[[#This Row],[Velvoite 1.1.2024 (pakkauksia)]],Lääkkeet[[#This Row],[Suurimman alitusluvan mukainen velvoite 
1.1.-30.6.2024 (pakkauksia)]],Lääkkeet[[#This Row],[Alin saldo 
1.1.-30.6.2024 (pakkauksia)]])*Lääkkeet[[#This Row],[Kirjanpitoarvo / pakkaus 1.1.2024
(EUR  ALV 0 %)]]</f>
        <v>0</v>
      </c>
      <c r="P1663" s="18"/>
      <c r="Q1663" s="13"/>
      <c r="R1663" s="13"/>
      <c r="S1663" s="13"/>
      <c r="T1663" s="14"/>
      <c r="U1663" s="51">
        <f>MIN(Lääkkeet[[#This Row],[Velvoite 1.7.2024 (pakkauksia)]],Lääkkeet[[#This Row],[Suurimman alitusluvan mukainen velvoite
1.7.-31.12.2024 (pakkauksia)]],Lääkkeet[[#This Row],[Alin saldo 
1.7.-31.12.2024 (pakkauksia)]])*Lääkkeet[[#This Row],[Kirjanpitoarvo / pakkaus 1.7.2024
(EUR  ALV 0 %)]]</f>
        <v>0</v>
      </c>
      <c r="W1663" s="62" t="str" cm="1">
        <f t="array" ref="W1663">IFERROR(_xlfn.IFS(Lääkkeet[[#This Row],[Sitoutunut pääoma 
1.1.-30.6.2024 (EUR)]]&gt;0,"Täytetyt",Lääkkeet[[#This Row],[Sitoutunut pääoma 
1.7.-31.12.2024 (EUR)]]&gt;0,"Täytetyt"),"")</f>
        <v/>
      </c>
      <c r="X1663" s="62"/>
      <c r="Y1663" s="5">
        <f>Hakulomake!$B$29</f>
        <v>0</v>
      </c>
    </row>
    <row r="1664" spans="2:25" x14ac:dyDescent="0.3">
      <c r="B1664" s="49">
        <f>Hakulomake!$B$17</f>
        <v>0</v>
      </c>
      <c r="C1664" s="77"/>
      <c r="D1664" s="20"/>
      <c r="F1664" s="20"/>
      <c r="G1664" s="20"/>
      <c r="H1664" s="20"/>
      <c r="I1664" s="20"/>
      <c r="J1664" s="17"/>
      <c r="O1664" s="50">
        <f>MIN(Lääkkeet[[#This Row],[Velvoite 1.1.2024 (pakkauksia)]],Lääkkeet[[#This Row],[Suurimman alitusluvan mukainen velvoite 
1.1.-30.6.2024 (pakkauksia)]],Lääkkeet[[#This Row],[Alin saldo 
1.1.-30.6.2024 (pakkauksia)]])*Lääkkeet[[#This Row],[Kirjanpitoarvo / pakkaus 1.1.2024
(EUR  ALV 0 %)]]</f>
        <v>0</v>
      </c>
      <c r="P1664" s="18"/>
      <c r="Q1664" s="13"/>
      <c r="R1664" s="13"/>
      <c r="S1664" s="13"/>
      <c r="T1664" s="14"/>
      <c r="U1664" s="51">
        <f>MIN(Lääkkeet[[#This Row],[Velvoite 1.7.2024 (pakkauksia)]],Lääkkeet[[#This Row],[Suurimman alitusluvan mukainen velvoite
1.7.-31.12.2024 (pakkauksia)]],Lääkkeet[[#This Row],[Alin saldo 
1.7.-31.12.2024 (pakkauksia)]])*Lääkkeet[[#This Row],[Kirjanpitoarvo / pakkaus 1.7.2024
(EUR  ALV 0 %)]]</f>
        <v>0</v>
      </c>
      <c r="W1664" s="62" t="str" cm="1">
        <f t="array" ref="W1664">IFERROR(_xlfn.IFS(Lääkkeet[[#This Row],[Sitoutunut pääoma 
1.1.-30.6.2024 (EUR)]]&gt;0,"Täytetyt",Lääkkeet[[#This Row],[Sitoutunut pääoma 
1.7.-31.12.2024 (EUR)]]&gt;0,"Täytetyt"),"")</f>
        <v/>
      </c>
      <c r="X1664" s="62"/>
      <c r="Y1664" s="5">
        <f>Hakulomake!$B$29</f>
        <v>0</v>
      </c>
    </row>
    <row r="1665" spans="2:25" x14ac:dyDescent="0.3">
      <c r="B1665" s="49">
        <f>Hakulomake!$B$17</f>
        <v>0</v>
      </c>
      <c r="C1665" s="77"/>
      <c r="D1665" s="20"/>
      <c r="F1665" s="20"/>
      <c r="G1665" s="20"/>
      <c r="H1665" s="20"/>
      <c r="I1665" s="20"/>
      <c r="J1665" s="17"/>
      <c r="O1665" s="50">
        <f>MIN(Lääkkeet[[#This Row],[Velvoite 1.1.2024 (pakkauksia)]],Lääkkeet[[#This Row],[Suurimman alitusluvan mukainen velvoite 
1.1.-30.6.2024 (pakkauksia)]],Lääkkeet[[#This Row],[Alin saldo 
1.1.-30.6.2024 (pakkauksia)]])*Lääkkeet[[#This Row],[Kirjanpitoarvo / pakkaus 1.1.2024
(EUR  ALV 0 %)]]</f>
        <v>0</v>
      </c>
      <c r="P1665" s="18"/>
      <c r="Q1665" s="13"/>
      <c r="R1665" s="13"/>
      <c r="S1665" s="13"/>
      <c r="T1665" s="14"/>
      <c r="U1665" s="51">
        <f>MIN(Lääkkeet[[#This Row],[Velvoite 1.7.2024 (pakkauksia)]],Lääkkeet[[#This Row],[Suurimman alitusluvan mukainen velvoite
1.7.-31.12.2024 (pakkauksia)]],Lääkkeet[[#This Row],[Alin saldo 
1.7.-31.12.2024 (pakkauksia)]])*Lääkkeet[[#This Row],[Kirjanpitoarvo / pakkaus 1.7.2024
(EUR  ALV 0 %)]]</f>
        <v>0</v>
      </c>
      <c r="W1665" s="62" t="str" cm="1">
        <f t="array" ref="W1665">IFERROR(_xlfn.IFS(Lääkkeet[[#This Row],[Sitoutunut pääoma 
1.1.-30.6.2024 (EUR)]]&gt;0,"Täytetyt",Lääkkeet[[#This Row],[Sitoutunut pääoma 
1.7.-31.12.2024 (EUR)]]&gt;0,"Täytetyt"),"")</f>
        <v/>
      </c>
      <c r="X1665" s="62"/>
      <c r="Y1665" s="5">
        <f>Hakulomake!$B$29</f>
        <v>0</v>
      </c>
    </row>
    <row r="1666" spans="2:25" x14ac:dyDescent="0.3">
      <c r="B1666" s="49">
        <f>Hakulomake!$B$17</f>
        <v>0</v>
      </c>
      <c r="C1666" s="77"/>
      <c r="D1666" s="20"/>
      <c r="F1666" s="20"/>
      <c r="G1666" s="20"/>
      <c r="H1666" s="20"/>
      <c r="I1666" s="20"/>
      <c r="J1666" s="17"/>
      <c r="O1666" s="50">
        <f>MIN(Lääkkeet[[#This Row],[Velvoite 1.1.2024 (pakkauksia)]],Lääkkeet[[#This Row],[Suurimman alitusluvan mukainen velvoite 
1.1.-30.6.2024 (pakkauksia)]],Lääkkeet[[#This Row],[Alin saldo 
1.1.-30.6.2024 (pakkauksia)]])*Lääkkeet[[#This Row],[Kirjanpitoarvo / pakkaus 1.1.2024
(EUR  ALV 0 %)]]</f>
        <v>0</v>
      </c>
      <c r="P1666" s="18"/>
      <c r="Q1666" s="13"/>
      <c r="R1666" s="13"/>
      <c r="S1666" s="13"/>
      <c r="T1666" s="14"/>
      <c r="U1666" s="51">
        <f>MIN(Lääkkeet[[#This Row],[Velvoite 1.7.2024 (pakkauksia)]],Lääkkeet[[#This Row],[Suurimman alitusluvan mukainen velvoite
1.7.-31.12.2024 (pakkauksia)]],Lääkkeet[[#This Row],[Alin saldo 
1.7.-31.12.2024 (pakkauksia)]])*Lääkkeet[[#This Row],[Kirjanpitoarvo / pakkaus 1.7.2024
(EUR  ALV 0 %)]]</f>
        <v>0</v>
      </c>
      <c r="W1666" s="62" t="str" cm="1">
        <f t="array" ref="W1666">IFERROR(_xlfn.IFS(Lääkkeet[[#This Row],[Sitoutunut pääoma 
1.1.-30.6.2024 (EUR)]]&gt;0,"Täytetyt",Lääkkeet[[#This Row],[Sitoutunut pääoma 
1.7.-31.12.2024 (EUR)]]&gt;0,"Täytetyt"),"")</f>
        <v/>
      </c>
      <c r="X1666" s="62"/>
      <c r="Y1666" s="5">
        <f>Hakulomake!$B$29</f>
        <v>0</v>
      </c>
    </row>
    <row r="1667" spans="2:25" x14ac:dyDescent="0.3">
      <c r="B1667" s="49">
        <f>Hakulomake!$B$17</f>
        <v>0</v>
      </c>
      <c r="C1667" s="77"/>
      <c r="D1667" s="20"/>
      <c r="F1667" s="20"/>
      <c r="G1667" s="20"/>
      <c r="H1667" s="20"/>
      <c r="I1667" s="20"/>
      <c r="J1667" s="17"/>
      <c r="O1667" s="50">
        <f>MIN(Lääkkeet[[#This Row],[Velvoite 1.1.2024 (pakkauksia)]],Lääkkeet[[#This Row],[Suurimman alitusluvan mukainen velvoite 
1.1.-30.6.2024 (pakkauksia)]],Lääkkeet[[#This Row],[Alin saldo 
1.1.-30.6.2024 (pakkauksia)]])*Lääkkeet[[#This Row],[Kirjanpitoarvo / pakkaus 1.1.2024
(EUR  ALV 0 %)]]</f>
        <v>0</v>
      </c>
      <c r="P1667" s="18"/>
      <c r="Q1667" s="13"/>
      <c r="R1667" s="13"/>
      <c r="S1667" s="13"/>
      <c r="T1667" s="14"/>
      <c r="U1667" s="51">
        <f>MIN(Lääkkeet[[#This Row],[Velvoite 1.7.2024 (pakkauksia)]],Lääkkeet[[#This Row],[Suurimman alitusluvan mukainen velvoite
1.7.-31.12.2024 (pakkauksia)]],Lääkkeet[[#This Row],[Alin saldo 
1.7.-31.12.2024 (pakkauksia)]])*Lääkkeet[[#This Row],[Kirjanpitoarvo / pakkaus 1.7.2024
(EUR  ALV 0 %)]]</f>
        <v>0</v>
      </c>
      <c r="W1667" s="62" t="str" cm="1">
        <f t="array" ref="W1667">IFERROR(_xlfn.IFS(Lääkkeet[[#This Row],[Sitoutunut pääoma 
1.1.-30.6.2024 (EUR)]]&gt;0,"Täytetyt",Lääkkeet[[#This Row],[Sitoutunut pääoma 
1.7.-31.12.2024 (EUR)]]&gt;0,"Täytetyt"),"")</f>
        <v/>
      </c>
      <c r="X1667" s="62"/>
      <c r="Y1667" s="5">
        <f>Hakulomake!$B$29</f>
        <v>0</v>
      </c>
    </row>
    <row r="1668" spans="2:25" x14ac:dyDescent="0.3">
      <c r="B1668" s="49">
        <f>Hakulomake!$B$17</f>
        <v>0</v>
      </c>
      <c r="C1668" s="77"/>
      <c r="D1668" s="20"/>
      <c r="F1668" s="20"/>
      <c r="G1668" s="20"/>
      <c r="H1668" s="20"/>
      <c r="I1668" s="20"/>
      <c r="J1668" s="17"/>
      <c r="O1668" s="50">
        <f>MIN(Lääkkeet[[#This Row],[Velvoite 1.1.2024 (pakkauksia)]],Lääkkeet[[#This Row],[Suurimman alitusluvan mukainen velvoite 
1.1.-30.6.2024 (pakkauksia)]],Lääkkeet[[#This Row],[Alin saldo 
1.1.-30.6.2024 (pakkauksia)]])*Lääkkeet[[#This Row],[Kirjanpitoarvo / pakkaus 1.1.2024
(EUR  ALV 0 %)]]</f>
        <v>0</v>
      </c>
      <c r="P1668" s="18"/>
      <c r="Q1668" s="13"/>
      <c r="R1668" s="13"/>
      <c r="S1668" s="13"/>
      <c r="T1668" s="14"/>
      <c r="U1668" s="51">
        <f>MIN(Lääkkeet[[#This Row],[Velvoite 1.7.2024 (pakkauksia)]],Lääkkeet[[#This Row],[Suurimman alitusluvan mukainen velvoite
1.7.-31.12.2024 (pakkauksia)]],Lääkkeet[[#This Row],[Alin saldo 
1.7.-31.12.2024 (pakkauksia)]])*Lääkkeet[[#This Row],[Kirjanpitoarvo / pakkaus 1.7.2024
(EUR  ALV 0 %)]]</f>
        <v>0</v>
      </c>
      <c r="W1668" s="62" t="str" cm="1">
        <f t="array" ref="W1668">IFERROR(_xlfn.IFS(Lääkkeet[[#This Row],[Sitoutunut pääoma 
1.1.-30.6.2024 (EUR)]]&gt;0,"Täytetyt",Lääkkeet[[#This Row],[Sitoutunut pääoma 
1.7.-31.12.2024 (EUR)]]&gt;0,"Täytetyt"),"")</f>
        <v/>
      </c>
      <c r="X1668" s="62"/>
      <c r="Y1668" s="5">
        <f>Hakulomake!$B$29</f>
        <v>0</v>
      </c>
    </row>
    <row r="1669" spans="2:25" x14ac:dyDescent="0.3">
      <c r="B1669" s="49">
        <f>Hakulomake!$B$17</f>
        <v>0</v>
      </c>
      <c r="C1669" s="77"/>
      <c r="D1669" s="20"/>
      <c r="F1669" s="20"/>
      <c r="G1669" s="20"/>
      <c r="H1669" s="20"/>
      <c r="I1669" s="20"/>
      <c r="J1669" s="17"/>
      <c r="O1669" s="50">
        <f>MIN(Lääkkeet[[#This Row],[Velvoite 1.1.2024 (pakkauksia)]],Lääkkeet[[#This Row],[Suurimman alitusluvan mukainen velvoite 
1.1.-30.6.2024 (pakkauksia)]],Lääkkeet[[#This Row],[Alin saldo 
1.1.-30.6.2024 (pakkauksia)]])*Lääkkeet[[#This Row],[Kirjanpitoarvo / pakkaus 1.1.2024
(EUR  ALV 0 %)]]</f>
        <v>0</v>
      </c>
      <c r="P1669" s="18"/>
      <c r="Q1669" s="13"/>
      <c r="R1669" s="13"/>
      <c r="S1669" s="13"/>
      <c r="T1669" s="14"/>
      <c r="U1669" s="51">
        <f>MIN(Lääkkeet[[#This Row],[Velvoite 1.7.2024 (pakkauksia)]],Lääkkeet[[#This Row],[Suurimman alitusluvan mukainen velvoite
1.7.-31.12.2024 (pakkauksia)]],Lääkkeet[[#This Row],[Alin saldo 
1.7.-31.12.2024 (pakkauksia)]])*Lääkkeet[[#This Row],[Kirjanpitoarvo / pakkaus 1.7.2024
(EUR  ALV 0 %)]]</f>
        <v>0</v>
      </c>
      <c r="W1669" s="62" t="str" cm="1">
        <f t="array" ref="W1669">IFERROR(_xlfn.IFS(Lääkkeet[[#This Row],[Sitoutunut pääoma 
1.1.-30.6.2024 (EUR)]]&gt;0,"Täytetyt",Lääkkeet[[#This Row],[Sitoutunut pääoma 
1.7.-31.12.2024 (EUR)]]&gt;0,"Täytetyt"),"")</f>
        <v/>
      </c>
      <c r="X1669" s="62"/>
      <c r="Y1669" s="5">
        <f>Hakulomake!$B$29</f>
        <v>0</v>
      </c>
    </row>
    <row r="1670" spans="2:25" x14ac:dyDescent="0.3">
      <c r="B1670" s="49">
        <f>Hakulomake!$B$17</f>
        <v>0</v>
      </c>
      <c r="C1670" s="77"/>
      <c r="D1670" s="20"/>
      <c r="F1670" s="20"/>
      <c r="G1670" s="20"/>
      <c r="H1670" s="20"/>
      <c r="I1670" s="20"/>
      <c r="J1670" s="17"/>
      <c r="O1670" s="50">
        <f>MIN(Lääkkeet[[#This Row],[Velvoite 1.1.2024 (pakkauksia)]],Lääkkeet[[#This Row],[Suurimman alitusluvan mukainen velvoite 
1.1.-30.6.2024 (pakkauksia)]],Lääkkeet[[#This Row],[Alin saldo 
1.1.-30.6.2024 (pakkauksia)]])*Lääkkeet[[#This Row],[Kirjanpitoarvo / pakkaus 1.1.2024
(EUR  ALV 0 %)]]</f>
        <v>0</v>
      </c>
      <c r="P1670" s="18"/>
      <c r="Q1670" s="13"/>
      <c r="R1670" s="13"/>
      <c r="S1670" s="13"/>
      <c r="T1670" s="14"/>
      <c r="U1670" s="51">
        <f>MIN(Lääkkeet[[#This Row],[Velvoite 1.7.2024 (pakkauksia)]],Lääkkeet[[#This Row],[Suurimman alitusluvan mukainen velvoite
1.7.-31.12.2024 (pakkauksia)]],Lääkkeet[[#This Row],[Alin saldo 
1.7.-31.12.2024 (pakkauksia)]])*Lääkkeet[[#This Row],[Kirjanpitoarvo / pakkaus 1.7.2024
(EUR  ALV 0 %)]]</f>
        <v>0</v>
      </c>
      <c r="W1670" s="62" t="str" cm="1">
        <f t="array" ref="W1670">IFERROR(_xlfn.IFS(Lääkkeet[[#This Row],[Sitoutunut pääoma 
1.1.-30.6.2024 (EUR)]]&gt;0,"Täytetyt",Lääkkeet[[#This Row],[Sitoutunut pääoma 
1.7.-31.12.2024 (EUR)]]&gt;0,"Täytetyt"),"")</f>
        <v/>
      </c>
      <c r="X1670" s="62"/>
      <c r="Y1670" s="5">
        <f>Hakulomake!$B$29</f>
        <v>0</v>
      </c>
    </row>
    <row r="1671" spans="2:25" x14ac:dyDescent="0.3">
      <c r="B1671" s="49">
        <f>Hakulomake!$B$17</f>
        <v>0</v>
      </c>
      <c r="C1671" s="77"/>
      <c r="D1671" s="20"/>
      <c r="F1671" s="20"/>
      <c r="G1671" s="20"/>
      <c r="H1671" s="20"/>
      <c r="I1671" s="20"/>
      <c r="J1671" s="17"/>
      <c r="O1671" s="50">
        <f>MIN(Lääkkeet[[#This Row],[Velvoite 1.1.2024 (pakkauksia)]],Lääkkeet[[#This Row],[Suurimman alitusluvan mukainen velvoite 
1.1.-30.6.2024 (pakkauksia)]],Lääkkeet[[#This Row],[Alin saldo 
1.1.-30.6.2024 (pakkauksia)]])*Lääkkeet[[#This Row],[Kirjanpitoarvo / pakkaus 1.1.2024
(EUR  ALV 0 %)]]</f>
        <v>0</v>
      </c>
      <c r="P1671" s="18"/>
      <c r="Q1671" s="13"/>
      <c r="R1671" s="13"/>
      <c r="S1671" s="13"/>
      <c r="T1671" s="14"/>
      <c r="U1671" s="51">
        <f>MIN(Lääkkeet[[#This Row],[Velvoite 1.7.2024 (pakkauksia)]],Lääkkeet[[#This Row],[Suurimman alitusluvan mukainen velvoite
1.7.-31.12.2024 (pakkauksia)]],Lääkkeet[[#This Row],[Alin saldo 
1.7.-31.12.2024 (pakkauksia)]])*Lääkkeet[[#This Row],[Kirjanpitoarvo / pakkaus 1.7.2024
(EUR  ALV 0 %)]]</f>
        <v>0</v>
      </c>
      <c r="W1671" s="62" t="str" cm="1">
        <f t="array" ref="W1671">IFERROR(_xlfn.IFS(Lääkkeet[[#This Row],[Sitoutunut pääoma 
1.1.-30.6.2024 (EUR)]]&gt;0,"Täytetyt",Lääkkeet[[#This Row],[Sitoutunut pääoma 
1.7.-31.12.2024 (EUR)]]&gt;0,"Täytetyt"),"")</f>
        <v/>
      </c>
      <c r="X1671" s="62"/>
      <c r="Y1671" s="5">
        <f>Hakulomake!$B$29</f>
        <v>0</v>
      </c>
    </row>
    <row r="1672" spans="2:25" x14ac:dyDescent="0.3">
      <c r="B1672" s="49">
        <f>Hakulomake!$B$17</f>
        <v>0</v>
      </c>
      <c r="C1672" s="77"/>
      <c r="D1672" s="20"/>
      <c r="F1672" s="20"/>
      <c r="G1672" s="20"/>
      <c r="H1672" s="20"/>
      <c r="I1672" s="20"/>
      <c r="J1672" s="17"/>
      <c r="O1672" s="50">
        <f>MIN(Lääkkeet[[#This Row],[Velvoite 1.1.2024 (pakkauksia)]],Lääkkeet[[#This Row],[Suurimman alitusluvan mukainen velvoite 
1.1.-30.6.2024 (pakkauksia)]],Lääkkeet[[#This Row],[Alin saldo 
1.1.-30.6.2024 (pakkauksia)]])*Lääkkeet[[#This Row],[Kirjanpitoarvo / pakkaus 1.1.2024
(EUR  ALV 0 %)]]</f>
        <v>0</v>
      </c>
      <c r="P1672" s="18"/>
      <c r="Q1672" s="13"/>
      <c r="R1672" s="13"/>
      <c r="S1672" s="13"/>
      <c r="T1672" s="14"/>
      <c r="U1672" s="51">
        <f>MIN(Lääkkeet[[#This Row],[Velvoite 1.7.2024 (pakkauksia)]],Lääkkeet[[#This Row],[Suurimman alitusluvan mukainen velvoite
1.7.-31.12.2024 (pakkauksia)]],Lääkkeet[[#This Row],[Alin saldo 
1.7.-31.12.2024 (pakkauksia)]])*Lääkkeet[[#This Row],[Kirjanpitoarvo / pakkaus 1.7.2024
(EUR  ALV 0 %)]]</f>
        <v>0</v>
      </c>
      <c r="W1672" s="62" t="str" cm="1">
        <f t="array" ref="W1672">IFERROR(_xlfn.IFS(Lääkkeet[[#This Row],[Sitoutunut pääoma 
1.1.-30.6.2024 (EUR)]]&gt;0,"Täytetyt",Lääkkeet[[#This Row],[Sitoutunut pääoma 
1.7.-31.12.2024 (EUR)]]&gt;0,"Täytetyt"),"")</f>
        <v/>
      </c>
      <c r="X1672" s="62"/>
      <c r="Y1672" s="5">
        <f>Hakulomake!$B$29</f>
        <v>0</v>
      </c>
    </row>
    <row r="1673" spans="2:25" x14ac:dyDescent="0.3">
      <c r="B1673" s="49">
        <f>Hakulomake!$B$17</f>
        <v>0</v>
      </c>
      <c r="C1673" s="77"/>
      <c r="D1673" s="20"/>
      <c r="F1673" s="20"/>
      <c r="G1673" s="20"/>
      <c r="H1673" s="20"/>
      <c r="I1673" s="20"/>
      <c r="J1673" s="17"/>
      <c r="O1673" s="50">
        <f>MIN(Lääkkeet[[#This Row],[Velvoite 1.1.2024 (pakkauksia)]],Lääkkeet[[#This Row],[Suurimman alitusluvan mukainen velvoite 
1.1.-30.6.2024 (pakkauksia)]],Lääkkeet[[#This Row],[Alin saldo 
1.1.-30.6.2024 (pakkauksia)]])*Lääkkeet[[#This Row],[Kirjanpitoarvo / pakkaus 1.1.2024
(EUR  ALV 0 %)]]</f>
        <v>0</v>
      </c>
      <c r="P1673" s="18"/>
      <c r="Q1673" s="13"/>
      <c r="R1673" s="13"/>
      <c r="S1673" s="13"/>
      <c r="T1673" s="14"/>
      <c r="U1673" s="51">
        <f>MIN(Lääkkeet[[#This Row],[Velvoite 1.7.2024 (pakkauksia)]],Lääkkeet[[#This Row],[Suurimman alitusluvan mukainen velvoite
1.7.-31.12.2024 (pakkauksia)]],Lääkkeet[[#This Row],[Alin saldo 
1.7.-31.12.2024 (pakkauksia)]])*Lääkkeet[[#This Row],[Kirjanpitoarvo / pakkaus 1.7.2024
(EUR  ALV 0 %)]]</f>
        <v>0</v>
      </c>
      <c r="W1673" s="62" t="str" cm="1">
        <f t="array" ref="W1673">IFERROR(_xlfn.IFS(Lääkkeet[[#This Row],[Sitoutunut pääoma 
1.1.-30.6.2024 (EUR)]]&gt;0,"Täytetyt",Lääkkeet[[#This Row],[Sitoutunut pääoma 
1.7.-31.12.2024 (EUR)]]&gt;0,"Täytetyt"),"")</f>
        <v/>
      </c>
      <c r="X1673" s="62"/>
      <c r="Y1673" s="5">
        <f>Hakulomake!$B$29</f>
        <v>0</v>
      </c>
    </row>
    <row r="1674" spans="2:25" x14ac:dyDescent="0.3">
      <c r="B1674" s="49">
        <f>Hakulomake!$B$17</f>
        <v>0</v>
      </c>
      <c r="C1674" s="77"/>
      <c r="D1674" s="20"/>
      <c r="F1674" s="20"/>
      <c r="G1674" s="20"/>
      <c r="H1674" s="20"/>
      <c r="I1674" s="20"/>
      <c r="J1674" s="17"/>
      <c r="O1674" s="50">
        <f>MIN(Lääkkeet[[#This Row],[Velvoite 1.1.2024 (pakkauksia)]],Lääkkeet[[#This Row],[Suurimman alitusluvan mukainen velvoite 
1.1.-30.6.2024 (pakkauksia)]],Lääkkeet[[#This Row],[Alin saldo 
1.1.-30.6.2024 (pakkauksia)]])*Lääkkeet[[#This Row],[Kirjanpitoarvo / pakkaus 1.1.2024
(EUR  ALV 0 %)]]</f>
        <v>0</v>
      </c>
      <c r="P1674" s="18"/>
      <c r="Q1674" s="13"/>
      <c r="R1674" s="13"/>
      <c r="S1674" s="13"/>
      <c r="T1674" s="14"/>
      <c r="U1674" s="51">
        <f>MIN(Lääkkeet[[#This Row],[Velvoite 1.7.2024 (pakkauksia)]],Lääkkeet[[#This Row],[Suurimman alitusluvan mukainen velvoite
1.7.-31.12.2024 (pakkauksia)]],Lääkkeet[[#This Row],[Alin saldo 
1.7.-31.12.2024 (pakkauksia)]])*Lääkkeet[[#This Row],[Kirjanpitoarvo / pakkaus 1.7.2024
(EUR  ALV 0 %)]]</f>
        <v>0</v>
      </c>
      <c r="W1674" s="62" t="str" cm="1">
        <f t="array" ref="W1674">IFERROR(_xlfn.IFS(Lääkkeet[[#This Row],[Sitoutunut pääoma 
1.1.-30.6.2024 (EUR)]]&gt;0,"Täytetyt",Lääkkeet[[#This Row],[Sitoutunut pääoma 
1.7.-31.12.2024 (EUR)]]&gt;0,"Täytetyt"),"")</f>
        <v/>
      </c>
      <c r="X1674" s="62"/>
      <c r="Y1674" s="5">
        <f>Hakulomake!$B$29</f>
        <v>0</v>
      </c>
    </row>
    <row r="1675" spans="2:25" x14ac:dyDescent="0.3">
      <c r="B1675" s="49">
        <f>Hakulomake!$B$17</f>
        <v>0</v>
      </c>
      <c r="C1675" s="77"/>
      <c r="D1675" s="20"/>
      <c r="F1675" s="20"/>
      <c r="G1675" s="20"/>
      <c r="H1675" s="20"/>
      <c r="I1675" s="20"/>
      <c r="J1675" s="17"/>
      <c r="O1675" s="50">
        <f>MIN(Lääkkeet[[#This Row],[Velvoite 1.1.2024 (pakkauksia)]],Lääkkeet[[#This Row],[Suurimman alitusluvan mukainen velvoite 
1.1.-30.6.2024 (pakkauksia)]],Lääkkeet[[#This Row],[Alin saldo 
1.1.-30.6.2024 (pakkauksia)]])*Lääkkeet[[#This Row],[Kirjanpitoarvo / pakkaus 1.1.2024
(EUR  ALV 0 %)]]</f>
        <v>0</v>
      </c>
      <c r="P1675" s="18"/>
      <c r="Q1675" s="13"/>
      <c r="R1675" s="13"/>
      <c r="S1675" s="13"/>
      <c r="T1675" s="14"/>
      <c r="U1675" s="51">
        <f>MIN(Lääkkeet[[#This Row],[Velvoite 1.7.2024 (pakkauksia)]],Lääkkeet[[#This Row],[Suurimman alitusluvan mukainen velvoite
1.7.-31.12.2024 (pakkauksia)]],Lääkkeet[[#This Row],[Alin saldo 
1.7.-31.12.2024 (pakkauksia)]])*Lääkkeet[[#This Row],[Kirjanpitoarvo / pakkaus 1.7.2024
(EUR  ALV 0 %)]]</f>
        <v>0</v>
      </c>
      <c r="W1675" s="62" t="str" cm="1">
        <f t="array" ref="W1675">IFERROR(_xlfn.IFS(Lääkkeet[[#This Row],[Sitoutunut pääoma 
1.1.-30.6.2024 (EUR)]]&gt;0,"Täytetyt",Lääkkeet[[#This Row],[Sitoutunut pääoma 
1.7.-31.12.2024 (EUR)]]&gt;0,"Täytetyt"),"")</f>
        <v/>
      </c>
      <c r="X1675" s="62"/>
      <c r="Y1675" s="5">
        <f>Hakulomake!$B$29</f>
        <v>0</v>
      </c>
    </row>
    <row r="1676" spans="2:25" x14ac:dyDescent="0.3">
      <c r="B1676" s="49">
        <f>Hakulomake!$B$17</f>
        <v>0</v>
      </c>
      <c r="C1676" s="77"/>
      <c r="D1676" s="20"/>
      <c r="F1676" s="20"/>
      <c r="G1676" s="20"/>
      <c r="H1676" s="20"/>
      <c r="I1676" s="20"/>
      <c r="J1676" s="17"/>
      <c r="O1676" s="50">
        <f>MIN(Lääkkeet[[#This Row],[Velvoite 1.1.2024 (pakkauksia)]],Lääkkeet[[#This Row],[Suurimman alitusluvan mukainen velvoite 
1.1.-30.6.2024 (pakkauksia)]],Lääkkeet[[#This Row],[Alin saldo 
1.1.-30.6.2024 (pakkauksia)]])*Lääkkeet[[#This Row],[Kirjanpitoarvo / pakkaus 1.1.2024
(EUR  ALV 0 %)]]</f>
        <v>0</v>
      </c>
      <c r="P1676" s="18"/>
      <c r="Q1676" s="13"/>
      <c r="R1676" s="13"/>
      <c r="S1676" s="13"/>
      <c r="T1676" s="14"/>
      <c r="U1676" s="51">
        <f>MIN(Lääkkeet[[#This Row],[Velvoite 1.7.2024 (pakkauksia)]],Lääkkeet[[#This Row],[Suurimman alitusluvan mukainen velvoite
1.7.-31.12.2024 (pakkauksia)]],Lääkkeet[[#This Row],[Alin saldo 
1.7.-31.12.2024 (pakkauksia)]])*Lääkkeet[[#This Row],[Kirjanpitoarvo / pakkaus 1.7.2024
(EUR  ALV 0 %)]]</f>
        <v>0</v>
      </c>
      <c r="W1676" s="62" t="str" cm="1">
        <f t="array" ref="W1676">IFERROR(_xlfn.IFS(Lääkkeet[[#This Row],[Sitoutunut pääoma 
1.1.-30.6.2024 (EUR)]]&gt;0,"Täytetyt",Lääkkeet[[#This Row],[Sitoutunut pääoma 
1.7.-31.12.2024 (EUR)]]&gt;0,"Täytetyt"),"")</f>
        <v/>
      </c>
      <c r="X1676" s="62"/>
      <c r="Y1676" s="5">
        <f>Hakulomake!$B$29</f>
        <v>0</v>
      </c>
    </row>
    <row r="1677" spans="2:25" x14ac:dyDescent="0.3">
      <c r="B1677" s="49">
        <f>Hakulomake!$B$17</f>
        <v>0</v>
      </c>
      <c r="C1677" s="77"/>
      <c r="D1677" s="20"/>
      <c r="F1677" s="20"/>
      <c r="G1677" s="20"/>
      <c r="H1677" s="20"/>
      <c r="I1677" s="20"/>
      <c r="J1677" s="17"/>
      <c r="O1677" s="50">
        <f>MIN(Lääkkeet[[#This Row],[Velvoite 1.1.2024 (pakkauksia)]],Lääkkeet[[#This Row],[Suurimman alitusluvan mukainen velvoite 
1.1.-30.6.2024 (pakkauksia)]],Lääkkeet[[#This Row],[Alin saldo 
1.1.-30.6.2024 (pakkauksia)]])*Lääkkeet[[#This Row],[Kirjanpitoarvo / pakkaus 1.1.2024
(EUR  ALV 0 %)]]</f>
        <v>0</v>
      </c>
      <c r="P1677" s="18"/>
      <c r="Q1677" s="13"/>
      <c r="R1677" s="13"/>
      <c r="S1677" s="13"/>
      <c r="T1677" s="14"/>
      <c r="U1677" s="51">
        <f>MIN(Lääkkeet[[#This Row],[Velvoite 1.7.2024 (pakkauksia)]],Lääkkeet[[#This Row],[Suurimman alitusluvan mukainen velvoite
1.7.-31.12.2024 (pakkauksia)]],Lääkkeet[[#This Row],[Alin saldo 
1.7.-31.12.2024 (pakkauksia)]])*Lääkkeet[[#This Row],[Kirjanpitoarvo / pakkaus 1.7.2024
(EUR  ALV 0 %)]]</f>
        <v>0</v>
      </c>
      <c r="W1677" s="62" t="str" cm="1">
        <f t="array" ref="W1677">IFERROR(_xlfn.IFS(Lääkkeet[[#This Row],[Sitoutunut pääoma 
1.1.-30.6.2024 (EUR)]]&gt;0,"Täytetyt",Lääkkeet[[#This Row],[Sitoutunut pääoma 
1.7.-31.12.2024 (EUR)]]&gt;0,"Täytetyt"),"")</f>
        <v/>
      </c>
      <c r="X1677" s="62"/>
      <c r="Y1677" s="5">
        <f>Hakulomake!$B$29</f>
        <v>0</v>
      </c>
    </row>
    <row r="1678" spans="2:25" x14ac:dyDescent="0.3">
      <c r="B1678" s="49">
        <f>Hakulomake!$B$17</f>
        <v>0</v>
      </c>
      <c r="C1678" s="77"/>
      <c r="D1678" s="20"/>
      <c r="F1678" s="20"/>
      <c r="G1678" s="20"/>
      <c r="H1678" s="20"/>
      <c r="I1678" s="20"/>
      <c r="J1678" s="17"/>
      <c r="O1678" s="50">
        <f>MIN(Lääkkeet[[#This Row],[Velvoite 1.1.2024 (pakkauksia)]],Lääkkeet[[#This Row],[Suurimman alitusluvan mukainen velvoite 
1.1.-30.6.2024 (pakkauksia)]],Lääkkeet[[#This Row],[Alin saldo 
1.1.-30.6.2024 (pakkauksia)]])*Lääkkeet[[#This Row],[Kirjanpitoarvo / pakkaus 1.1.2024
(EUR  ALV 0 %)]]</f>
        <v>0</v>
      </c>
      <c r="P1678" s="18"/>
      <c r="Q1678" s="13"/>
      <c r="R1678" s="13"/>
      <c r="S1678" s="13"/>
      <c r="T1678" s="14"/>
      <c r="U1678" s="51">
        <f>MIN(Lääkkeet[[#This Row],[Velvoite 1.7.2024 (pakkauksia)]],Lääkkeet[[#This Row],[Suurimman alitusluvan mukainen velvoite
1.7.-31.12.2024 (pakkauksia)]],Lääkkeet[[#This Row],[Alin saldo 
1.7.-31.12.2024 (pakkauksia)]])*Lääkkeet[[#This Row],[Kirjanpitoarvo / pakkaus 1.7.2024
(EUR  ALV 0 %)]]</f>
        <v>0</v>
      </c>
      <c r="W1678" s="62" t="str" cm="1">
        <f t="array" ref="W1678">IFERROR(_xlfn.IFS(Lääkkeet[[#This Row],[Sitoutunut pääoma 
1.1.-30.6.2024 (EUR)]]&gt;0,"Täytetyt",Lääkkeet[[#This Row],[Sitoutunut pääoma 
1.7.-31.12.2024 (EUR)]]&gt;0,"Täytetyt"),"")</f>
        <v/>
      </c>
      <c r="X1678" s="62"/>
      <c r="Y1678" s="5">
        <f>Hakulomake!$B$29</f>
        <v>0</v>
      </c>
    </row>
    <row r="1679" spans="2:25" x14ac:dyDescent="0.3">
      <c r="B1679" s="49">
        <f>Hakulomake!$B$17</f>
        <v>0</v>
      </c>
      <c r="C1679" s="77"/>
      <c r="D1679" s="20"/>
      <c r="F1679" s="20"/>
      <c r="G1679" s="20"/>
      <c r="H1679" s="20"/>
      <c r="I1679" s="20"/>
      <c r="J1679" s="17"/>
      <c r="O1679" s="50">
        <f>MIN(Lääkkeet[[#This Row],[Velvoite 1.1.2024 (pakkauksia)]],Lääkkeet[[#This Row],[Suurimman alitusluvan mukainen velvoite 
1.1.-30.6.2024 (pakkauksia)]],Lääkkeet[[#This Row],[Alin saldo 
1.1.-30.6.2024 (pakkauksia)]])*Lääkkeet[[#This Row],[Kirjanpitoarvo / pakkaus 1.1.2024
(EUR  ALV 0 %)]]</f>
        <v>0</v>
      </c>
      <c r="P1679" s="18"/>
      <c r="Q1679" s="13"/>
      <c r="R1679" s="13"/>
      <c r="S1679" s="13"/>
      <c r="T1679" s="14"/>
      <c r="U1679" s="51">
        <f>MIN(Lääkkeet[[#This Row],[Velvoite 1.7.2024 (pakkauksia)]],Lääkkeet[[#This Row],[Suurimman alitusluvan mukainen velvoite
1.7.-31.12.2024 (pakkauksia)]],Lääkkeet[[#This Row],[Alin saldo 
1.7.-31.12.2024 (pakkauksia)]])*Lääkkeet[[#This Row],[Kirjanpitoarvo / pakkaus 1.7.2024
(EUR  ALV 0 %)]]</f>
        <v>0</v>
      </c>
      <c r="W1679" s="62" t="str" cm="1">
        <f t="array" ref="W1679">IFERROR(_xlfn.IFS(Lääkkeet[[#This Row],[Sitoutunut pääoma 
1.1.-30.6.2024 (EUR)]]&gt;0,"Täytetyt",Lääkkeet[[#This Row],[Sitoutunut pääoma 
1.7.-31.12.2024 (EUR)]]&gt;0,"Täytetyt"),"")</f>
        <v/>
      </c>
      <c r="X1679" s="62"/>
      <c r="Y1679" s="5">
        <f>Hakulomake!$B$29</f>
        <v>0</v>
      </c>
    </row>
    <row r="1680" spans="2:25" x14ac:dyDescent="0.3">
      <c r="B1680" s="49">
        <f>Hakulomake!$B$17</f>
        <v>0</v>
      </c>
      <c r="C1680" s="77"/>
      <c r="D1680" s="20"/>
      <c r="F1680" s="20"/>
      <c r="G1680" s="20"/>
      <c r="H1680" s="20"/>
      <c r="I1680" s="20"/>
      <c r="J1680" s="17"/>
      <c r="O1680" s="50">
        <f>MIN(Lääkkeet[[#This Row],[Velvoite 1.1.2024 (pakkauksia)]],Lääkkeet[[#This Row],[Suurimman alitusluvan mukainen velvoite 
1.1.-30.6.2024 (pakkauksia)]],Lääkkeet[[#This Row],[Alin saldo 
1.1.-30.6.2024 (pakkauksia)]])*Lääkkeet[[#This Row],[Kirjanpitoarvo / pakkaus 1.1.2024
(EUR  ALV 0 %)]]</f>
        <v>0</v>
      </c>
      <c r="P1680" s="18"/>
      <c r="Q1680" s="13"/>
      <c r="R1680" s="13"/>
      <c r="S1680" s="13"/>
      <c r="T1680" s="14"/>
      <c r="U1680" s="51">
        <f>MIN(Lääkkeet[[#This Row],[Velvoite 1.7.2024 (pakkauksia)]],Lääkkeet[[#This Row],[Suurimman alitusluvan mukainen velvoite
1.7.-31.12.2024 (pakkauksia)]],Lääkkeet[[#This Row],[Alin saldo 
1.7.-31.12.2024 (pakkauksia)]])*Lääkkeet[[#This Row],[Kirjanpitoarvo / pakkaus 1.7.2024
(EUR  ALV 0 %)]]</f>
        <v>0</v>
      </c>
      <c r="W1680" s="62" t="str" cm="1">
        <f t="array" ref="W1680">IFERROR(_xlfn.IFS(Lääkkeet[[#This Row],[Sitoutunut pääoma 
1.1.-30.6.2024 (EUR)]]&gt;0,"Täytetyt",Lääkkeet[[#This Row],[Sitoutunut pääoma 
1.7.-31.12.2024 (EUR)]]&gt;0,"Täytetyt"),"")</f>
        <v/>
      </c>
      <c r="X1680" s="62"/>
      <c r="Y1680" s="5">
        <f>Hakulomake!$B$29</f>
        <v>0</v>
      </c>
    </row>
    <row r="1681" spans="2:25" x14ac:dyDescent="0.3">
      <c r="B1681" s="49">
        <f>Hakulomake!$B$17</f>
        <v>0</v>
      </c>
      <c r="C1681" s="77"/>
      <c r="D1681" s="20"/>
      <c r="F1681" s="20"/>
      <c r="G1681" s="20"/>
      <c r="H1681" s="20"/>
      <c r="I1681" s="20"/>
      <c r="J1681" s="17"/>
      <c r="O1681" s="50">
        <f>MIN(Lääkkeet[[#This Row],[Velvoite 1.1.2024 (pakkauksia)]],Lääkkeet[[#This Row],[Suurimman alitusluvan mukainen velvoite 
1.1.-30.6.2024 (pakkauksia)]],Lääkkeet[[#This Row],[Alin saldo 
1.1.-30.6.2024 (pakkauksia)]])*Lääkkeet[[#This Row],[Kirjanpitoarvo / pakkaus 1.1.2024
(EUR  ALV 0 %)]]</f>
        <v>0</v>
      </c>
      <c r="P1681" s="18"/>
      <c r="Q1681" s="13"/>
      <c r="R1681" s="13"/>
      <c r="S1681" s="13"/>
      <c r="T1681" s="14"/>
      <c r="U1681" s="51">
        <f>MIN(Lääkkeet[[#This Row],[Velvoite 1.7.2024 (pakkauksia)]],Lääkkeet[[#This Row],[Suurimman alitusluvan mukainen velvoite
1.7.-31.12.2024 (pakkauksia)]],Lääkkeet[[#This Row],[Alin saldo 
1.7.-31.12.2024 (pakkauksia)]])*Lääkkeet[[#This Row],[Kirjanpitoarvo / pakkaus 1.7.2024
(EUR  ALV 0 %)]]</f>
        <v>0</v>
      </c>
      <c r="W1681" s="62" t="str" cm="1">
        <f t="array" ref="W1681">IFERROR(_xlfn.IFS(Lääkkeet[[#This Row],[Sitoutunut pääoma 
1.1.-30.6.2024 (EUR)]]&gt;0,"Täytetyt",Lääkkeet[[#This Row],[Sitoutunut pääoma 
1.7.-31.12.2024 (EUR)]]&gt;0,"Täytetyt"),"")</f>
        <v/>
      </c>
      <c r="X1681" s="62"/>
      <c r="Y1681" s="5">
        <f>Hakulomake!$B$29</f>
        <v>0</v>
      </c>
    </row>
    <row r="1682" spans="2:25" x14ac:dyDescent="0.3">
      <c r="B1682" s="49">
        <f>Hakulomake!$B$17</f>
        <v>0</v>
      </c>
      <c r="C1682" s="77"/>
      <c r="D1682" s="20"/>
      <c r="F1682" s="20"/>
      <c r="G1682" s="20"/>
      <c r="H1682" s="20"/>
      <c r="I1682" s="20"/>
      <c r="J1682" s="17"/>
      <c r="O1682" s="50">
        <f>MIN(Lääkkeet[[#This Row],[Velvoite 1.1.2024 (pakkauksia)]],Lääkkeet[[#This Row],[Suurimman alitusluvan mukainen velvoite 
1.1.-30.6.2024 (pakkauksia)]],Lääkkeet[[#This Row],[Alin saldo 
1.1.-30.6.2024 (pakkauksia)]])*Lääkkeet[[#This Row],[Kirjanpitoarvo / pakkaus 1.1.2024
(EUR  ALV 0 %)]]</f>
        <v>0</v>
      </c>
      <c r="P1682" s="18"/>
      <c r="Q1682" s="13"/>
      <c r="R1682" s="13"/>
      <c r="S1682" s="13"/>
      <c r="T1682" s="14"/>
      <c r="U1682" s="51">
        <f>MIN(Lääkkeet[[#This Row],[Velvoite 1.7.2024 (pakkauksia)]],Lääkkeet[[#This Row],[Suurimman alitusluvan mukainen velvoite
1.7.-31.12.2024 (pakkauksia)]],Lääkkeet[[#This Row],[Alin saldo 
1.7.-31.12.2024 (pakkauksia)]])*Lääkkeet[[#This Row],[Kirjanpitoarvo / pakkaus 1.7.2024
(EUR  ALV 0 %)]]</f>
        <v>0</v>
      </c>
      <c r="W1682" s="62" t="str" cm="1">
        <f t="array" ref="W1682">IFERROR(_xlfn.IFS(Lääkkeet[[#This Row],[Sitoutunut pääoma 
1.1.-30.6.2024 (EUR)]]&gt;0,"Täytetyt",Lääkkeet[[#This Row],[Sitoutunut pääoma 
1.7.-31.12.2024 (EUR)]]&gt;0,"Täytetyt"),"")</f>
        <v/>
      </c>
      <c r="X1682" s="62"/>
      <c r="Y1682" s="5">
        <f>Hakulomake!$B$29</f>
        <v>0</v>
      </c>
    </row>
    <row r="1683" spans="2:25" x14ac:dyDescent="0.3">
      <c r="B1683" s="49">
        <f>Hakulomake!$B$17</f>
        <v>0</v>
      </c>
      <c r="C1683" s="77"/>
      <c r="D1683" s="20"/>
      <c r="F1683" s="20"/>
      <c r="G1683" s="20"/>
      <c r="H1683" s="20"/>
      <c r="I1683" s="20"/>
      <c r="J1683" s="17"/>
      <c r="O1683" s="50">
        <f>MIN(Lääkkeet[[#This Row],[Velvoite 1.1.2024 (pakkauksia)]],Lääkkeet[[#This Row],[Suurimman alitusluvan mukainen velvoite 
1.1.-30.6.2024 (pakkauksia)]],Lääkkeet[[#This Row],[Alin saldo 
1.1.-30.6.2024 (pakkauksia)]])*Lääkkeet[[#This Row],[Kirjanpitoarvo / pakkaus 1.1.2024
(EUR  ALV 0 %)]]</f>
        <v>0</v>
      </c>
      <c r="P1683" s="18"/>
      <c r="Q1683" s="13"/>
      <c r="R1683" s="13"/>
      <c r="S1683" s="13"/>
      <c r="T1683" s="14"/>
      <c r="U1683" s="51">
        <f>MIN(Lääkkeet[[#This Row],[Velvoite 1.7.2024 (pakkauksia)]],Lääkkeet[[#This Row],[Suurimman alitusluvan mukainen velvoite
1.7.-31.12.2024 (pakkauksia)]],Lääkkeet[[#This Row],[Alin saldo 
1.7.-31.12.2024 (pakkauksia)]])*Lääkkeet[[#This Row],[Kirjanpitoarvo / pakkaus 1.7.2024
(EUR  ALV 0 %)]]</f>
        <v>0</v>
      </c>
      <c r="W1683" s="62" t="str" cm="1">
        <f t="array" ref="W1683">IFERROR(_xlfn.IFS(Lääkkeet[[#This Row],[Sitoutunut pääoma 
1.1.-30.6.2024 (EUR)]]&gt;0,"Täytetyt",Lääkkeet[[#This Row],[Sitoutunut pääoma 
1.7.-31.12.2024 (EUR)]]&gt;0,"Täytetyt"),"")</f>
        <v/>
      </c>
      <c r="X1683" s="62"/>
      <c r="Y1683" s="5">
        <f>Hakulomake!$B$29</f>
        <v>0</v>
      </c>
    </row>
    <row r="1684" spans="2:25" x14ac:dyDescent="0.3">
      <c r="B1684" s="49">
        <f>Hakulomake!$B$17</f>
        <v>0</v>
      </c>
      <c r="C1684" s="77"/>
      <c r="D1684" s="20"/>
      <c r="F1684" s="20"/>
      <c r="G1684" s="20"/>
      <c r="H1684" s="20"/>
      <c r="I1684" s="20"/>
      <c r="J1684" s="17"/>
      <c r="O1684" s="50">
        <f>MIN(Lääkkeet[[#This Row],[Velvoite 1.1.2024 (pakkauksia)]],Lääkkeet[[#This Row],[Suurimman alitusluvan mukainen velvoite 
1.1.-30.6.2024 (pakkauksia)]],Lääkkeet[[#This Row],[Alin saldo 
1.1.-30.6.2024 (pakkauksia)]])*Lääkkeet[[#This Row],[Kirjanpitoarvo / pakkaus 1.1.2024
(EUR  ALV 0 %)]]</f>
        <v>0</v>
      </c>
      <c r="P1684" s="18"/>
      <c r="Q1684" s="13"/>
      <c r="R1684" s="13"/>
      <c r="S1684" s="13"/>
      <c r="T1684" s="14"/>
      <c r="U1684" s="51">
        <f>MIN(Lääkkeet[[#This Row],[Velvoite 1.7.2024 (pakkauksia)]],Lääkkeet[[#This Row],[Suurimman alitusluvan mukainen velvoite
1.7.-31.12.2024 (pakkauksia)]],Lääkkeet[[#This Row],[Alin saldo 
1.7.-31.12.2024 (pakkauksia)]])*Lääkkeet[[#This Row],[Kirjanpitoarvo / pakkaus 1.7.2024
(EUR  ALV 0 %)]]</f>
        <v>0</v>
      </c>
      <c r="W1684" s="62" t="str" cm="1">
        <f t="array" ref="W1684">IFERROR(_xlfn.IFS(Lääkkeet[[#This Row],[Sitoutunut pääoma 
1.1.-30.6.2024 (EUR)]]&gt;0,"Täytetyt",Lääkkeet[[#This Row],[Sitoutunut pääoma 
1.7.-31.12.2024 (EUR)]]&gt;0,"Täytetyt"),"")</f>
        <v/>
      </c>
      <c r="X1684" s="62"/>
      <c r="Y1684" s="5">
        <f>Hakulomake!$B$29</f>
        <v>0</v>
      </c>
    </row>
    <row r="1685" spans="2:25" x14ac:dyDescent="0.3">
      <c r="B1685" s="49">
        <f>Hakulomake!$B$17</f>
        <v>0</v>
      </c>
      <c r="C1685" s="77"/>
      <c r="D1685" s="20"/>
      <c r="F1685" s="20"/>
      <c r="G1685" s="20"/>
      <c r="H1685" s="20"/>
      <c r="I1685" s="20"/>
      <c r="J1685" s="17"/>
      <c r="O1685" s="50">
        <f>MIN(Lääkkeet[[#This Row],[Velvoite 1.1.2024 (pakkauksia)]],Lääkkeet[[#This Row],[Suurimman alitusluvan mukainen velvoite 
1.1.-30.6.2024 (pakkauksia)]],Lääkkeet[[#This Row],[Alin saldo 
1.1.-30.6.2024 (pakkauksia)]])*Lääkkeet[[#This Row],[Kirjanpitoarvo / pakkaus 1.1.2024
(EUR  ALV 0 %)]]</f>
        <v>0</v>
      </c>
      <c r="P1685" s="18"/>
      <c r="Q1685" s="13"/>
      <c r="R1685" s="13"/>
      <c r="S1685" s="13"/>
      <c r="T1685" s="14"/>
      <c r="U1685" s="51">
        <f>MIN(Lääkkeet[[#This Row],[Velvoite 1.7.2024 (pakkauksia)]],Lääkkeet[[#This Row],[Suurimman alitusluvan mukainen velvoite
1.7.-31.12.2024 (pakkauksia)]],Lääkkeet[[#This Row],[Alin saldo 
1.7.-31.12.2024 (pakkauksia)]])*Lääkkeet[[#This Row],[Kirjanpitoarvo / pakkaus 1.7.2024
(EUR  ALV 0 %)]]</f>
        <v>0</v>
      </c>
      <c r="W1685" s="62" t="str" cm="1">
        <f t="array" ref="W1685">IFERROR(_xlfn.IFS(Lääkkeet[[#This Row],[Sitoutunut pääoma 
1.1.-30.6.2024 (EUR)]]&gt;0,"Täytetyt",Lääkkeet[[#This Row],[Sitoutunut pääoma 
1.7.-31.12.2024 (EUR)]]&gt;0,"Täytetyt"),"")</f>
        <v/>
      </c>
      <c r="X1685" s="62"/>
      <c r="Y1685" s="5">
        <f>Hakulomake!$B$29</f>
        <v>0</v>
      </c>
    </row>
    <row r="1686" spans="2:25" x14ac:dyDescent="0.3">
      <c r="B1686" s="49">
        <f>Hakulomake!$B$17</f>
        <v>0</v>
      </c>
      <c r="C1686" s="77"/>
      <c r="D1686" s="20"/>
      <c r="F1686" s="20"/>
      <c r="G1686" s="20"/>
      <c r="H1686" s="20"/>
      <c r="I1686" s="20"/>
      <c r="J1686" s="17"/>
      <c r="O1686" s="50">
        <f>MIN(Lääkkeet[[#This Row],[Velvoite 1.1.2024 (pakkauksia)]],Lääkkeet[[#This Row],[Suurimman alitusluvan mukainen velvoite 
1.1.-30.6.2024 (pakkauksia)]],Lääkkeet[[#This Row],[Alin saldo 
1.1.-30.6.2024 (pakkauksia)]])*Lääkkeet[[#This Row],[Kirjanpitoarvo / pakkaus 1.1.2024
(EUR  ALV 0 %)]]</f>
        <v>0</v>
      </c>
      <c r="P1686" s="18"/>
      <c r="Q1686" s="13"/>
      <c r="R1686" s="13"/>
      <c r="S1686" s="13"/>
      <c r="T1686" s="14"/>
      <c r="U1686" s="51">
        <f>MIN(Lääkkeet[[#This Row],[Velvoite 1.7.2024 (pakkauksia)]],Lääkkeet[[#This Row],[Suurimman alitusluvan mukainen velvoite
1.7.-31.12.2024 (pakkauksia)]],Lääkkeet[[#This Row],[Alin saldo 
1.7.-31.12.2024 (pakkauksia)]])*Lääkkeet[[#This Row],[Kirjanpitoarvo / pakkaus 1.7.2024
(EUR  ALV 0 %)]]</f>
        <v>0</v>
      </c>
      <c r="W1686" s="62" t="str" cm="1">
        <f t="array" ref="W1686">IFERROR(_xlfn.IFS(Lääkkeet[[#This Row],[Sitoutunut pääoma 
1.1.-30.6.2024 (EUR)]]&gt;0,"Täytetyt",Lääkkeet[[#This Row],[Sitoutunut pääoma 
1.7.-31.12.2024 (EUR)]]&gt;0,"Täytetyt"),"")</f>
        <v/>
      </c>
      <c r="X1686" s="62"/>
      <c r="Y1686" s="5">
        <f>Hakulomake!$B$29</f>
        <v>0</v>
      </c>
    </row>
    <row r="1687" spans="2:25" x14ac:dyDescent="0.3">
      <c r="B1687" s="49">
        <f>Hakulomake!$B$17</f>
        <v>0</v>
      </c>
      <c r="C1687" s="77"/>
      <c r="D1687" s="20"/>
      <c r="F1687" s="20"/>
      <c r="G1687" s="20"/>
      <c r="H1687" s="20"/>
      <c r="I1687" s="20"/>
      <c r="J1687" s="17"/>
      <c r="O1687" s="50">
        <f>MIN(Lääkkeet[[#This Row],[Velvoite 1.1.2024 (pakkauksia)]],Lääkkeet[[#This Row],[Suurimman alitusluvan mukainen velvoite 
1.1.-30.6.2024 (pakkauksia)]],Lääkkeet[[#This Row],[Alin saldo 
1.1.-30.6.2024 (pakkauksia)]])*Lääkkeet[[#This Row],[Kirjanpitoarvo / pakkaus 1.1.2024
(EUR  ALV 0 %)]]</f>
        <v>0</v>
      </c>
      <c r="P1687" s="18"/>
      <c r="Q1687" s="13"/>
      <c r="R1687" s="13"/>
      <c r="S1687" s="13"/>
      <c r="T1687" s="14"/>
      <c r="U1687" s="51">
        <f>MIN(Lääkkeet[[#This Row],[Velvoite 1.7.2024 (pakkauksia)]],Lääkkeet[[#This Row],[Suurimman alitusluvan mukainen velvoite
1.7.-31.12.2024 (pakkauksia)]],Lääkkeet[[#This Row],[Alin saldo 
1.7.-31.12.2024 (pakkauksia)]])*Lääkkeet[[#This Row],[Kirjanpitoarvo / pakkaus 1.7.2024
(EUR  ALV 0 %)]]</f>
        <v>0</v>
      </c>
      <c r="W1687" s="62" t="str" cm="1">
        <f t="array" ref="W1687">IFERROR(_xlfn.IFS(Lääkkeet[[#This Row],[Sitoutunut pääoma 
1.1.-30.6.2024 (EUR)]]&gt;0,"Täytetyt",Lääkkeet[[#This Row],[Sitoutunut pääoma 
1.7.-31.12.2024 (EUR)]]&gt;0,"Täytetyt"),"")</f>
        <v/>
      </c>
      <c r="X1687" s="62"/>
      <c r="Y1687" s="5">
        <f>Hakulomake!$B$29</f>
        <v>0</v>
      </c>
    </row>
    <row r="1688" spans="2:25" x14ac:dyDescent="0.3">
      <c r="B1688" s="49">
        <f>Hakulomake!$B$17</f>
        <v>0</v>
      </c>
      <c r="C1688" s="77"/>
      <c r="D1688" s="20"/>
      <c r="F1688" s="20"/>
      <c r="G1688" s="20"/>
      <c r="H1688" s="20"/>
      <c r="I1688" s="20"/>
      <c r="J1688" s="17"/>
      <c r="O1688" s="50">
        <f>MIN(Lääkkeet[[#This Row],[Velvoite 1.1.2024 (pakkauksia)]],Lääkkeet[[#This Row],[Suurimman alitusluvan mukainen velvoite 
1.1.-30.6.2024 (pakkauksia)]],Lääkkeet[[#This Row],[Alin saldo 
1.1.-30.6.2024 (pakkauksia)]])*Lääkkeet[[#This Row],[Kirjanpitoarvo / pakkaus 1.1.2024
(EUR  ALV 0 %)]]</f>
        <v>0</v>
      </c>
      <c r="P1688" s="18"/>
      <c r="Q1688" s="13"/>
      <c r="R1688" s="13"/>
      <c r="S1688" s="13"/>
      <c r="T1688" s="14"/>
      <c r="U1688" s="51">
        <f>MIN(Lääkkeet[[#This Row],[Velvoite 1.7.2024 (pakkauksia)]],Lääkkeet[[#This Row],[Suurimman alitusluvan mukainen velvoite
1.7.-31.12.2024 (pakkauksia)]],Lääkkeet[[#This Row],[Alin saldo 
1.7.-31.12.2024 (pakkauksia)]])*Lääkkeet[[#This Row],[Kirjanpitoarvo / pakkaus 1.7.2024
(EUR  ALV 0 %)]]</f>
        <v>0</v>
      </c>
      <c r="W1688" s="62" t="str" cm="1">
        <f t="array" ref="W1688">IFERROR(_xlfn.IFS(Lääkkeet[[#This Row],[Sitoutunut pääoma 
1.1.-30.6.2024 (EUR)]]&gt;0,"Täytetyt",Lääkkeet[[#This Row],[Sitoutunut pääoma 
1.7.-31.12.2024 (EUR)]]&gt;0,"Täytetyt"),"")</f>
        <v/>
      </c>
      <c r="X1688" s="62"/>
      <c r="Y1688" s="5">
        <f>Hakulomake!$B$29</f>
        <v>0</v>
      </c>
    </row>
    <row r="1689" spans="2:25" x14ac:dyDescent="0.3">
      <c r="B1689" s="49">
        <f>Hakulomake!$B$17</f>
        <v>0</v>
      </c>
      <c r="C1689" s="77"/>
      <c r="D1689" s="20"/>
      <c r="F1689" s="20"/>
      <c r="G1689" s="20"/>
      <c r="H1689" s="20"/>
      <c r="I1689" s="20"/>
      <c r="J1689" s="17"/>
      <c r="O1689" s="50">
        <f>MIN(Lääkkeet[[#This Row],[Velvoite 1.1.2024 (pakkauksia)]],Lääkkeet[[#This Row],[Suurimman alitusluvan mukainen velvoite 
1.1.-30.6.2024 (pakkauksia)]],Lääkkeet[[#This Row],[Alin saldo 
1.1.-30.6.2024 (pakkauksia)]])*Lääkkeet[[#This Row],[Kirjanpitoarvo / pakkaus 1.1.2024
(EUR  ALV 0 %)]]</f>
        <v>0</v>
      </c>
      <c r="P1689" s="18"/>
      <c r="Q1689" s="13"/>
      <c r="R1689" s="13"/>
      <c r="S1689" s="13"/>
      <c r="T1689" s="14"/>
      <c r="U1689" s="51">
        <f>MIN(Lääkkeet[[#This Row],[Velvoite 1.7.2024 (pakkauksia)]],Lääkkeet[[#This Row],[Suurimman alitusluvan mukainen velvoite
1.7.-31.12.2024 (pakkauksia)]],Lääkkeet[[#This Row],[Alin saldo 
1.7.-31.12.2024 (pakkauksia)]])*Lääkkeet[[#This Row],[Kirjanpitoarvo / pakkaus 1.7.2024
(EUR  ALV 0 %)]]</f>
        <v>0</v>
      </c>
      <c r="W1689" s="62" t="str" cm="1">
        <f t="array" ref="W1689">IFERROR(_xlfn.IFS(Lääkkeet[[#This Row],[Sitoutunut pääoma 
1.1.-30.6.2024 (EUR)]]&gt;0,"Täytetyt",Lääkkeet[[#This Row],[Sitoutunut pääoma 
1.7.-31.12.2024 (EUR)]]&gt;0,"Täytetyt"),"")</f>
        <v/>
      </c>
      <c r="X1689" s="62"/>
      <c r="Y1689" s="5">
        <f>Hakulomake!$B$29</f>
        <v>0</v>
      </c>
    </row>
    <row r="1690" spans="2:25" x14ac:dyDescent="0.3">
      <c r="B1690" s="49">
        <f>Hakulomake!$B$17</f>
        <v>0</v>
      </c>
      <c r="C1690" s="77"/>
      <c r="D1690" s="20"/>
      <c r="F1690" s="20"/>
      <c r="G1690" s="20"/>
      <c r="H1690" s="20"/>
      <c r="I1690" s="20"/>
      <c r="J1690" s="17"/>
      <c r="O1690" s="50">
        <f>MIN(Lääkkeet[[#This Row],[Velvoite 1.1.2024 (pakkauksia)]],Lääkkeet[[#This Row],[Suurimman alitusluvan mukainen velvoite 
1.1.-30.6.2024 (pakkauksia)]],Lääkkeet[[#This Row],[Alin saldo 
1.1.-30.6.2024 (pakkauksia)]])*Lääkkeet[[#This Row],[Kirjanpitoarvo / pakkaus 1.1.2024
(EUR  ALV 0 %)]]</f>
        <v>0</v>
      </c>
      <c r="P1690" s="18"/>
      <c r="Q1690" s="13"/>
      <c r="R1690" s="13"/>
      <c r="S1690" s="13"/>
      <c r="T1690" s="14"/>
      <c r="U1690" s="51">
        <f>MIN(Lääkkeet[[#This Row],[Velvoite 1.7.2024 (pakkauksia)]],Lääkkeet[[#This Row],[Suurimman alitusluvan mukainen velvoite
1.7.-31.12.2024 (pakkauksia)]],Lääkkeet[[#This Row],[Alin saldo 
1.7.-31.12.2024 (pakkauksia)]])*Lääkkeet[[#This Row],[Kirjanpitoarvo / pakkaus 1.7.2024
(EUR  ALV 0 %)]]</f>
        <v>0</v>
      </c>
      <c r="W1690" s="62" t="str" cm="1">
        <f t="array" ref="W1690">IFERROR(_xlfn.IFS(Lääkkeet[[#This Row],[Sitoutunut pääoma 
1.1.-30.6.2024 (EUR)]]&gt;0,"Täytetyt",Lääkkeet[[#This Row],[Sitoutunut pääoma 
1.7.-31.12.2024 (EUR)]]&gt;0,"Täytetyt"),"")</f>
        <v/>
      </c>
      <c r="X1690" s="62"/>
      <c r="Y1690" s="5">
        <f>Hakulomake!$B$29</f>
        <v>0</v>
      </c>
    </row>
    <row r="1691" spans="2:25" x14ac:dyDescent="0.3">
      <c r="B1691" s="49">
        <f>Hakulomake!$B$17</f>
        <v>0</v>
      </c>
      <c r="C1691" s="77"/>
      <c r="D1691" s="20"/>
      <c r="F1691" s="20"/>
      <c r="G1691" s="20"/>
      <c r="H1691" s="20"/>
      <c r="I1691" s="20"/>
      <c r="J1691" s="17"/>
      <c r="O1691" s="50">
        <f>MIN(Lääkkeet[[#This Row],[Velvoite 1.1.2024 (pakkauksia)]],Lääkkeet[[#This Row],[Suurimman alitusluvan mukainen velvoite 
1.1.-30.6.2024 (pakkauksia)]],Lääkkeet[[#This Row],[Alin saldo 
1.1.-30.6.2024 (pakkauksia)]])*Lääkkeet[[#This Row],[Kirjanpitoarvo / pakkaus 1.1.2024
(EUR  ALV 0 %)]]</f>
        <v>0</v>
      </c>
      <c r="P1691" s="18"/>
      <c r="Q1691" s="13"/>
      <c r="R1691" s="13"/>
      <c r="S1691" s="13"/>
      <c r="T1691" s="14"/>
      <c r="U1691" s="51">
        <f>MIN(Lääkkeet[[#This Row],[Velvoite 1.7.2024 (pakkauksia)]],Lääkkeet[[#This Row],[Suurimman alitusluvan mukainen velvoite
1.7.-31.12.2024 (pakkauksia)]],Lääkkeet[[#This Row],[Alin saldo 
1.7.-31.12.2024 (pakkauksia)]])*Lääkkeet[[#This Row],[Kirjanpitoarvo / pakkaus 1.7.2024
(EUR  ALV 0 %)]]</f>
        <v>0</v>
      </c>
      <c r="W1691" s="62" t="str" cm="1">
        <f t="array" ref="W1691">IFERROR(_xlfn.IFS(Lääkkeet[[#This Row],[Sitoutunut pääoma 
1.1.-30.6.2024 (EUR)]]&gt;0,"Täytetyt",Lääkkeet[[#This Row],[Sitoutunut pääoma 
1.7.-31.12.2024 (EUR)]]&gt;0,"Täytetyt"),"")</f>
        <v/>
      </c>
      <c r="X1691" s="62"/>
      <c r="Y1691" s="5">
        <f>Hakulomake!$B$29</f>
        <v>0</v>
      </c>
    </row>
    <row r="1692" spans="2:25" x14ac:dyDescent="0.3">
      <c r="B1692" s="49">
        <f>Hakulomake!$B$17</f>
        <v>0</v>
      </c>
      <c r="C1692" s="77"/>
      <c r="D1692" s="20"/>
      <c r="F1692" s="20"/>
      <c r="G1692" s="20"/>
      <c r="H1692" s="20"/>
      <c r="I1692" s="20"/>
      <c r="J1692" s="17"/>
      <c r="O1692" s="50">
        <f>MIN(Lääkkeet[[#This Row],[Velvoite 1.1.2024 (pakkauksia)]],Lääkkeet[[#This Row],[Suurimman alitusluvan mukainen velvoite 
1.1.-30.6.2024 (pakkauksia)]],Lääkkeet[[#This Row],[Alin saldo 
1.1.-30.6.2024 (pakkauksia)]])*Lääkkeet[[#This Row],[Kirjanpitoarvo / pakkaus 1.1.2024
(EUR  ALV 0 %)]]</f>
        <v>0</v>
      </c>
      <c r="P1692" s="18"/>
      <c r="Q1692" s="13"/>
      <c r="R1692" s="13"/>
      <c r="S1692" s="13"/>
      <c r="T1692" s="14"/>
      <c r="U1692" s="51">
        <f>MIN(Lääkkeet[[#This Row],[Velvoite 1.7.2024 (pakkauksia)]],Lääkkeet[[#This Row],[Suurimman alitusluvan mukainen velvoite
1.7.-31.12.2024 (pakkauksia)]],Lääkkeet[[#This Row],[Alin saldo 
1.7.-31.12.2024 (pakkauksia)]])*Lääkkeet[[#This Row],[Kirjanpitoarvo / pakkaus 1.7.2024
(EUR  ALV 0 %)]]</f>
        <v>0</v>
      </c>
      <c r="W1692" s="62" t="str" cm="1">
        <f t="array" ref="W1692">IFERROR(_xlfn.IFS(Lääkkeet[[#This Row],[Sitoutunut pääoma 
1.1.-30.6.2024 (EUR)]]&gt;0,"Täytetyt",Lääkkeet[[#This Row],[Sitoutunut pääoma 
1.7.-31.12.2024 (EUR)]]&gt;0,"Täytetyt"),"")</f>
        <v/>
      </c>
      <c r="X1692" s="62"/>
      <c r="Y1692" s="5">
        <f>Hakulomake!$B$29</f>
        <v>0</v>
      </c>
    </row>
    <row r="1693" spans="2:25" x14ac:dyDescent="0.3">
      <c r="B1693" s="49">
        <f>Hakulomake!$B$17</f>
        <v>0</v>
      </c>
      <c r="C1693" s="77"/>
      <c r="D1693" s="20"/>
      <c r="F1693" s="20"/>
      <c r="G1693" s="20"/>
      <c r="H1693" s="20"/>
      <c r="I1693" s="20"/>
      <c r="J1693" s="17"/>
      <c r="O1693" s="50">
        <f>MIN(Lääkkeet[[#This Row],[Velvoite 1.1.2024 (pakkauksia)]],Lääkkeet[[#This Row],[Suurimman alitusluvan mukainen velvoite 
1.1.-30.6.2024 (pakkauksia)]],Lääkkeet[[#This Row],[Alin saldo 
1.1.-30.6.2024 (pakkauksia)]])*Lääkkeet[[#This Row],[Kirjanpitoarvo / pakkaus 1.1.2024
(EUR  ALV 0 %)]]</f>
        <v>0</v>
      </c>
      <c r="P1693" s="18"/>
      <c r="Q1693" s="13"/>
      <c r="R1693" s="13"/>
      <c r="S1693" s="13"/>
      <c r="T1693" s="14"/>
      <c r="U1693" s="51">
        <f>MIN(Lääkkeet[[#This Row],[Velvoite 1.7.2024 (pakkauksia)]],Lääkkeet[[#This Row],[Suurimman alitusluvan mukainen velvoite
1.7.-31.12.2024 (pakkauksia)]],Lääkkeet[[#This Row],[Alin saldo 
1.7.-31.12.2024 (pakkauksia)]])*Lääkkeet[[#This Row],[Kirjanpitoarvo / pakkaus 1.7.2024
(EUR  ALV 0 %)]]</f>
        <v>0</v>
      </c>
      <c r="W1693" s="62" t="str" cm="1">
        <f t="array" ref="W1693">IFERROR(_xlfn.IFS(Lääkkeet[[#This Row],[Sitoutunut pääoma 
1.1.-30.6.2024 (EUR)]]&gt;0,"Täytetyt",Lääkkeet[[#This Row],[Sitoutunut pääoma 
1.7.-31.12.2024 (EUR)]]&gt;0,"Täytetyt"),"")</f>
        <v/>
      </c>
      <c r="X1693" s="62"/>
      <c r="Y1693" s="5">
        <f>Hakulomake!$B$29</f>
        <v>0</v>
      </c>
    </row>
    <row r="1694" spans="2:25" x14ac:dyDescent="0.3">
      <c r="B1694" s="49">
        <f>Hakulomake!$B$17</f>
        <v>0</v>
      </c>
      <c r="C1694" s="77"/>
      <c r="D1694" s="20"/>
      <c r="F1694" s="20"/>
      <c r="G1694" s="20"/>
      <c r="H1694" s="20"/>
      <c r="I1694" s="20"/>
      <c r="J1694" s="17"/>
      <c r="O1694" s="50">
        <f>MIN(Lääkkeet[[#This Row],[Velvoite 1.1.2024 (pakkauksia)]],Lääkkeet[[#This Row],[Suurimman alitusluvan mukainen velvoite 
1.1.-30.6.2024 (pakkauksia)]],Lääkkeet[[#This Row],[Alin saldo 
1.1.-30.6.2024 (pakkauksia)]])*Lääkkeet[[#This Row],[Kirjanpitoarvo / pakkaus 1.1.2024
(EUR  ALV 0 %)]]</f>
        <v>0</v>
      </c>
      <c r="P1694" s="18"/>
      <c r="Q1694" s="13"/>
      <c r="R1694" s="13"/>
      <c r="S1694" s="13"/>
      <c r="T1694" s="14"/>
      <c r="U1694" s="51">
        <f>MIN(Lääkkeet[[#This Row],[Velvoite 1.7.2024 (pakkauksia)]],Lääkkeet[[#This Row],[Suurimman alitusluvan mukainen velvoite
1.7.-31.12.2024 (pakkauksia)]],Lääkkeet[[#This Row],[Alin saldo 
1.7.-31.12.2024 (pakkauksia)]])*Lääkkeet[[#This Row],[Kirjanpitoarvo / pakkaus 1.7.2024
(EUR  ALV 0 %)]]</f>
        <v>0</v>
      </c>
      <c r="W1694" s="62" t="str" cm="1">
        <f t="array" ref="W1694">IFERROR(_xlfn.IFS(Lääkkeet[[#This Row],[Sitoutunut pääoma 
1.1.-30.6.2024 (EUR)]]&gt;0,"Täytetyt",Lääkkeet[[#This Row],[Sitoutunut pääoma 
1.7.-31.12.2024 (EUR)]]&gt;0,"Täytetyt"),"")</f>
        <v/>
      </c>
      <c r="X1694" s="62"/>
      <c r="Y1694" s="5">
        <f>Hakulomake!$B$29</f>
        <v>0</v>
      </c>
    </row>
    <row r="1695" spans="2:25" x14ac:dyDescent="0.3">
      <c r="B1695" s="49">
        <f>Hakulomake!$B$17</f>
        <v>0</v>
      </c>
      <c r="C1695" s="77"/>
      <c r="D1695" s="20"/>
      <c r="F1695" s="20"/>
      <c r="G1695" s="20"/>
      <c r="H1695" s="20"/>
      <c r="I1695" s="20"/>
      <c r="J1695" s="17"/>
      <c r="O1695" s="50">
        <f>MIN(Lääkkeet[[#This Row],[Velvoite 1.1.2024 (pakkauksia)]],Lääkkeet[[#This Row],[Suurimman alitusluvan mukainen velvoite 
1.1.-30.6.2024 (pakkauksia)]],Lääkkeet[[#This Row],[Alin saldo 
1.1.-30.6.2024 (pakkauksia)]])*Lääkkeet[[#This Row],[Kirjanpitoarvo / pakkaus 1.1.2024
(EUR  ALV 0 %)]]</f>
        <v>0</v>
      </c>
      <c r="P1695" s="18"/>
      <c r="Q1695" s="13"/>
      <c r="R1695" s="13"/>
      <c r="S1695" s="13"/>
      <c r="T1695" s="14"/>
      <c r="U1695" s="51">
        <f>MIN(Lääkkeet[[#This Row],[Velvoite 1.7.2024 (pakkauksia)]],Lääkkeet[[#This Row],[Suurimman alitusluvan mukainen velvoite
1.7.-31.12.2024 (pakkauksia)]],Lääkkeet[[#This Row],[Alin saldo 
1.7.-31.12.2024 (pakkauksia)]])*Lääkkeet[[#This Row],[Kirjanpitoarvo / pakkaus 1.7.2024
(EUR  ALV 0 %)]]</f>
        <v>0</v>
      </c>
      <c r="W1695" s="62" t="str" cm="1">
        <f t="array" ref="W1695">IFERROR(_xlfn.IFS(Lääkkeet[[#This Row],[Sitoutunut pääoma 
1.1.-30.6.2024 (EUR)]]&gt;0,"Täytetyt",Lääkkeet[[#This Row],[Sitoutunut pääoma 
1.7.-31.12.2024 (EUR)]]&gt;0,"Täytetyt"),"")</f>
        <v/>
      </c>
      <c r="X1695" s="62"/>
      <c r="Y1695" s="5">
        <f>Hakulomake!$B$29</f>
        <v>0</v>
      </c>
    </row>
    <row r="1696" spans="2:25" x14ac:dyDescent="0.3">
      <c r="B1696" s="49">
        <f>Hakulomake!$B$17</f>
        <v>0</v>
      </c>
      <c r="C1696" s="77"/>
      <c r="D1696" s="20"/>
      <c r="F1696" s="20"/>
      <c r="G1696" s="20"/>
      <c r="H1696" s="20"/>
      <c r="I1696" s="20"/>
      <c r="J1696" s="17"/>
      <c r="O1696" s="50">
        <f>MIN(Lääkkeet[[#This Row],[Velvoite 1.1.2024 (pakkauksia)]],Lääkkeet[[#This Row],[Suurimman alitusluvan mukainen velvoite 
1.1.-30.6.2024 (pakkauksia)]],Lääkkeet[[#This Row],[Alin saldo 
1.1.-30.6.2024 (pakkauksia)]])*Lääkkeet[[#This Row],[Kirjanpitoarvo / pakkaus 1.1.2024
(EUR  ALV 0 %)]]</f>
        <v>0</v>
      </c>
      <c r="P1696" s="18"/>
      <c r="Q1696" s="13"/>
      <c r="R1696" s="13"/>
      <c r="S1696" s="13"/>
      <c r="T1696" s="14"/>
      <c r="U1696" s="51">
        <f>MIN(Lääkkeet[[#This Row],[Velvoite 1.7.2024 (pakkauksia)]],Lääkkeet[[#This Row],[Suurimman alitusluvan mukainen velvoite
1.7.-31.12.2024 (pakkauksia)]],Lääkkeet[[#This Row],[Alin saldo 
1.7.-31.12.2024 (pakkauksia)]])*Lääkkeet[[#This Row],[Kirjanpitoarvo / pakkaus 1.7.2024
(EUR  ALV 0 %)]]</f>
        <v>0</v>
      </c>
      <c r="W1696" s="62" t="str" cm="1">
        <f t="array" ref="W1696">IFERROR(_xlfn.IFS(Lääkkeet[[#This Row],[Sitoutunut pääoma 
1.1.-30.6.2024 (EUR)]]&gt;0,"Täytetyt",Lääkkeet[[#This Row],[Sitoutunut pääoma 
1.7.-31.12.2024 (EUR)]]&gt;0,"Täytetyt"),"")</f>
        <v/>
      </c>
      <c r="X1696" s="62"/>
      <c r="Y1696" s="5">
        <f>Hakulomake!$B$29</f>
        <v>0</v>
      </c>
    </row>
    <row r="1697" spans="2:25" x14ac:dyDescent="0.3">
      <c r="B1697" s="49">
        <f>Hakulomake!$B$17</f>
        <v>0</v>
      </c>
      <c r="C1697" s="77"/>
      <c r="D1697" s="20"/>
      <c r="F1697" s="20"/>
      <c r="G1697" s="20"/>
      <c r="H1697" s="20"/>
      <c r="I1697" s="20"/>
      <c r="J1697" s="17"/>
      <c r="O1697" s="50">
        <f>MIN(Lääkkeet[[#This Row],[Velvoite 1.1.2024 (pakkauksia)]],Lääkkeet[[#This Row],[Suurimman alitusluvan mukainen velvoite 
1.1.-30.6.2024 (pakkauksia)]],Lääkkeet[[#This Row],[Alin saldo 
1.1.-30.6.2024 (pakkauksia)]])*Lääkkeet[[#This Row],[Kirjanpitoarvo / pakkaus 1.1.2024
(EUR  ALV 0 %)]]</f>
        <v>0</v>
      </c>
      <c r="P1697" s="18"/>
      <c r="Q1697" s="13"/>
      <c r="R1697" s="13"/>
      <c r="S1697" s="13"/>
      <c r="T1697" s="14"/>
      <c r="U1697" s="51">
        <f>MIN(Lääkkeet[[#This Row],[Velvoite 1.7.2024 (pakkauksia)]],Lääkkeet[[#This Row],[Suurimman alitusluvan mukainen velvoite
1.7.-31.12.2024 (pakkauksia)]],Lääkkeet[[#This Row],[Alin saldo 
1.7.-31.12.2024 (pakkauksia)]])*Lääkkeet[[#This Row],[Kirjanpitoarvo / pakkaus 1.7.2024
(EUR  ALV 0 %)]]</f>
        <v>0</v>
      </c>
      <c r="W1697" s="62" t="str" cm="1">
        <f t="array" ref="W1697">IFERROR(_xlfn.IFS(Lääkkeet[[#This Row],[Sitoutunut pääoma 
1.1.-30.6.2024 (EUR)]]&gt;0,"Täytetyt",Lääkkeet[[#This Row],[Sitoutunut pääoma 
1.7.-31.12.2024 (EUR)]]&gt;0,"Täytetyt"),"")</f>
        <v/>
      </c>
      <c r="X1697" s="62"/>
      <c r="Y1697" s="5">
        <f>Hakulomake!$B$29</f>
        <v>0</v>
      </c>
    </row>
    <row r="1698" spans="2:25" x14ac:dyDescent="0.3">
      <c r="B1698" s="49">
        <f>Hakulomake!$B$17</f>
        <v>0</v>
      </c>
      <c r="C1698" s="77"/>
      <c r="D1698" s="20"/>
      <c r="F1698" s="20"/>
      <c r="G1698" s="20"/>
      <c r="H1698" s="20"/>
      <c r="I1698" s="20"/>
      <c r="J1698" s="17"/>
      <c r="O1698" s="50">
        <f>MIN(Lääkkeet[[#This Row],[Velvoite 1.1.2024 (pakkauksia)]],Lääkkeet[[#This Row],[Suurimman alitusluvan mukainen velvoite 
1.1.-30.6.2024 (pakkauksia)]],Lääkkeet[[#This Row],[Alin saldo 
1.1.-30.6.2024 (pakkauksia)]])*Lääkkeet[[#This Row],[Kirjanpitoarvo / pakkaus 1.1.2024
(EUR  ALV 0 %)]]</f>
        <v>0</v>
      </c>
      <c r="P1698" s="18"/>
      <c r="Q1698" s="13"/>
      <c r="R1698" s="13"/>
      <c r="S1698" s="13"/>
      <c r="T1698" s="14"/>
      <c r="U1698" s="51">
        <f>MIN(Lääkkeet[[#This Row],[Velvoite 1.7.2024 (pakkauksia)]],Lääkkeet[[#This Row],[Suurimman alitusluvan mukainen velvoite
1.7.-31.12.2024 (pakkauksia)]],Lääkkeet[[#This Row],[Alin saldo 
1.7.-31.12.2024 (pakkauksia)]])*Lääkkeet[[#This Row],[Kirjanpitoarvo / pakkaus 1.7.2024
(EUR  ALV 0 %)]]</f>
        <v>0</v>
      </c>
      <c r="W1698" s="62" t="str" cm="1">
        <f t="array" ref="W1698">IFERROR(_xlfn.IFS(Lääkkeet[[#This Row],[Sitoutunut pääoma 
1.1.-30.6.2024 (EUR)]]&gt;0,"Täytetyt",Lääkkeet[[#This Row],[Sitoutunut pääoma 
1.7.-31.12.2024 (EUR)]]&gt;0,"Täytetyt"),"")</f>
        <v/>
      </c>
      <c r="X1698" s="62"/>
      <c r="Y1698" s="5">
        <f>Hakulomake!$B$29</f>
        <v>0</v>
      </c>
    </row>
    <row r="1699" spans="2:25" x14ac:dyDescent="0.3">
      <c r="B1699" s="49">
        <f>Hakulomake!$B$17</f>
        <v>0</v>
      </c>
      <c r="C1699" s="77"/>
      <c r="D1699" s="20"/>
      <c r="F1699" s="20"/>
      <c r="G1699" s="20"/>
      <c r="H1699" s="20"/>
      <c r="I1699" s="20"/>
      <c r="J1699" s="17"/>
      <c r="O1699" s="50">
        <f>MIN(Lääkkeet[[#This Row],[Velvoite 1.1.2024 (pakkauksia)]],Lääkkeet[[#This Row],[Suurimman alitusluvan mukainen velvoite 
1.1.-30.6.2024 (pakkauksia)]],Lääkkeet[[#This Row],[Alin saldo 
1.1.-30.6.2024 (pakkauksia)]])*Lääkkeet[[#This Row],[Kirjanpitoarvo / pakkaus 1.1.2024
(EUR  ALV 0 %)]]</f>
        <v>0</v>
      </c>
      <c r="P1699" s="18"/>
      <c r="Q1699" s="13"/>
      <c r="R1699" s="13"/>
      <c r="S1699" s="13"/>
      <c r="T1699" s="14"/>
      <c r="U1699" s="51">
        <f>MIN(Lääkkeet[[#This Row],[Velvoite 1.7.2024 (pakkauksia)]],Lääkkeet[[#This Row],[Suurimman alitusluvan mukainen velvoite
1.7.-31.12.2024 (pakkauksia)]],Lääkkeet[[#This Row],[Alin saldo 
1.7.-31.12.2024 (pakkauksia)]])*Lääkkeet[[#This Row],[Kirjanpitoarvo / pakkaus 1.7.2024
(EUR  ALV 0 %)]]</f>
        <v>0</v>
      </c>
      <c r="W1699" s="62" t="str" cm="1">
        <f t="array" ref="W1699">IFERROR(_xlfn.IFS(Lääkkeet[[#This Row],[Sitoutunut pääoma 
1.1.-30.6.2024 (EUR)]]&gt;0,"Täytetyt",Lääkkeet[[#This Row],[Sitoutunut pääoma 
1.7.-31.12.2024 (EUR)]]&gt;0,"Täytetyt"),"")</f>
        <v/>
      </c>
      <c r="X1699" s="62"/>
      <c r="Y1699" s="5">
        <f>Hakulomake!$B$29</f>
        <v>0</v>
      </c>
    </row>
    <row r="1700" spans="2:25" x14ac:dyDescent="0.3">
      <c r="B1700" s="49">
        <f>Hakulomake!$B$17</f>
        <v>0</v>
      </c>
      <c r="C1700" s="77"/>
      <c r="D1700" s="20"/>
      <c r="F1700" s="20"/>
      <c r="G1700" s="20"/>
      <c r="H1700" s="20"/>
      <c r="I1700" s="20"/>
      <c r="J1700" s="17"/>
      <c r="O1700" s="50">
        <f>MIN(Lääkkeet[[#This Row],[Velvoite 1.1.2024 (pakkauksia)]],Lääkkeet[[#This Row],[Suurimman alitusluvan mukainen velvoite 
1.1.-30.6.2024 (pakkauksia)]],Lääkkeet[[#This Row],[Alin saldo 
1.1.-30.6.2024 (pakkauksia)]])*Lääkkeet[[#This Row],[Kirjanpitoarvo / pakkaus 1.1.2024
(EUR  ALV 0 %)]]</f>
        <v>0</v>
      </c>
      <c r="P1700" s="18"/>
      <c r="Q1700" s="13"/>
      <c r="R1700" s="13"/>
      <c r="S1700" s="13"/>
      <c r="T1700" s="14"/>
      <c r="U1700" s="51">
        <f>MIN(Lääkkeet[[#This Row],[Velvoite 1.7.2024 (pakkauksia)]],Lääkkeet[[#This Row],[Suurimman alitusluvan mukainen velvoite
1.7.-31.12.2024 (pakkauksia)]],Lääkkeet[[#This Row],[Alin saldo 
1.7.-31.12.2024 (pakkauksia)]])*Lääkkeet[[#This Row],[Kirjanpitoarvo / pakkaus 1.7.2024
(EUR  ALV 0 %)]]</f>
        <v>0</v>
      </c>
      <c r="W1700" s="62" t="str" cm="1">
        <f t="array" ref="W1700">IFERROR(_xlfn.IFS(Lääkkeet[[#This Row],[Sitoutunut pääoma 
1.1.-30.6.2024 (EUR)]]&gt;0,"Täytetyt",Lääkkeet[[#This Row],[Sitoutunut pääoma 
1.7.-31.12.2024 (EUR)]]&gt;0,"Täytetyt"),"")</f>
        <v/>
      </c>
      <c r="X1700" s="62"/>
      <c r="Y1700" s="5">
        <f>Hakulomake!$B$29</f>
        <v>0</v>
      </c>
    </row>
    <row r="1701" spans="2:25" x14ac:dyDescent="0.3">
      <c r="B1701" s="49">
        <f>Hakulomake!$B$17</f>
        <v>0</v>
      </c>
      <c r="C1701" s="77"/>
      <c r="D1701" s="20"/>
      <c r="F1701" s="20"/>
      <c r="G1701" s="20"/>
      <c r="H1701" s="20"/>
      <c r="I1701" s="20"/>
      <c r="J1701" s="17"/>
      <c r="O1701" s="50">
        <f>MIN(Lääkkeet[[#This Row],[Velvoite 1.1.2024 (pakkauksia)]],Lääkkeet[[#This Row],[Suurimman alitusluvan mukainen velvoite 
1.1.-30.6.2024 (pakkauksia)]],Lääkkeet[[#This Row],[Alin saldo 
1.1.-30.6.2024 (pakkauksia)]])*Lääkkeet[[#This Row],[Kirjanpitoarvo / pakkaus 1.1.2024
(EUR  ALV 0 %)]]</f>
        <v>0</v>
      </c>
      <c r="P1701" s="18"/>
      <c r="Q1701" s="13"/>
      <c r="R1701" s="13"/>
      <c r="S1701" s="13"/>
      <c r="T1701" s="14"/>
      <c r="U1701" s="51">
        <f>MIN(Lääkkeet[[#This Row],[Velvoite 1.7.2024 (pakkauksia)]],Lääkkeet[[#This Row],[Suurimman alitusluvan mukainen velvoite
1.7.-31.12.2024 (pakkauksia)]],Lääkkeet[[#This Row],[Alin saldo 
1.7.-31.12.2024 (pakkauksia)]])*Lääkkeet[[#This Row],[Kirjanpitoarvo / pakkaus 1.7.2024
(EUR  ALV 0 %)]]</f>
        <v>0</v>
      </c>
      <c r="W1701" s="62" t="str" cm="1">
        <f t="array" ref="W1701">IFERROR(_xlfn.IFS(Lääkkeet[[#This Row],[Sitoutunut pääoma 
1.1.-30.6.2024 (EUR)]]&gt;0,"Täytetyt",Lääkkeet[[#This Row],[Sitoutunut pääoma 
1.7.-31.12.2024 (EUR)]]&gt;0,"Täytetyt"),"")</f>
        <v/>
      </c>
      <c r="X1701" s="62"/>
      <c r="Y1701" s="5">
        <f>Hakulomake!$B$29</f>
        <v>0</v>
      </c>
    </row>
    <row r="1702" spans="2:25" x14ac:dyDescent="0.3">
      <c r="B1702" s="49">
        <f>Hakulomake!$B$17</f>
        <v>0</v>
      </c>
      <c r="C1702" s="77"/>
      <c r="D1702" s="20"/>
      <c r="F1702" s="20"/>
      <c r="G1702" s="20"/>
      <c r="H1702" s="20"/>
      <c r="I1702" s="20"/>
      <c r="J1702" s="17"/>
      <c r="O1702" s="50">
        <f>MIN(Lääkkeet[[#This Row],[Velvoite 1.1.2024 (pakkauksia)]],Lääkkeet[[#This Row],[Suurimman alitusluvan mukainen velvoite 
1.1.-30.6.2024 (pakkauksia)]],Lääkkeet[[#This Row],[Alin saldo 
1.1.-30.6.2024 (pakkauksia)]])*Lääkkeet[[#This Row],[Kirjanpitoarvo / pakkaus 1.1.2024
(EUR  ALV 0 %)]]</f>
        <v>0</v>
      </c>
      <c r="P1702" s="18"/>
      <c r="Q1702" s="13"/>
      <c r="R1702" s="13"/>
      <c r="S1702" s="13"/>
      <c r="T1702" s="14"/>
      <c r="U1702" s="51">
        <f>MIN(Lääkkeet[[#This Row],[Velvoite 1.7.2024 (pakkauksia)]],Lääkkeet[[#This Row],[Suurimman alitusluvan mukainen velvoite
1.7.-31.12.2024 (pakkauksia)]],Lääkkeet[[#This Row],[Alin saldo 
1.7.-31.12.2024 (pakkauksia)]])*Lääkkeet[[#This Row],[Kirjanpitoarvo / pakkaus 1.7.2024
(EUR  ALV 0 %)]]</f>
        <v>0</v>
      </c>
      <c r="W1702" s="62" t="str" cm="1">
        <f t="array" ref="W1702">IFERROR(_xlfn.IFS(Lääkkeet[[#This Row],[Sitoutunut pääoma 
1.1.-30.6.2024 (EUR)]]&gt;0,"Täytetyt",Lääkkeet[[#This Row],[Sitoutunut pääoma 
1.7.-31.12.2024 (EUR)]]&gt;0,"Täytetyt"),"")</f>
        <v/>
      </c>
      <c r="X1702" s="62"/>
      <c r="Y1702" s="5">
        <f>Hakulomake!$B$29</f>
        <v>0</v>
      </c>
    </row>
    <row r="1703" spans="2:25" x14ac:dyDescent="0.3">
      <c r="B1703" s="49">
        <f>Hakulomake!$B$17</f>
        <v>0</v>
      </c>
      <c r="C1703" s="77"/>
      <c r="D1703" s="20"/>
      <c r="F1703" s="20"/>
      <c r="G1703" s="20"/>
      <c r="H1703" s="20"/>
      <c r="I1703" s="20"/>
      <c r="J1703" s="17"/>
      <c r="O1703" s="50">
        <f>MIN(Lääkkeet[[#This Row],[Velvoite 1.1.2024 (pakkauksia)]],Lääkkeet[[#This Row],[Suurimman alitusluvan mukainen velvoite 
1.1.-30.6.2024 (pakkauksia)]],Lääkkeet[[#This Row],[Alin saldo 
1.1.-30.6.2024 (pakkauksia)]])*Lääkkeet[[#This Row],[Kirjanpitoarvo / pakkaus 1.1.2024
(EUR  ALV 0 %)]]</f>
        <v>0</v>
      </c>
      <c r="P1703" s="18"/>
      <c r="Q1703" s="13"/>
      <c r="R1703" s="13"/>
      <c r="S1703" s="13"/>
      <c r="T1703" s="14"/>
      <c r="U1703" s="51">
        <f>MIN(Lääkkeet[[#This Row],[Velvoite 1.7.2024 (pakkauksia)]],Lääkkeet[[#This Row],[Suurimman alitusluvan mukainen velvoite
1.7.-31.12.2024 (pakkauksia)]],Lääkkeet[[#This Row],[Alin saldo 
1.7.-31.12.2024 (pakkauksia)]])*Lääkkeet[[#This Row],[Kirjanpitoarvo / pakkaus 1.7.2024
(EUR  ALV 0 %)]]</f>
        <v>0</v>
      </c>
      <c r="W1703" s="62" t="str" cm="1">
        <f t="array" ref="W1703">IFERROR(_xlfn.IFS(Lääkkeet[[#This Row],[Sitoutunut pääoma 
1.1.-30.6.2024 (EUR)]]&gt;0,"Täytetyt",Lääkkeet[[#This Row],[Sitoutunut pääoma 
1.7.-31.12.2024 (EUR)]]&gt;0,"Täytetyt"),"")</f>
        <v/>
      </c>
      <c r="X1703" s="62"/>
      <c r="Y1703" s="5">
        <f>Hakulomake!$B$29</f>
        <v>0</v>
      </c>
    </row>
    <row r="1704" spans="2:25" x14ac:dyDescent="0.3">
      <c r="B1704" s="49">
        <f>Hakulomake!$B$17</f>
        <v>0</v>
      </c>
      <c r="C1704" s="77"/>
      <c r="D1704" s="20"/>
      <c r="F1704" s="20"/>
      <c r="G1704" s="20"/>
      <c r="H1704" s="20"/>
      <c r="I1704" s="20"/>
      <c r="J1704" s="17"/>
      <c r="O1704" s="50">
        <f>MIN(Lääkkeet[[#This Row],[Velvoite 1.1.2024 (pakkauksia)]],Lääkkeet[[#This Row],[Suurimman alitusluvan mukainen velvoite 
1.1.-30.6.2024 (pakkauksia)]],Lääkkeet[[#This Row],[Alin saldo 
1.1.-30.6.2024 (pakkauksia)]])*Lääkkeet[[#This Row],[Kirjanpitoarvo / pakkaus 1.1.2024
(EUR  ALV 0 %)]]</f>
        <v>0</v>
      </c>
      <c r="P1704" s="18"/>
      <c r="Q1704" s="13"/>
      <c r="R1704" s="13"/>
      <c r="S1704" s="13"/>
      <c r="T1704" s="14"/>
      <c r="U1704" s="51">
        <f>MIN(Lääkkeet[[#This Row],[Velvoite 1.7.2024 (pakkauksia)]],Lääkkeet[[#This Row],[Suurimman alitusluvan mukainen velvoite
1.7.-31.12.2024 (pakkauksia)]],Lääkkeet[[#This Row],[Alin saldo 
1.7.-31.12.2024 (pakkauksia)]])*Lääkkeet[[#This Row],[Kirjanpitoarvo / pakkaus 1.7.2024
(EUR  ALV 0 %)]]</f>
        <v>0</v>
      </c>
      <c r="W1704" s="62" t="str" cm="1">
        <f t="array" ref="W1704">IFERROR(_xlfn.IFS(Lääkkeet[[#This Row],[Sitoutunut pääoma 
1.1.-30.6.2024 (EUR)]]&gt;0,"Täytetyt",Lääkkeet[[#This Row],[Sitoutunut pääoma 
1.7.-31.12.2024 (EUR)]]&gt;0,"Täytetyt"),"")</f>
        <v/>
      </c>
      <c r="X1704" s="62"/>
      <c r="Y1704" s="5">
        <f>Hakulomake!$B$29</f>
        <v>0</v>
      </c>
    </row>
    <row r="1705" spans="2:25" x14ac:dyDescent="0.3">
      <c r="B1705" s="49">
        <f>Hakulomake!$B$17</f>
        <v>0</v>
      </c>
      <c r="C1705" s="77"/>
      <c r="D1705" s="20"/>
      <c r="F1705" s="20"/>
      <c r="G1705" s="20"/>
      <c r="H1705" s="20"/>
      <c r="I1705" s="20"/>
      <c r="J1705" s="17"/>
      <c r="O1705" s="50">
        <f>MIN(Lääkkeet[[#This Row],[Velvoite 1.1.2024 (pakkauksia)]],Lääkkeet[[#This Row],[Suurimman alitusluvan mukainen velvoite 
1.1.-30.6.2024 (pakkauksia)]],Lääkkeet[[#This Row],[Alin saldo 
1.1.-30.6.2024 (pakkauksia)]])*Lääkkeet[[#This Row],[Kirjanpitoarvo / pakkaus 1.1.2024
(EUR  ALV 0 %)]]</f>
        <v>0</v>
      </c>
      <c r="P1705" s="18"/>
      <c r="Q1705" s="13"/>
      <c r="R1705" s="13"/>
      <c r="S1705" s="13"/>
      <c r="T1705" s="14"/>
      <c r="U1705" s="51">
        <f>MIN(Lääkkeet[[#This Row],[Velvoite 1.7.2024 (pakkauksia)]],Lääkkeet[[#This Row],[Suurimman alitusluvan mukainen velvoite
1.7.-31.12.2024 (pakkauksia)]],Lääkkeet[[#This Row],[Alin saldo 
1.7.-31.12.2024 (pakkauksia)]])*Lääkkeet[[#This Row],[Kirjanpitoarvo / pakkaus 1.7.2024
(EUR  ALV 0 %)]]</f>
        <v>0</v>
      </c>
      <c r="W1705" s="62" t="str" cm="1">
        <f t="array" ref="W1705">IFERROR(_xlfn.IFS(Lääkkeet[[#This Row],[Sitoutunut pääoma 
1.1.-30.6.2024 (EUR)]]&gt;0,"Täytetyt",Lääkkeet[[#This Row],[Sitoutunut pääoma 
1.7.-31.12.2024 (EUR)]]&gt;0,"Täytetyt"),"")</f>
        <v/>
      </c>
      <c r="X1705" s="62"/>
      <c r="Y1705" s="5">
        <f>Hakulomake!$B$29</f>
        <v>0</v>
      </c>
    </row>
    <row r="1706" spans="2:25" x14ac:dyDescent="0.3">
      <c r="B1706" s="49">
        <f>Hakulomake!$B$17</f>
        <v>0</v>
      </c>
      <c r="C1706" s="77"/>
      <c r="D1706" s="20"/>
      <c r="F1706" s="20"/>
      <c r="G1706" s="20"/>
      <c r="H1706" s="20"/>
      <c r="I1706" s="20"/>
      <c r="J1706" s="17"/>
      <c r="O1706" s="50">
        <f>MIN(Lääkkeet[[#This Row],[Velvoite 1.1.2024 (pakkauksia)]],Lääkkeet[[#This Row],[Suurimman alitusluvan mukainen velvoite 
1.1.-30.6.2024 (pakkauksia)]],Lääkkeet[[#This Row],[Alin saldo 
1.1.-30.6.2024 (pakkauksia)]])*Lääkkeet[[#This Row],[Kirjanpitoarvo / pakkaus 1.1.2024
(EUR  ALV 0 %)]]</f>
        <v>0</v>
      </c>
      <c r="P1706" s="18"/>
      <c r="Q1706" s="13"/>
      <c r="R1706" s="13"/>
      <c r="S1706" s="13"/>
      <c r="T1706" s="14"/>
      <c r="U1706" s="51">
        <f>MIN(Lääkkeet[[#This Row],[Velvoite 1.7.2024 (pakkauksia)]],Lääkkeet[[#This Row],[Suurimman alitusluvan mukainen velvoite
1.7.-31.12.2024 (pakkauksia)]],Lääkkeet[[#This Row],[Alin saldo 
1.7.-31.12.2024 (pakkauksia)]])*Lääkkeet[[#This Row],[Kirjanpitoarvo / pakkaus 1.7.2024
(EUR  ALV 0 %)]]</f>
        <v>0</v>
      </c>
      <c r="W1706" s="62" t="str" cm="1">
        <f t="array" ref="W1706">IFERROR(_xlfn.IFS(Lääkkeet[[#This Row],[Sitoutunut pääoma 
1.1.-30.6.2024 (EUR)]]&gt;0,"Täytetyt",Lääkkeet[[#This Row],[Sitoutunut pääoma 
1.7.-31.12.2024 (EUR)]]&gt;0,"Täytetyt"),"")</f>
        <v/>
      </c>
      <c r="X1706" s="62"/>
      <c r="Y1706" s="5">
        <f>Hakulomake!$B$29</f>
        <v>0</v>
      </c>
    </row>
    <row r="1707" spans="2:25" x14ac:dyDescent="0.3">
      <c r="B1707" s="49">
        <f>Hakulomake!$B$17</f>
        <v>0</v>
      </c>
      <c r="C1707" s="77"/>
      <c r="D1707" s="20"/>
      <c r="F1707" s="20"/>
      <c r="G1707" s="20"/>
      <c r="H1707" s="20"/>
      <c r="I1707" s="20"/>
      <c r="J1707" s="17"/>
      <c r="O1707" s="50">
        <f>MIN(Lääkkeet[[#This Row],[Velvoite 1.1.2024 (pakkauksia)]],Lääkkeet[[#This Row],[Suurimman alitusluvan mukainen velvoite 
1.1.-30.6.2024 (pakkauksia)]],Lääkkeet[[#This Row],[Alin saldo 
1.1.-30.6.2024 (pakkauksia)]])*Lääkkeet[[#This Row],[Kirjanpitoarvo / pakkaus 1.1.2024
(EUR  ALV 0 %)]]</f>
        <v>0</v>
      </c>
      <c r="P1707" s="18"/>
      <c r="Q1707" s="13"/>
      <c r="R1707" s="13"/>
      <c r="S1707" s="13"/>
      <c r="T1707" s="14"/>
      <c r="U1707" s="51">
        <f>MIN(Lääkkeet[[#This Row],[Velvoite 1.7.2024 (pakkauksia)]],Lääkkeet[[#This Row],[Suurimman alitusluvan mukainen velvoite
1.7.-31.12.2024 (pakkauksia)]],Lääkkeet[[#This Row],[Alin saldo 
1.7.-31.12.2024 (pakkauksia)]])*Lääkkeet[[#This Row],[Kirjanpitoarvo / pakkaus 1.7.2024
(EUR  ALV 0 %)]]</f>
        <v>0</v>
      </c>
      <c r="W1707" s="62" t="str" cm="1">
        <f t="array" ref="W1707">IFERROR(_xlfn.IFS(Lääkkeet[[#This Row],[Sitoutunut pääoma 
1.1.-30.6.2024 (EUR)]]&gt;0,"Täytetyt",Lääkkeet[[#This Row],[Sitoutunut pääoma 
1.7.-31.12.2024 (EUR)]]&gt;0,"Täytetyt"),"")</f>
        <v/>
      </c>
      <c r="X1707" s="62"/>
      <c r="Y1707" s="5">
        <f>Hakulomake!$B$29</f>
        <v>0</v>
      </c>
    </row>
    <row r="1708" spans="2:25" x14ac:dyDescent="0.3">
      <c r="B1708" s="49">
        <f>Hakulomake!$B$17</f>
        <v>0</v>
      </c>
      <c r="C1708" s="77"/>
      <c r="D1708" s="20"/>
      <c r="F1708" s="20"/>
      <c r="G1708" s="20"/>
      <c r="H1708" s="20"/>
      <c r="I1708" s="20"/>
      <c r="J1708" s="17"/>
      <c r="O1708" s="50">
        <f>MIN(Lääkkeet[[#This Row],[Velvoite 1.1.2024 (pakkauksia)]],Lääkkeet[[#This Row],[Suurimman alitusluvan mukainen velvoite 
1.1.-30.6.2024 (pakkauksia)]],Lääkkeet[[#This Row],[Alin saldo 
1.1.-30.6.2024 (pakkauksia)]])*Lääkkeet[[#This Row],[Kirjanpitoarvo / pakkaus 1.1.2024
(EUR  ALV 0 %)]]</f>
        <v>0</v>
      </c>
      <c r="P1708" s="18"/>
      <c r="Q1708" s="13"/>
      <c r="R1708" s="13"/>
      <c r="S1708" s="13"/>
      <c r="T1708" s="14"/>
      <c r="U1708" s="51">
        <f>MIN(Lääkkeet[[#This Row],[Velvoite 1.7.2024 (pakkauksia)]],Lääkkeet[[#This Row],[Suurimman alitusluvan mukainen velvoite
1.7.-31.12.2024 (pakkauksia)]],Lääkkeet[[#This Row],[Alin saldo 
1.7.-31.12.2024 (pakkauksia)]])*Lääkkeet[[#This Row],[Kirjanpitoarvo / pakkaus 1.7.2024
(EUR  ALV 0 %)]]</f>
        <v>0</v>
      </c>
      <c r="W1708" s="62" t="str" cm="1">
        <f t="array" ref="W1708">IFERROR(_xlfn.IFS(Lääkkeet[[#This Row],[Sitoutunut pääoma 
1.1.-30.6.2024 (EUR)]]&gt;0,"Täytetyt",Lääkkeet[[#This Row],[Sitoutunut pääoma 
1.7.-31.12.2024 (EUR)]]&gt;0,"Täytetyt"),"")</f>
        <v/>
      </c>
      <c r="X1708" s="62"/>
      <c r="Y1708" s="5">
        <f>Hakulomake!$B$29</f>
        <v>0</v>
      </c>
    </row>
    <row r="1709" spans="2:25" x14ac:dyDescent="0.3">
      <c r="B1709" s="49">
        <f>Hakulomake!$B$17</f>
        <v>0</v>
      </c>
      <c r="C1709" s="77"/>
      <c r="D1709" s="20"/>
      <c r="F1709" s="20"/>
      <c r="G1709" s="20"/>
      <c r="H1709" s="20"/>
      <c r="I1709" s="20"/>
      <c r="J1709" s="17"/>
      <c r="O1709" s="50">
        <f>MIN(Lääkkeet[[#This Row],[Velvoite 1.1.2024 (pakkauksia)]],Lääkkeet[[#This Row],[Suurimman alitusluvan mukainen velvoite 
1.1.-30.6.2024 (pakkauksia)]],Lääkkeet[[#This Row],[Alin saldo 
1.1.-30.6.2024 (pakkauksia)]])*Lääkkeet[[#This Row],[Kirjanpitoarvo / pakkaus 1.1.2024
(EUR  ALV 0 %)]]</f>
        <v>0</v>
      </c>
      <c r="P1709" s="18"/>
      <c r="Q1709" s="13"/>
      <c r="R1709" s="13"/>
      <c r="S1709" s="13"/>
      <c r="T1709" s="14"/>
      <c r="U1709" s="51">
        <f>MIN(Lääkkeet[[#This Row],[Velvoite 1.7.2024 (pakkauksia)]],Lääkkeet[[#This Row],[Suurimman alitusluvan mukainen velvoite
1.7.-31.12.2024 (pakkauksia)]],Lääkkeet[[#This Row],[Alin saldo 
1.7.-31.12.2024 (pakkauksia)]])*Lääkkeet[[#This Row],[Kirjanpitoarvo / pakkaus 1.7.2024
(EUR  ALV 0 %)]]</f>
        <v>0</v>
      </c>
      <c r="W1709" s="62" t="str" cm="1">
        <f t="array" ref="W1709">IFERROR(_xlfn.IFS(Lääkkeet[[#This Row],[Sitoutunut pääoma 
1.1.-30.6.2024 (EUR)]]&gt;0,"Täytetyt",Lääkkeet[[#This Row],[Sitoutunut pääoma 
1.7.-31.12.2024 (EUR)]]&gt;0,"Täytetyt"),"")</f>
        <v/>
      </c>
      <c r="X1709" s="62"/>
      <c r="Y1709" s="5">
        <f>Hakulomake!$B$29</f>
        <v>0</v>
      </c>
    </row>
    <row r="1710" spans="2:25" x14ac:dyDescent="0.3">
      <c r="B1710" s="49">
        <f>Hakulomake!$B$17</f>
        <v>0</v>
      </c>
      <c r="C1710" s="77"/>
      <c r="D1710" s="20"/>
      <c r="F1710" s="20"/>
      <c r="G1710" s="20"/>
      <c r="H1710" s="20"/>
      <c r="I1710" s="20"/>
      <c r="J1710" s="17"/>
      <c r="O1710" s="50">
        <f>MIN(Lääkkeet[[#This Row],[Velvoite 1.1.2024 (pakkauksia)]],Lääkkeet[[#This Row],[Suurimman alitusluvan mukainen velvoite 
1.1.-30.6.2024 (pakkauksia)]],Lääkkeet[[#This Row],[Alin saldo 
1.1.-30.6.2024 (pakkauksia)]])*Lääkkeet[[#This Row],[Kirjanpitoarvo / pakkaus 1.1.2024
(EUR  ALV 0 %)]]</f>
        <v>0</v>
      </c>
      <c r="P1710" s="18"/>
      <c r="Q1710" s="13"/>
      <c r="R1710" s="13"/>
      <c r="S1710" s="13"/>
      <c r="T1710" s="14"/>
      <c r="U1710" s="51">
        <f>MIN(Lääkkeet[[#This Row],[Velvoite 1.7.2024 (pakkauksia)]],Lääkkeet[[#This Row],[Suurimman alitusluvan mukainen velvoite
1.7.-31.12.2024 (pakkauksia)]],Lääkkeet[[#This Row],[Alin saldo 
1.7.-31.12.2024 (pakkauksia)]])*Lääkkeet[[#This Row],[Kirjanpitoarvo / pakkaus 1.7.2024
(EUR  ALV 0 %)]]</f>
        <v>0</v>
      </c>
      <c r="W1710" s="62" t="str" cm="1">
        <f t="array" ref="W1710">IFERROR(_xlfn.IFS(Lääkkeet[[#This Row],[Sitoutunut pääoma 
1.1.-30.6.2024 (EUR)]]&gt;0,"Täytetyt",Lääkkeet[[#This Row],[Sitoutunut pääoma 
1.7.-31.12.2024 (EUR)]]&gt;0,"Täytetyt"),"")</f>
        <v/>
      </c>
      <c r="X1710" s="62"/>
      <c r="Y1710" s="5">
        <f>Hakulomake!$B$29</f>
        <v>0</v>
      </c>
    </row>
    <row r="1711" spans="2:25" x14ac:dyDescent="0.3">
      <c r="B1711" s="49">
        <f>Hakulomake!$B$17</f>
        <v>0</v>
      </c>
      <c r="C1711" s="77"/>
      <c r="D1711" s="20"/>
      <c r="F1711" s="20"/>
      <c r="G1711" s="20"/>
      <c r="H1711" s="20"/>
      <c r="I1711" s="20"/>
      <c r="J1711" s="17"/>
      <c r="O1711" s="50">
        <f>MIN(Lääkkeet[[#This Row],[Velvoite 1.1.2024 (pakkauksia)]],Lääkkeet[[#This Row],[Suurimman alitusluvan mukainen velvoite 
1.1.-30.6.2024 (pakkauksia)]],Lääkkeet[[#This Row],[Alin saldo 
1.1.-30.6.2024 (pakkauksia)]])*Lääkkeet[[#This Row],[Kirjanpitoarvo / pakkaus 1.1.2024
(EUR  ALV 0 %)]]</f>
        <v>0</v>
      </c>
      <c r="P1711" s="18"/>
      <c r="Q1711" s="13"/>
      <c r="R1711" s="13"/>
      <c r="S1711" s="13"/>
      <c r="T1711" s="14"/>
      <c r="U1711" s="51">
        <f>MIN(Lääkkeet[[#This Row],[Velvoite 1.7.2024 (pakkauksia)]],Lääkkeet[[#This Row],[Suurimman alitusluvan mukainen velvoite
1.7.-31.12.2024 (pakkauksia)]],Lääkkeet[[#This Row],[Alin saldo 
1.7.-31.12.2024 (pakkauksia)]])*Lääkkeet[[#This Row],[Kirjanpitoarvo / pakkaus 1.7.2024
(EUR  ALV 0 %)]]</f>
        <v>0</v>
      </c>
      <c r="W1711" s="62" t="str" cm="1">
        <f t="array" ref="W1711">IFERROR(_xlfn.IFS(Lääkkeet[[#This Row],[Sitoutunut pääoma 
1.1.-30.6.2024 (EUR)]]&gt;0,"Täytetyt",Lääkkeet[[#This Row],[Sitoutunut pääoma 
1.7.-31.12.2024 (EUR)]]&gt;0,"Täytetyt"),"")</f>
        <v/>
      </c>
      <c r="X1711" s="62"/>
      <c r="Y1711" s="5">
        <f>Hakulomake!$B$29</f>
        <v>0</v>
      </c>
    </row>
    <row r="1712" spans="2:25" x14ac:dyDescent="0.3">
      <c r="B1712" s="49">
        <f>Hakulomake!$B$17</f>
        <v>0</v>
      </c>
      <c r="C1712" s="77"/>
      <c r="D1712" s="20"/>
      <c r="F1712" s="20"/>
      <c r="G1712" s="20"/>
      <c r="H1712" s="20"/>
      <c r="I1712" s="20"/>
      <c r="J1712" s="17"/>
      <c r="O1712" s="50">
        <f>MIN(Lääkkeet[[#This Row],[Velvoite 1.1.2024 (pakkauksia)]],Lääkkeet[[#This Row],[Suurimman alitusluvan mukainen velvoite 
1.1.-30.6.2024 (pakkauksia)]],Lääkkeet[[#This Row],[Alin saldo 
1.1.-30.6.2024 (pakkauksia)]])*Lääkkeet[[#This Row],[Kirjanpitoarvo / pakkaus 1.1.2024
(EUR  ALV 0 %)]]</f>
        <v>0</v>
      </c>
      <c r="P1712" s="18"/>
      <c r="Q1712" s="13"/>
      <c r="R1712" s="13"/>
      <c r="S1712" s="13"/>
      <c r="T1712" s="14"/>
      <c r="U1712" s="51">
        <f>MIN(Lääkkeet[[#This Row],[Velvoite 1.7.2024 (pakkauksia)]],Lääkkeet[[#This Row],[Suurimman alitusluvan mukainen velvoite
1.7.-31.12.2024 (pakkauksia)]],Lääkkeet[[#This Row],[Alin saldo 
1.7.-31.12.2024 (pakkauksia)]])*Lääkkeet[[#This Row],[Kirjanpitoarvo / pakkaus 1.7.2024
(EUR  ALV 0 %)]]</f>
        <v>0</v>
      </c>
      <c r="W1712" s="62" t="str" cm="1">
        <f t="array" ref="W1712">IFERROR(_xlfn.IFS(Lääkkeet[[#This Row],[Sitoutunut pääoma 
1.1.-30.6.2024 (EUR)]]&gt;0,"Täytetyt",Lääkkeet[[#This Row],[Sitoutunut pääoma 
1.7.-31.12.2024 (EUR)]]&gt;0,"Täytetyt"),"")</f>
        <v/>
      </c>
      <c r="X1712" s="62"/>
      <c r="Y1712" s="5">
        <f>Hakulomake!$B$29</f>
        <v>0</v>
      </c>
    </row>
    <row r="1713" spans="2:25" x14ac:dyDescent="0.3">
      <c r="B1713" s="49">
        <f>Hakulomake!$B$17</f>
        <v>0</v>
      </c>
      <c r="C1713" s="77"/>
      <c r="D1713" s="20"/>
      <c r="F1713" s="20"/>
      <c r="G1713" s="20"/>
      <c r="H1713" s="20"/>
      <c r="I1713" s="20"/>
      <c r="J1713" s="17"/>
      <c r="O1713" s="50">
        <f>MIN(Lääkkeet[[#This Row],[Velvoite 1.1.2024 (pakkauksia)]],Lääkkeet[[#This Row],[Suurimman alitusluvan mukainen velvoite 
1.1.-30.6.2024 (pakkauksia)]],Lääkkeet[[#This Row],[Alin saldo 
1.1.-30.6.2024 (pakkauksia)]])*Lääkkeet[[#This Row],[Kirjanpitoarvo / pakkaus 1.1.2024
(EUR  ALV 0 %)]]</f>
        <v>0</v>
      </c>
      <c r="P1713" s="18"/>
      <c r="Q1713" s="13"/>
      <c r="R1713" s="13"/>
      <c r="S1713" s="13"/>
      <c r="T1713" s="14"/>
      <c r="U1713" s="51">
        <f>MIN(Lääkkeet[[#This Row],[Velvoite 1.7.2024 (pakkauksia)]],Lääkkeet[[#This Row],[Suurimman alitusluvan mukainen velvoite
1.7.-31.12.2024 (pakkauksia)]],Lääkkeet[[#This Row],[Alin saldo 
1.7.-31.12.2024 (pakkauksia)]])*Lääkkeet[[#This Row],[Kirjanpitoarvo / pakkaus 1.7.2024
(EUR  ALV 0 %)]]</f>
        <v>0</v>
      </c>
      <c r="W1713" s="62" t="str" cm="1">
        <f t="array" ref="W1713">IFERROR(_xlfn.IFS(Lääkkeet[[#This Row],[Sitoutunut pääoma 
1.1.-30.6.2024 (EUR)]]&gt;0,"Täytetyt",Lääkkeet[[#This Row],[Sitoutunut pääoma 
1.7.-31.12.2024 (EUR)]]&gt;0,"Täytetyt"),"")</f>
        <v/>
      </c>
      <c r="X1713" s="62"/>
      <c r="Y1713" s="5">
        <f>Hakulomake!$B$29</f>
        <v>0</v>
      </c>
    </row>
    <row r="1714" spans="2:25" x14ac:dyDescent="0.3">
      <c r="B1714" s="49">
        <f>Hakulomake!$B$17</f>
        <v>0</v>
      </c>
      <c r="C1714" s="77"/>
      <c r="D1714" s="20"/>
      <c r="F1714" s="20"/>
      <c r="G1714" s="20"/>
      <c r="H1714" s="20"/>
      <c r="I1714" s="20"/>
      <c r="J1714" s="17"/>
      <c r="O1714" s="50">
        <f>MIN(Lääkkeet[[#This Row],[Velvoite 1.1.2024 (pakkauksia)]],Lääkkeet[[#This Row],[Suurimman alitusluvan mukainen velvoite 
1.1.-30.6.2024 (pakkauksia)]],Lääkkeet[[#This Row],[Alin saldo 
1.1.-30.6.2024 (pakkauksia)]])*Lääkkeet[[#This Row],[Kirjanpitoarvo / pakkaus 1.1.2024
(EUR  ALV 0 %)]]</f>
        <v>0</v>
      </c>
      <c r="P1714" s="18"/>
      <c r="Q1714" s="13"/>
      <c r="R1714" s="13"/>
      <c r="S1714" s="13"/>
      <c r="T1714" s="14"/>
      <c r="U1714" s="51">
        <f>MIN(Lääkkeet[[#This Row],[Velvoite 1.7.2024 (pakkauksia)]],Lääkkeet[[#This Row],[Suurimman alitusluvan mukainen velvoite
1.7.-31.12.2024 (pakkauksia)]],Lääkkeet[[#This Row],[Alin saldo 
1.7.-31.12.2024 (pakkauksia)]])*Lääkkeet[[#This Row],[Kirjanpitoarvo / pakkaus 1.7.2024
(EUR  ALV 0 %)]]</f>
        <v>0</v>
      </c>
      <c r="W1714" s="62" t="str" cm="1">
        <f t="array" ref="W1714">IFERROR(_xlfn.IFS(Lääkkeet[[#This Row],[Sitoutunut pääoma 
1.1.-30.6.2024 (EUR)]]&gt;0,"Täytetyt",Lääkkeet[[#This Row],[Sitoutunut pääoma 
1.7.-31.12.2024 (EUR)]]&gt;0,"Täytetyt"),"")</f>
        <v/>
      </c>
      <c r="X1714" s="62"/>
      <c r="Y1714" s="5">
        <f>Hakulomake!$B$29</f>
        <v>0</v>
      </c>
    </row>
    <row r="1715" spans="2:25" x14ac:dyDescent="0.3">
      <c r="B1715" s="49">
        <f>Hakulomake!$B$17</f>
        <v>0</v>
      </c>
      <c r="C1715" s="77"/>
      <c r="D1715" s="20"/>
      <c r="F1715" s="20"/>
      <c r="G1715" s="20"/>
      <c r="H1715" s="20"/>
      <c r="I1715" s="20"/>
      <c r="J1715" s="17"/>
      <c r="O1715" s="50">
        <f>MIN(Lääkkeet[[#This Row],[Velvoite 1.1.2024 (pakkauksia)]],Lääkkeet[[#This Row],[Suurimman alitusluvan mukainen velvoite 
1.1.-30.6.2024 (pakkauksia)]],Lääkkeet[[#This Row],[Alin saldo 
1.1.-30.6.2024 (pakkauksia)]])*Lääkkeet[[#This Row],[Kirjanpitoarvo / pakkaus 1.1.2024
(EUR  ALV 0 %)]]</f>
        <v>0</v>
      </c>
      <c r="P1715" s="18"/>
      <c r="Q1715" s="13"/>
      <c r="R1715" s="13"/>
      <c r="S1715" s="13"/>
      <c r="T1715" s="14"/>
      <c r="U1715" s="51">
        <f>MIN(Lääkkeet[[#This Row],[Velvoite 1.7.2024 (pakkauksia)]],Lääkkeet[[#This Row],[Suurimman alitusluvan mukainen velvoite
1.7.-31.12.2024 (pakkauksia)]],Lääkkeet[[#This Row],[Alin saldo 
1.7.-31.12.2024 (pakkauksia)]])*Lääkkeet[[#This Row],[Kirjanpitoarvo / pakkaus 1.7.2024
(EUR  ALV 0 %)]]</f>
        <v>0</v>
      </c>
      <c r="W1715" s="62" t="str" cm="1">
        <f t="array" ref="W1715">IFERROR(_xlfn.IFS(Lääkkeet[[#This Row],[Sitoutunut pääoma 
1.1.-30.6.2024 (EUR)]]&gt;0,"Täytetyt",Lääkkeet[[#This Row],[Sitoutunut pääoma 
1.7.-31.12.2024 (EUR)]]&gt;0,"Täytetyt"),"")</f>
        <v/>
      </c>
      <c r="X1715" s="62"/>
      <c r="Y1715" s="5">
        <f>Hakulomake!$B$29</f>
        <v>0</v>
      </c>
    </row>
    <row r="1716" spans="2:25" x14ac:dyDescent="0.3">
      <c r="B1716" s="49">
        <f>Hakulomake!$B$17</f>
        <v>0</v>
      </c>
      <c r="C1716" s="77"/>
      <c r="D1716" s="20"/>
      <c r="F1716" s="20"/>
      <c r="G1716" s="20"/>
      <c r="H1716" s="20"/>
      <c r="I1716" s="20"/>
      <c r="J1716" s="17"/>
      <c r="O1716" s="50">
        <f>MIN(Lääkkeet[[#This Row],[Velvoite 1.1.2024 (pakkauksia)]],Lääkkeet[[#This Row],[Suurimman alitusluvan mukainen velvoite 
1.1.-30.6.2024 (pakkauksia)]],Lääkkeet[[#This Row],[Alin saldo 
1.1.-30.6.2024 (pakkauksia)]])*Lääkkeet[[#This Row],[Kirjanpitoarvo / pakkaus 1.1.2024
(EUR  ALV 0 %)]]</f>
        <v>0</v>
      </c>
      <c r="P1716" s="18"/>
      <c r="Q1716" s="13"/>
      <c r="R1716" s="13"/>
      <c r="S1716" s="13"/>
      <c r="T1716" s="14"/>
      <c r="U1716" s="51">
        <f>MIN(Lääkkeet[[#This Row],[Velvoite 1.7.2024 (pakkauksia)]],Lääkkeet[[#This Row],[Suurimman alitusluvan mukainen velvoite
1.7.-31.12.2024 (pakkauksia)]],Lääkkeet[[#This Row],[Alin saldo 
1.7.-31.12.2024 (pakkauksia)]])*Lääkkeet[[#This Row],[Kirjanpitoarvo / pakkaus 1.7.2024
(EUR  ALV 0 %)]]</f>
        <v>0</v>
      </c>
      <c r="W1716" s="62" t="str" cm="1">
        <f t="array" ref="W1716">IFERROR(_xlfn.IFS(Lääkkeet[[#This Row],[Sitoutunut pääoma 
1.1.-30.6.2024 (EUR)]]&gt;0,"Täytetyt",Lääkkeet[[#This Row],[Sitoutunut pääoma 
1.7.-31.12.2024 (EUR)]]&gt;0,"Täytetyt"),"")</f>
        <v/>
      </c>
      <c r="X1716" s="62"/>
      <c r="Y1716" s="5">
        <f>Hakulomake!$B$29</f>
        <v>0</v>
      </c>
    </row>
    <row r="1717" spans="2:25" x14ac:dyDescent="0.3">
      <c r="B1717" s="49">
        <f>Hakulomake!$B$17</f>
        <v>0</v>
      </c>
      <c r="C1717" s="77"/>
      <c r="D1717" s="20"/>
      <c r="F1717" s="20"/>
      <c r="G1717" s="20"/>
      <c r="H1717" s="20"/>
      <c r="I1717" s="20"/>
      <c r="J1717" s="17"/>
      <c r="O1717" s="50">
        <f>MIN(Lääkkeet[[#This Row],[Velvoite 1.1.2024 (pakkauksia)]],Lääkkeet[[#This Row],[Suurimman alitusluvan mukainen velvoite 
1.1.-30.6.2024 (pakkauksia)]],Lääkkeet[[#This Row],[Alin saldo 
1.1.-30.6.2024 (pakkauksia)]])*Lääkkeet[[#This Row],[Kirjanpitoarvo / pakkaus 1.1.2024
(EUR  ALV 0 %)]]</f>
        <v>0</v>
      </c>
      <c r="P1717" s="18"/>
      <c r="Q1717" s="13"/>
      <c r="R1717" s="13"/>
      <c r="S1717" s="13"/>
      <c r="T1717" s="14"/>
      <c r="U1717" s="51">
        <f>MIN(Lääkkeet[[#This Row],[Velvoite 1.7.2024 (pakkauksia)]],Lääkkeet[[#This Row],[Suurimman alitusluvan mukainen velvoite
1.7.-31.12.2024 (pakkauksia)]],Lääkkeet[[#This Row],[Alin saldo 
1.7.-31.12.2024 (pakkauksia)]])*Lääkkeet[[#This Row],[Kirjanpitoarvo / pakkaus 1.7.2024
(EUR  ALV 0 %)]]</f>
        <v>0</v>
      </c>
      <c r="W1717" s="62" t="str" cm="1">
        <f t="array" ref="W1717">IFERROR(_xlfn.IFS(Lääkkeet[[#This Row],[Sitoutunut pääoma 
1.1.-30.6.2024 (EUR)]]&gt;0,"Täytetyt",Lääkkeet[[#This Row],[Sitoutunut pääoma 
1.7.-31.12.2024 (EUR)]]&gt;0,"Täytetyt"),"")</f>
        <v/>
      </c>
      <c r="X1717" s="62"/>
      <c r="Y1717" s="5">
        <f>Hakulomake!$B$29</f>
        <v>0</v>
      </c>
    </row>
    <row r="1718" spans="2:25" x14ac:dyDescent="0.3">
      <c r="B1718" s="49">
        <f>Hakulomake!$B$17</f>
        <v>0</v>
      </c>
      <c r="C1718" s="77"/>
      <c r="D1718" s="20"/>
      <c r="F1718" s="20"/>
      <c r="G1718" s="20"/>
      <c r="H1718" s="20"/>
      <c r="I1718" s="20"/>
      <c r="J1718" s="17"/>
      <c r="O1718" s="50">
        <f>MIN(Lääkkeet[[#This Row],[Velvoite 1.1.2024 (pakkauksia)]],Lääkkeet[[#This Row],[Suurimman alitusluvan mukainen velvoite 
1.1.-30.6.2024 (pakkauksia)]],Lääkkeet[[#This Row],[Alin saldo 
1.1.-30.6.2024 (pakkauksia)]])*Lääkkeet[[#This Row],[Kirjanpitoarvo / pakkaus 1.1.2024
(EUR  ALV 0 %)]]</f>
        <v>0</v>
      </c>
      <c r="P1718" s="18"/>
      <c r="Q1718" s="13"/>
      <c r="R1718" s="13"/>
      <c r="S1718" s="13"/>
      <c r="T1718" s="14"/>
      <c r="U1718" s="51">
        <f>MIN(Lääkkeet[[#This Row],[Velvoite 1.7.2024 (pakkauksia)]],Lääkkeet[[#This Row],[Suurimman alitusluvan mukainen velvoite
1.7.-31.12.2024 (pakkauksia)]],Lääkkeet[[#This Row],[Alin saldo 
1.7.-31.12.2024 (pakkauksia)]])*Lääkkeet[[#This Row],[Kirjanpitoarvo / pakkaus 1.7.2024
(EUR  ALV 0 %)]]</f>
        <v>0</v>
      </c>
      <c r="W1718" s="62" t="str" cm="1">
        <f t="array" ref="W1718">IFERROR(_xlfn.IFS(Lääkkeet[[#This Row],[Sitoutunut pääoma 
1.1.-30.6.2024 (EUR)]]&gt;0,"Täytetyt",Lääkkeet[[#This Row],[Sitoutunut pääoma 
1.7.-31.12.2024 (EUR)]]&gt;0,"Täytetyt"),"")</f>
        <v/>
      </c>
      <c r="X1718" s="62"/>
      <c r="Y1718" s="5">
        <f>Hakulomake!$B$29</f>
        <v>0</v>
      </c>
    </row>
    <row r="1719" spans="2:25" x14ac:dyDescent="0.3">
      <c r="B1719" s="49">
        <f>Hakulomake!$B$17</f>
        <v>0</v>
      </c>
      <c r="C1719" s="77"/>
      <c r="D1719" s="20"/>
      <c r="F1719" s="20"/>
      <c r="G1719" s="20"/>
      <c r="H1719" s="20"/>
      <c r="I1719" s="20"/>
      <c r="J1719" s="17"/>
      <c r="O1719" s="50">
        <f>MIN(Lääkkeet[[#This Row],[Velvoite 1.1.2024 (pakkauksia)]],Lääkkeet[[#This Row],[Suurimman alitusluvan mukainen velvoite 
1.1.-30.6.2024 (pakkauksia)]],Lääkkeet[[#This Row],[Alin saldo 
1.1.-30.6.2024 (pakkauksia)]])*Lääkkeet[[#This Row],[Kirjanpitoarvo / pakkaus 1.1.2024
(EUR  ALV 0 %)]]</f>
        <v>0</v>
      </c>
      <c r="P1719" s="18"/>
      <c r="Q1719" s="13"/>
      <c r="R1719" s="13"/>
      <c r="S1719" s="13"/>
      <c r="T1719" s="14"/>
      <c r="U1719" s="51">
        <f>MIN(Lääkkeet[[#This Row],[Velvoite 1.7.2024 (pakkauksia)]],Lääkkeet[[#This Row],[Suurimman alitusluvan mukainen velvoite
1.7.-31.12.2024 (pakkauksia)]],Lääkkeet[[#This Row],[Alin saldo 
1.7.-31.12.2024 (pakkauksia)]])*Lääkkeet[[#This Row],[Kirjanpitoarvo / pakkaus 1.7.2024
(EUR  ALV 0 %)]]</f>
        <v>0</v>
      </c>
      <c r="W1719" s="62" t="str" cm="1">
        <f t="array" ref="W1719">IFERROR(_xlfn.IFS(Lääkkeet[[#This Row],[Sitoutunut pääoma 
1.1.-30.6.2024 (EUR)]]&gt;0,"Täytetyt",Lääkkeet[[#This Row],[Sitoutunut pääoma 
1.7.-31.12.2024 (EUR)]]&gt;0,"Täytetyt"),"")</f>
        <v/>
      </c>
      <c r="X1719" s="62"/>
      <c r="Y1719" s="5">
        <f>Hakulomake!$B$29</f>
        <v>0</v>
      </c>
    </row>
    <row r="1720" spans="2:25" x14ac:dyDescent="0.3">
      <c r="B1720" s="49">
        <f>Hakulomake!$B$17</f>
        <v>0</v>
      </c>
      <c r="C1720" s="77"/>
      <c r="D1720" s="20"/>
      <c r="F1720" s="20"/>
      <c r="G1720" s="20"/>
      <c r="H1720" s="20"/>
      <c r="I1720" s="20"/>
      <c r="J1720" s="17"/>
      <c r="O1720" s="50">
        <f>MIN(Lääkkeet[[#This Row],[Velvoite 1.1.2024 (pakkauksia)]],Lääkkeet[[#This Row],[Suurimman alitusluvan mukainen velvoite 
1.1.-30.6.2024 (pakkauksia)]],Lääkkeet[[#This Row],[Alin saldo 
1.1.-30.6.2024 (pakkauksia)]])*Lääkkeet[[#This Row],[Kirjanpitoarvo / pakkaus 1.1.2024
(EUR  ALV 0 %)]]</f>
        <v>0</v>
      </c>
      <c r="P1720" s="18"/>
      <c r="Q1720" s="13"/>
      <c r="R1720" s="13"/>
      <c r="S1720" s="13"/>
      <c r="T1720" s="14"/>
      <c r="U1720" s="51">
        <f>MIN(Lääkkeet[[#This Row],[Velvoite 1.7.2024 (pakkauksia)]],Lääkkeet[[#This Row],[Suurimman alitusluvan mukainen velvoite
1.7.-31.12.2024 (pakkauksia)]],Lääkkeet[[#This Row],[Alin saldo 
1.7.-31.12.2024 (pakkauksia)]])*Lääkkeet[[#This Row],[Kirjanpitoarvo / pakkaus 1.7.2024
(EUR  ALV 0 %)]]</f>
        <v>0</v>
      </c>
      <c r="W1720" s="62" t="str" cm="1">
        <f t="array" ref="W1720">IFERROR(_xlfn.IFS(Lääkkeet[[#This Row],[Sitoutunut pääoma 
1.1.-30.6.2024 (EUR)]]&gt;0,"Täytetyt",Lääkkeet[[#This Row],[Sitoutunut pääoma 
1.7.-31.12.2024 (EUR)]]&gt;0,"Täytetyt"),"")</f>
        <v/>
      </c>
      <c r="X1720" s="62"/>
      <c r="Y1720" s="5">
        <f>Hakulomake!$B$29</f>
        <v>0</v>
      </c>
    </row>
    <row r="1721" spans="2:25" x14ac:dyDescent="0.3">
      <c r="B1721" s="49">
        <f>Hakulomake!$B$17</f>
        <v>0</v>
      </c>
      <c r="C1721" s="77"/>
      <c r="D1721" s="20"/>
      <c r="F1721" s="20"/>
      <c r="G1721" s="20"/>
      <c r="H1721" s="20"/>
      <c r="I1721" s="20"/>
      <c r="J1721" s="17"/>
      <c r="O1721" s="50">
        <f>MIN(Lääkkeet[[#This Row],[Velvoite 1.1.2024 (pakkauksia)]],Lääkkeet[[#This Row],[Suurimman alitusluvan mukainen velvoite 
1.1.-30.6.2024 (pakkauksia)]],Lääkkeet[[#This Row],[Alin saldo 
1.1.-30.6.2024 (pakkauksia)]])*Lääkkeet[[#This Row],[Kirjanpitoarvo / pakkaus 1.1.2024
(EUR  ALV 0 %)]]</f>
        <v>0</v>
      </c>
      <c r="P1721" s="18"/>
      <c r="Q1721" s="13"/>
      <c r="R1721" s="13"/>
      <c r="S1721" s="13"/>
      <c r="T1721" s="14"/>
      <c r="U1721" s="51">
        <f>MIN(Lääkkeet[[#This Row],[Velvoite 1.7.2024 (pakkauksia)]],Lääkkeet[[#This Row],[Suurimman alitusluvan mukainen velvoite
1.7.-31.12.2024 (pakkauksia)]],Lääkkeet[[#This Row],[Alin saldo 
1.7.-31.12.2024 (pakkauksia)]])*Lääkkeet[[#This Row],[Kirjanpitoarvo / pakkaus 1.7.2024
(EUR  ALV 0 %)]]</f>
        <v>0</v>
      </c>
      <c r="W1721" s="62" t="str" cm="1">
        <f t="array" ref="W1721">IFERROR(_xlfn.IFS(Lääkkeet[[#This Row],[Sitoutunut pääoma 
1.1.-30.6.2024 (EUR)]]&gt;0,"Täytetyt",Lääkkeet[[#This Row],[Sitoutunut pääoma 
1.7.-31.12.2024 (EUR)]]&gt;0,"Täytetyt"),"")</f>
        <v/>
      </c>
      <c r="X1721" s="62"/>
      <c r="Y1721" s="5">
        <f>Hakulomake!$B$29</f>
        <v>0</v>
      </c>
    </row>
    <row r="1722" spans="2:25" x14ac:dyDescent="0.3">
      <c r="B1722" s="49">
        <f>Hakulomake!$B$17</f>
        <v>0</v>
      </c>
      <c r="C1722" s="77"/>
      <c r="D1722" s="20"/>
      <c r="F1722" s="20"/>
      <c r="G1722" s="20"/>
      <c r="H1722" s="20"/>
      <c r="I1722" s="20"/>
      <c r="J1722" s="17"/>
      <c r="O1722" s="50">
        <f>MIN(Lääkkeet[[#This Row],[Velvoite 1.1.2024 (pakkauksia)]],Lääkkeet[[#This Row],[Suurimman alitusluvan mukainen velvoite 
1.1.-30.6.2024 (pakkauksia)]],Lääkkeet[[#This Row],[Alin saldo 
1.1.-30.6.2024 (pakkauksia)]])*Lääkkeet[[#This Row],[Kirjanpitoarvo / pakkaus 1.1.2024
(EUR  ALV 0 %)]]</f>
        <v>0</v>
      </c>
      <c r="P1722" s="18"/>
      <c r="Q1722" s="13"/>
      <c r="R1722" s="13"/>
      <c r="S1722" s="13"/>
      <c r="T1722" s="14"/>
      <c r="U1722" s="51">
        <f>MIN(Lääkkeet[[#This Row],[Velvoite 1.7.2024 (pakkauksia)]],Lääkkeet[[#This Row],[Suurimman alitusluvan mukainen velvoite
1.7.-31.12.2024 (pakkauksia)]],Lääkkeet[[#This Row],[Alin saldo 
1.7.-31.12.2024 (pakkauksia)]])*Lääkkeet[[#This Row],[Kirjanpitoarvo / pakkaus 1.7.2024
(EUR  ALV 0 %)]]</f>
        <v>0</v>
      </c>
      <c r="W1722" s="62" t="str" cm="1">
        <f t="array" ref="W1722">IFERROR(_xlfn.IFS(Lääkkeet[[#This Row],[Sitoutunut pääoma 
1.1.-30.6.2024 (EUR)]]&gt;0,"Täytetyt",Lääkkeet[[#This Row],[Sitoutunut pääoma 
1.7.-31.12.2024 (EUR)]]&gt;0,"Täytetyt"),"")</f>
        <v/>
      </c>
      <c r="X1722" s="62"/>
      <c r="Y1722" s="5">
        <f>Hakulomake!$B$29</f>
        <v>0</v>
      </c>
    </row>
    <row r="1723" spans="2:25" x14ac:dyDescent="0.3">
      <c r="B1723" s="49">
        <f>Hakulomake!$B$17</f>
        <v>0</v>
      </c>
      <c r="C1723" s="77"/>
      <c r="D1723" s="20"/>
      <c r="F1723" s="20"/>
      <c r="G1723" s="20"/>
      <c r="H1723" s="20"/>
      <c r="I1723" s="20"/>
      <c r="J1723" s="17"/>
      <c r="O1723" s="50">
        <f>MIN(Lääkkeet[[#This Row],[Velvoite 1.1.2024 (pakkauksia)]],Lääkkeet[[#This Row],[Suurimman alitusluvan mukainen velvoite 
1.1.-30.6.2024 (pakkauksia)]],Lääkkeet[[#This Row],[Alin saldo 
1.1.-30.6.2024 (pakkauksia)]])*Lääkkeet[[#This Row],[Kirjanpitoarvo / pakkaus 1.1.2024
(EUR  ALV 0 %)]]</f>
        <v>0</v>
      </c>
      <c r="P1723" s="18"/>
      <c r="Q1723" s="13"/>
      <c r="R1723" s="13"/>
      <c r="S1723" s="13"/>
      <c r="T1723" s="14"/>
      <c r="U1723" s="51">
        <f>MIN(Lääkkeet[[#This Row],[Velvoite 1.7.2024 (pakkauksia)]],Lääkkeet[[#This Row],[Suurimman alitusluvan mukainen velvoite
1.7.-31.12.2024 (pakkauksia)]],Lääkkeet[[#This Row],[Alin saldo 
1.7.-31.12.2024 (pakkauksia)]])*Lääkkeet[[#This Row],[Kirjanpitoarvo / pakkaus 1.7.2024
(EUR  ALV 0 %)]]</f>
        <v>0</v>
      </c>
      <c r="W1723" s="62" t="str" cm="1">
        <f t="array" ref="W1723">IFERROR(_xlfn.IFS(Lääkkeet[[#This Row],[Sitoutunut pääoma 
1.1.-30.6.2024 (EUR)]]&gt;0,"Täytetyt",Lääkkeet[[#This Row],[Sitoutunut pääoma 
1.7.-31.12.2024 (EUR)]]&gt;0,"Täytetyt"),"")</f>
        <v/>
      </c>
      <c r="X1723" s="62"/>
      <c r="Y1723" s="5">
        <f>Hakulomake!$B$29</f>
        <v>0</v>
      </c>
    </row>
    <row r="1724" spans="2:25" x14ac:dyDescent="0.3">
      <c r="B1724" s="49">
        <f>Hakulomake!$B$17</f>
        <v>0</v>
      </c>
      <c r="C1724" s="77"/>
      <c r="D1724" s="20"/>
      <c r="F1724" s="20"/>
      <c r="G1724" s="20"/>
      <c r="H1724" s="20"/>
      <c r="I1724" s="20"/>
      <c r="J1724" s="17"/>
      <c r="O1724" s="50">
        <f>MIN(Lääkkeet[[#This Row],[Velvoite 1.1.2024 (pakkauksia)]],Lääkkeet[[#This Row],[Suurimman alitusluvan mukainen velvoite 
1.1.-30.6.2024 (pakkauksia)]],Lääkkeet[[#This Row],[Alin saldo 
1.1.-30.6.2024 (pakkauksia)]])*Lääkkeet[[#This Row],[Kirjanpitoarvo / pakkaus 1.1.2024
(EUR  ALV 0 %)]]</f>
        <v>0</v>
      </c>
      <c r="P1724" s="18"/>
      <c r="Q1724" s="13"/>
      <c r="R1724" s="13"/>
      <c r="S1724" s="13"/>
      <c r="T1724" s="14"/>
      <c r="U1724" s="51">
        <f>MIN(Lääkkeet[[#This Row],[Velvoite 1.7.2024 (pakkauksia)]],Lääkkeet[[#This Row],[Suurimman alitusluvan mukainen velvoite
1.7.-31.12.2024 (pakkauksia)]],Lääkkeet[[#This Row],[Alin saldo 
1.7.-31.12.2024 (pakkauksia)]])*Lääkkeet[[#This Row],[Kirjanpitoarvo / pakkaus 1.7.2024
(EUR  ALV 0 %)]]</f>
        <v>0</v>
      </c>
      <c r="W1724" s="62" t="str" cm="1">
        <f t="array" ref="W1724">IFERROR(_xlfn.IFS(Lääkkeet[[#This Row],[Sitoutunut pääoma 
1.1.-30.6.2024 (EUR)]]&gt;0,"Täytetyt",Lääkkeet[[#This Row],[Sitoutunut pääoma 
1.7.-31.12.2024 (EUR)]]&gt;0,"Täytetyt"),"")</f>
        <v/>
      </c>
      <c r="X1724" s="62"/>
      <c r="Y1724" s="5">
        <f>Hakulomake!$B$29</f>
        <v>0</v>
      </c>
    </row>
    <row r="1725" spans="2:25" x14ac:dyDescent="0.3">
      <c r="B1725" s="49">
        <f>Hakulomake!$B$17</f>
        <v>0</v>
      </c>
      <c r="C1725" s="77"/>
      <c r="D1725" s="20"/>
      <c r="F1725" s="20"/>
      <c r="G1725" s="20"/>
      <c r="H1725" s="20"/>
      <c r="I1725" s="20"/>
      <c r="J1725" s="17"/>
      <c r="O1725" s="50">
        <f>MIN(Lääkkeet[[#This Row],[Velvoite 1.1.2024 (pakkauksia)]],Lääkkeet[[#This Row],[Suurimman alitusluvan mukainen velvoite 
1.1.-30.6.2024 (pakkauksia)]],Lääkkeet[[#This Row],[Alin saldo 
1.1.-30.6.2024 (pakkauksia)]])*Lääkkeet[[#This Row],[Kirjanpitoarvo / pakkaus 1.1.2024
(EUR  ALV 0 %)]]</f>
        <v>0</v>
      </c>
      <c r="P1725" s="18"/>
      <c r="Q1725" s="13"/>
      <c r="R1725" s="13"/>
      <c r="S1725" s="13"/>
      <c r="T1725" s="14"/>
      <c r="U1725" s="51">
        <f>MIN(Lääkkeet[[#This Row],[Velvoite 1.7.2024 (pakkauksia)]],Lääkkeet[[#This Row],[Suurimman alitusluvan mukainen velvoite
1.7.-31.12.2024 (pakkauksia)]],Lääkkeet[[#This Row],[Alin saldo 
1.7.-31.12.2024 (pakkauksia)]])*Lääkkeet[[#This Row],[Kirjanpitoarvo / pakkaus 1.7.2024
(EUR  ALV 0 %)]]</f>
        <v>0</v>
      </c>
      <c r="W1725" s="62" t="str" cm="1">
        <f t="array" ref="W1725">IFERROR(_xlfn.IFS(Lääkkeet[[#This Row],[Sitoutunut pääoma 
1.1.-30.6.2024 (EUR)]]&gt;0,"Täytetyt",Lääkkeet[[#This Row],[Sitoutunut pääoma 
1.7.-31.12.2024 (EUR)]]&gt;0,"Täytetyt"),"")</f>
        <v/>
      </c>
      <c r="X1725" s="62"/>
      <c r="Y1725" s="5">
        <f>Hakulomake!$B$29</f>
        <v>0</v>
      </c>
    </row>
    <row r="1726" spans="2:25" x14ac:dyDescent="0.3">
      <c r="B1726" s="49">
        <f>Hakulomake!$B$17</f>
        <v>0</v>
      </c>
      <c r="C1726" s="77"/>
      <c r="D1726" s="20"/>
      <c r="F1726" s="20"/>
      <c r="G1726" s="20"/>
      <c r="H1726" s="20"/>
      <c r="I1726" s="20"/>
      <c r="J1726" s="17"/>
      <c r="O1726" s="50">
        <f>MIN(Lääkkeet[[#This Row],[Velvoite 1.1.2024 (pakkauksia)]],Lääkkeet[[#This Row],[Suurimman alitusluvan mukainen velvoite 
1.1.-30.6.2024 (pakkauksia)]],Lääkkeet[[#This Row],[Alin saldo 
1.1.-30.6.2024 (pakkauksia)]])*Lääkkeet[[#This Row],[Kirjanpitoarvo / pakkaus 1.1.2024
(EUR  ALV 0 %)]]</f>
        <v>0</v>
      </c>
      <c r="P1726" s="18"/>
      <c r="Q1726" s="13"/>
      <c r="R1726" s="13"/>
      <c r="S1726" s="13"/>
      <c r="T1726" s="14"/>
      <c r="U1726" s="51">
        <f>MIN(Lääkkeet[[#This Row],[Velvoite 1.7.2024 (pakkauksia)]],Lääkkeet[[#This Row],[Suurimman alitusluvan mukainen velvoite
1.7.-31.12.2024 (pakkauksia)]],Lääkkeet[[#This Row],[Alin saldo 
1.7.-31.12.2024 (pakkauksia)]])*Lääkkeet[[#This Row],[Kirjanpitoarvo / pakkaus 1.7.2024
(EUR  ALV 0 %)]]</f>
        <v>0</v>
      </c>
      <c r="W1726" s="62" t="str" cm="1">
        <f t="array" ref="W1726">IFERROR(_xlfn.IFS(Lääkkeet[[#This Row],[Sitoutunut pääoma 
1.1.-30.6.2024 (EUR)]]&gt;0,"Täytetyt",Lääkkeet[[#This Row],[Sitoutunut pääoma 
1.7.-31.12.2024 (EUR)]]&gt;0,"Täytetyt"),"")</f>
        <v/>
      </c>
      <c r="X1726" s="62"/>
      <c r="Y1726" s="5">
        <f>Hakulomake!$B$29</f>
        <v>0</v>
      </c>
    </row>
    <row r="1727" spans="2:25" x14ac:dyDescent="0.3">
      <c r="B1727" s="49">
        <f>Hakulomake!$B$17</f>
        <v>0</v>
      </c>
      <c r="C1727" s="77"/>
      <c r="D1727" s="20"/>
      <c r="F1727" s="20"/>
      <c r="G1727" s="20"/>
      <c r="H1727" s="20"/>
      <c r="I1727" s="20"/>
      <c r="J1727" s="17"/>
      <c r="O1727" s="50">
        <f>MIN(Lääkkeet[[#This Row],[Velvoite 1.1.2024 (pakkauksia)]],Lääkkeet[[#This Row],[Suurimman alitusluvan mukainen velvoite 
1.1.-30.6.2024 (pakkauksia)]],Lääkkeet[[#This Row],[Alin saldo 
1.1.-30.6.2024 (pakkauksia)]])*Lääkkeet[[#This Row],[Kirjanpitoarvo / pakkaus 1.1.2024
(EUR  ALV 0 %)]]</f>
        <v>0</v>
      </c>
      <c r="P1727" s="18"/>
      <c r="Q1727" s="13"/>
      <c r="R1727" s="13"/>
      <c r="S1727" s="13"/>
      <c r="T1727" s="14"/>
      <c r="U1727" s="51">
        <f>MIN(Lääkkeet[[#This Row],[Velvoite 1.7.2024 (pakkauksia)]],Lääkkeet[[#This Row],[Suurimman alitusluvan mukainen velvoite
1.7.-31.12.2024 (pakkauksia)]],Lääkkeet[[#This Row],[Alin saldo 
1.7.-31.12.2024 (pakkauksia)]])*Lääkkeet[[#This Row],[Kirjanpitoarvo / pakkaus 1.7.2024
(EUR  ALV 0 %)]]</f>
        <v>0</v>
      </c>
      <c r="W1727" s="62" t="str" cm="1">
        <f t="array" ref="W1727">IFERROR(_xlfn.IFS(Lääkkeet[[#This Row],[Sitoutunut pääoma 
1.1.-30.6.2024 (EUR)]]&gt;0,"Täytetyt",Lääkkeet[[#This Row],[Sitoutunut pääoma 
1.7.-31.12.2024 (EUR)]]&gt;0,"Täytetyt"),"")</f>
        <v/>
      </c>
      <c r="X1727" s="62"/>
      <c r="Y1727" s="5">
        <f>Hakulomake!$B$29</f>
        <v>0</v>
      </c>
    </row>
    <row r="1728" spans="2:25" x14ac:dyDescent="0.3">
      <c r="B1728" s="49">
        <f>Hakulomake!$B$17</f>
        <v>0</v>
      </c>
      <c r="C1728" s="77"/>
      <c r="D1728" s="20"/>
      <c r="F1728" s="20"/>
      <c r="G1728" s="20"/>
      <c r="H1728" s="20"/>
      <c r="I1728" s="20"/>
      <c r="J1728" s="17"/>
      <c r="O1728" s="50">
        <f>MIN(Lääkkeet[[#This Row],[Velvoite 1.1.2024 (pakkauksia)]],Lääkkeet[[#This Row],[Suurimman alitusluvan mukainen velvoite 
1.1.-30.6.2024 (pakkauksia)]],Lääkkeet[[#This Row],[Alin saldo 
1.1.-30.6.2024 (pakkauksia)]])*Lääkkeet[[#This Row],[Kirjanpitoarvo / pakkaus 1.1.2024
(EUR  ALV 0 %)]]</f>
        <v>0</v>
      </c>
      <c r="P1728" s="18"/>
      <c r="Q1728" s="13"/>
      <c r="R1728" s="13"/>
      <c r="S1728" s="13"/>
      <c r="T1728" s="14"/>
      <c r="U1728" s="51">
        <f>MIN(Lääkkeet[[#This Row],[Velvoite 1.7.2024 (pakkauksia)]],Lääkkeet[[#This Row],[Suurimman alitusluvan mukainen velvoite
1.7.-31.12.2024 (pakkauksia)]],Lääkkeet[[#This Row],[Alin saldo 
1.7.-31.12.2024 (pakkauksia)]])*Lääkkeet[[#This Row],[Kirjanpitoarvo / pakkaus 1.7.2024
(EUR  ALV 0 %)]]</f>
        <v>0</v>
      </c>
      <c r="W1728" s="62" t="str" cm="1">
        <f t="array" ref="W1728">IFERROR(_xlfn.IFS(Lääkkeet[[#This Row],[Sitoutunut pääoma 
1.1.-30.6.2024 (EUR)]]&gt;0,"Täytetyt",Lääkkeet[[#This Row],[Sitoutunut pääoma 
1.7.-31.12.2024 (EUR)]]&gt;0,"Täytetyt"),"")</f>
        <v/>
      </c>
      <c r="X1728" s="62"/>
      <c r="Y1728" s="5">
        <f>Hakulomake!$B$29</f>
        <v>0</v>
      </c>
    </row>
    <row r="1729" spans="2:25" x14ac:dyDescent="0.3">
      <c r="B1729" s="49">
        <f>Hakulomake!$B$17</f>
        <v>0</v>
      </c>
      <c r="C1729" s="77"/>
      <c r="D1729" s="20"/>
      <c r="F1729" s="20"/>
      <c r="G1729" s="20"/>
      <c r="H1729" s="20"/>
      <c r="I1729" s="20"/>
      <c r="J1729" s="17"/>
      <c r="O1729" s="50">
        <f>MIN(Lääkkeet[[#This Row],[Velvoite 1.1.2024 (pakkauksia)]],Lääkkeet[[#This Row],[Suurimman alitusluvan mukainen velvoite 
1.1.-30.6.2024 (pakkauksia)]],Lääkkeet[[#This Row],[Alin saldo 
1.1.-30.6.2024 (pakkauksia)]])*Lääkkeet[[#This Row],[Kirjanpitoarvo / pakkaus 1.1.2024
(EUR  ALV 0 %)]]</f>
        <v>0</v>
      </c>
      <c r="P1729" s="18"/>
      <c r="Q1729" s="13"/>
      <c r="R1729" s="13"/>
      <c r="S1729" s="13"/>
      <c r="T1729" s="14"/>
      <c r="U1729" s="51">
        <f>MIN(Lääkkeet[[#This Row],[Velvoite 1.7.2024 (pakkauksia)]],Lääkkeet[[#This Row],[Suurimman alitusluvan mukainen velvoite
1.7.-31.12.2024 (pakkauksia)]],Lääkkeet[[#This Row],[Alin saldo 
1.7.-31.12.2024 (pakkauksia)]])*Lääkkeet[[#This Row],[Kirjanpitoarvo / pakkaus 1.7.2024
(EUR  ALV 0 %)]]</f>
        <v>0</v>
      </c>
      <c r="W1729" s="62" t="str" cm="1">
        <f t="array" ref="W1729">IFERROR(_xlfn.IFS(Lääkkeet[[#This Row],[Sitoutunut pääoma 
1.1.-30.6.2024 (EUR)]]&gt;0,"Täytetyt",Lääkkeet[[#This Row],[Sitoutunut pääoma 
1.7.-31.12.2024 (EUR)]]&gt;0,"Täytetyt"),"")</f>
        <v/>
      </c>
      <c r="X1729" s="62"/>
      <c r="Y1729" s="5">
        <f>Hakulomake!$B$29</f>
        <v>0</v>
      </c>
    </row>
    <row r="1730" spans="2:25" x14ac:dyDescent="0.3">
      <c r="B1730" s="49">
        <f>Hakulomake!$B$17</f>
        <v>0</v>
      </c>
      <c r="C1730" s="77"/>
      <c r="D1730" s="20"/>
      <c r="F1730" s="20"/>
      <c r="G1730" s="20"/>
      <c r="H1730" s="20"/>
      <c r="I1730" s="20"/>
      <c r="J1730" s="17"/>
      <c r="O1730" s="50">
        <f>MIN(Lääkkeet[[#This Row],[Velvoite 1.1.2024 (pakkauksia)]],Lääkkeet[[#This Row],[Suurimman alitusluvan mukainen velvoite 
1.1.-30.6.2024 (pakkauksia)]],Lääkkeet[[#This Row],[Alin saldo 
1.1.-30.6.2024 (pakkauksia)]])*Lääkkeet[[#This Row],[Kirjanpitoarvo / pakkaus 1.1.2024
(EUR  ALV 0 %)]]</f>
        <v>0</v>
      </c>
      <c r="P1730" s="18"/>
      <c r="Q1730" s="13"/>
      <c r="R1730" s="13"/>
      <c r="S1730" s="13"/>
      <c r="T1730" s="14"/>
      <c r="U1730" s="51">
        <f>MIN(Lääkkeet[[#This Row],[Velvoite 1.7.2024 (pakkauksia)]],Lääkkeet[[#This Row],[Suurimman alitusluvan mukainen velvoite
1.7.-31.12.2024 (pakkauksia)]],Lääkkeet[[#This Row],[Alin saldo 
1.7.-31.12.2024 (pakkauksia)]])*Lääkkeet[[#This Row],[Kirjanpitoarvo / pakkaus 1.7.2024
(EUR  ALV 0 %)]]</f>
        <v>0</v>
      </c>
      <c r="W1730" s="62" t="str" cm="1">
        <f t="array" ref="W1730">IFERROR(_xlfn.IFS(Lääkkeet[[#This Row],[Sitoutunut pääoma 
1.1.-30.6.2024 (EUR)]]&gt;0,"Täytetyt",Lääkkeet[[#This Row],[Sitoutunut pääoma 
1.7.-31.12.2024 (EUR)]]&gt;0,"Täytetyt"),"")</f>
        <v/>
      </c>
      <c r="X1730" s="62"/>
      <c r="Y1730" s="5">
        <f>Hakulomake!$B$29</f>
        <v>0</v>
      </c>
    </row>
    <row r="1731" spans="2:25" x14ac:dyDescent="0.3">
      <c r="B1731" s="49">
        <f>Hakulomake!$B$17</f>
        <v>0</v>
      </c>
      <c r="C1731" s="77"/>
      <c r="D1731" s="20"/>
      <c r="F1731" s="20"/>
      <c r="G1731" s="20"/>
      <c r="H1731" s="20"/>
      <c r="I1731" s="20"/>
      <c r="J1731" s="17"/>
      <c r="O1731" s="50">
        <f>MIN(Lääkkeet[[#This Row],[Velvoite 1.1.2024 (pakkauksia)]],Lääkkeet[[#This Row],[Suurimman alitusluvan mukainen velvoite 
1.1.-30.6.2024 (pakkauksia)]],Lääkkeet[[#This Row],[Alin saldo 
1.1.-30.6.2024 (pakkauksia)]])*Lääkkeet[[#This Row],[Kirjanpitoarvo / pakkaus 1.1.2024
(EUR  ALV 0 %)]]</f>
        <v>0</v>
      </c>
      <c r="P1731" s="18"/>
      <c r="Q1731" s="13"/>
      <c r="R1731" s="13"/>
      <c r="S1731" s="13"/>
      <c r="T1731" s="14"/>
      <c r="U1731" s="51">
        <f>MIN(Lääkkeet[[#This Row],[Velvoite 1.7.2024 (pakkauksia)]],Lääkkeet[[#This Row],[Suurimman alitusluvan mukainen velvoite
1.7.-31.12.2024 (pakkauksia)]],Lääkkeet[[#This Row],[Alin saldo 
1.7.-31.12.2024 (pakkauksia)]])*Lääkkeet[[#This Row],[Kirjanpitoarvo / pakkaus 1.7.2024
(EUR  ALV 0 %)]]</f>
        <v>0</v>
      </c>
      <c r="W1731" s="62" t="str" cm="1">
        <f t="array" ref="W1731">IFERROR(_xlfn.IFS(Lääkkeet[[#This Row],[Sitoutunut pääoma 
1.1.-30.6.2024 (EUR)]]&gt;0,"Täytetyt",Lääkkeet[[#This Row],[Sitoutunut pääoma 
1.7.-31.12.2024 (EUR)]]&gt;0,"Täytetyt"),"")</f>
        <v/>
      </c>
      <c r="X1731" s="62"/>
      <c r="Y1731" s="5">
        <f>Hakulomake!$B$29</f>
        <v>0</v>
      </c>
    </row>
    <row r="1732" spans="2:25" x14ac:dyDescent="0.3">
      <c r="B1732" s="49">
        <f>Hakulomake!$B$17</f>
        <v>0</v>
      </c>
      <c r="C1732" s="77"/>
      <c r="D1732" s="20"/>
      <c r="F1732" s="20"/>
      <c r="G1732" s="20"/>
      <c r="H1732" s="20"/>
      <c r="I1732" s="20"/>
      <c r="J1732" s="17"/>
      <c r="O1732" s="50">
        <f>MIN(Lääkkeet[[#This Row],[Velvoite 1.1.2024 (pakkauksia)]],Lääkkeet[[#This Row],[Suurimman alitusluvan mukainen velvoite 
1.1.-30.6.2024 (pakkauksia)]],Lääkkeet[[#This Row],[Alin saldo 
1.1.-30.6.2024 (pakkauksia)]])*Lääkkeet[[#This Row],[Kirjanpitoarvo / pakkaus 1.1.2024
(EUR  ALV 0 %)]]</f>
        <v>0</v>
      </c>
      <c r="P1732" s="18"/>
      <c r="Q1732" s="13"/>
      <c r="R1732" s="13"/>
      <c r="S1732" s="13"/>
      <c r="T1732" s="14"/>
      <c r="U1732" s="51">
        <f>MIN(Lääkkeet[[#This Row],[Velvoite 1.7.2024 (pakkauksia)]],Lääkkeet[[#This Row],[Suurimman alitusluvan mukainen velvoite
1.7.-31.12.2024 (pakkauksia)]],Lääkkeet[[#This Row],[Alin saldo 
1.7.-31.12.2024 (pakkauksia)]])*Lääkkeet[[#This Row],[Kirjanpitoarvo / pakkaus 1.7.2024
(EUR  ALV 0 %)]]</f>
        <v>0</v>
      </c>
      <c r="W1732" s="62" t="str" cm="1">
        <f t="array" ref="W1732">IFERROR(_xlfn.IFS(Lääkkeet[[#This Row],[Sitoutunut pääoma 
1.1.-30.6.2024 (EUR)]]&gt;0,"Täytetyt",Lääkkeet[[#This Row],[Sitoutunut pääoma 
1.7.-31.12.2024 (EUR)]]&gt;0,"Täytetyt"),"")</f>
        <v/>
      </c>
      <c r="X1732" s="62"/>
      <c r="Y1732" s="5">
        <f>Hakulomake!$B$29</f>
        <v>0</v>
      </c>
    </row>
    <row r="1733" spans="2:25" x14ac:dyDescent="0.3">
      <c r="B1733" s="49">
        <f>Hakulomake!$B$17</f>
        <v>0</v>
      </c>
      <c r="C1733" s="77"/>
      <c r="D1733" s="20"/>
      <c r="F1733" s="20"/>
      <c r="G1733" s="20"/>
      <c r="H1733" s="20"/>
      <c r="I1733" s="20"/>
      <c r="J1733" s="17"/>
      <c r="O1733" s="50">
        <f>MIN(Lääkkeet[[#This Row],[Velvoite 1.1.2024 (pakkauksia)]],Lääkkeet[[#This Row],[Suurimman alitusluvan mukainen velvoite 
1.1.-30.6.2024 (pakkauksia)]],Lääkkeet[[#This Row],[Alin saldo 
1.1.-30.6.2024 (pakkauksia)]])*Lääkkeet[[#This Row],[Kirjanpitoarvo / pakkaus 1.1.2024
(EUR  ALV 0 %)]]</f>
        <v>0</v>
      </c>
      <c r="P1733" s="18"/>
      <c r="Q1733" s="13"/>
      <c r="R1733" s="13"/>
      <c r="S1733" s="13"/>
      <c r="T1733" s="14"/>
      <c r="U1733" s="51">
        <f>MIN(Lääkkeet[[#This Row],[Velvoite 1.7.2024 (pakkauksia)]],Lääkkeet[[#This Row],[Suurimman alitusluvan mukainen velvoite
1.7.-31.12.2024 (pakkauksia)]],Lääkkeet[[#This Row],[Alin saldo 
1.7.-31.12.2024 (pakkauksia)]])*Lääkkeet[[#This Row],[Kirjanpitoarvo / pakkaus 1.7.2024
(EUR  ALV 0 %)]]</f>
        <v>0</v>
      </c>
      <c r="W1733" s="62" t="str" cm="1">
        <f t="array" ref="W1733">IFERROR(_xlfn.IFS(Lääkkeet[[#This Row],[Sitoutunut pääoma 
1.1.-30.6.2024 (EUR)]]&gt;0,"Täytetyt",Lääkkeet[[#This Row],[Sitoutunut pääoma 
1.7.-31.12.2024 (EUR)]]&gt;0,"Täytetyt"),"")</f>
        <v/>
      </c>
      <c r="X1733" s="62"/>
      <c r="Y1733" s="5">
        <f>Hakulomake!$B$29</f>
        <v>0</v>
      </c>
    </row>
    <row r="1734" spans="2:25" x14ac:dyDescent="0.3">
      <c r="B1734" s="49">
        <f>Hakulomake!$B$17</f>
        <v>0</v>
      </c>
      <c r="C1734" s="77"/>
      <c r="D1734" s="20"/>
      <c r="F1734" s="20"/>
      <c r="G1734" s="20"/>
      <c r="H1734" s="20"/>
      <c r="I1734" s="20"/>
      <c r="J1734" s="17"/>
      <c r="O1734" s="50">
        <f>MIN(Lääkkeet[[#This Row],[Velvoite 1.1.2024 (pakkauksia)]],Lääkkeet[[#This Row],[Suurimman alitusluvan mukainen velvoite 
1.1.-30.6.2024 (pakkauksia)]],Lääkkeet[[#This Row],[Alin saldo 
1.1.-30.6.2024 (pakkauksia)]])*Lääkkeet[[#This Row],[Kirjanpitoarvo / pakkaus 1.1.2024
(EUR  ALV 0 %)]]</f>
        <v>0</v>
      </c>
      <c r="P1734" s="18"/>
      <c r="Q1734" s="13"/>
      <c r="R1734" s="13"/>
      <c r="S1734" s="13"/>
      <c r="T1734" s="14"/>
      <c r="U1734" s="51">
        <f>MIN(Lääkkeet[[#This Row],[Velvoite 1.7.2024 (pakkauksia)]],Lääkkeet[[#This Row],[Suurimman alitusluvan mukainen velvoite
1.7.-31.12.2024 (pakkauksia)]],Lääkkeet[[#This Row],[Alin saldo 
1.7.-31.12.2024 (pakkauksia)]])*Lääkkeet[[#This Row],[Kirjanpitoarvo / pakkaus 1.7.2024
(EUR  ALV 0 %)]]</f>
        <v>0</v>
      </c>
      <c r="W1734" s="62" t="str" cm="1">
        <f t="array" ref="W1734">IFERROR(_xlfn.IFS(Lääkkeet[[#This Row],[Sitoutunut pääoma 
1.1.-30.6.2024 (EUR)]]&gt;0,"Täytetyt",Lääkkeet[[#This Row],[Sitoutunut pääoma 
1.7.-31.12.2024 (EUR)]]&gt;0,"Täytetyt"),"")</f>
        <v/>
      </c>
      <c r="X1734" s="62"/>
      <c r="Y1734" s="5">
        <f>Hakulomake!$B$29</f>
        <v>0</v>
      </c>
    </row>
    <row r="1735" spans="2:25" x14ac:dyDescent="0.3">
      <c r="B1735" s="49">
        <f>Hakulomake!$B$17</f>
        <v>0</v>
      </c>
      <c r="C1735" s="77"/>
      <c r="D1735" s="20"/>
      <c r="F1735" s="20"/>
      <c r="G1735" s="20"/>
      <c r="H1735" s="20"/>
      <c r="I1735" s="20"/>
      <c r="J1735" s="17"/>
      <c r="O1735" s="50">
        <f>MIN(Lääkkeet[[#This Row],[Velvoite 1.1.2024 (pakkauksia)]],Lääkkeet[[#This Row],[Suurimman alitusluvan mukainen velvoite 
1.1.-30.6.2024 (pakkauksia)]],Lääkkeet[[#This Row],[Alin saldo 
1.1.-30.6.2024 (pakkauksia)]])*Lääkkeet[[#This Row],[Kirjanpitoarvo / pakkaus 1.1.2024
(EUR  ALV 0 %)]]</f>
        <v>0</v>
      </c>
      <c r="P1735" s="18"/>
      <c r="Q1735" s="13"/>
      <c r="R1735" s="13"/>
      <c r="S1735" s="13"/>
      <c r="T1735" s="14"/>
      <c r="U1735" s="51">
        <f>MIN(Lääkkeet[[#This Row],[Velvoite 1.7.2024 (pakkauksia)]],Lääkkeet[[#This Row],[Suurimman alitusluvan mukainen velvoite
1.7.-31.12.2024 (pakkauksia)]],Lääkkeet[[#This Row],[Alin saldo 
1.7.-31.12.2024 (pakkauksia)]])*Lääkkeet[[#This Row],[Kirjanpitoarvo / pakkaus 1.7.2024
(EUR  ALV 0 %)]]</f>
        <v>0</v>
      </c>
      <c r="W1735" s="62" t="str" cm="1">
        <f t="array" ref="W1735">IFERROR(_xlfn.IFS(Lääkkeet[[#This Row],[Sitoutunut pääoma 
1.1.-30.6.2024 (EUR)]]&gt;0,"Täytetyt",Lääkkeet[[#This Row],[Sitoutunut pääoma 
1.7.-31.12.2024 (EUR)]]&gt;0,"Täytetyt"),"")</f>
        <v/>
      </c>
      <c r="X1735" s="62"/>
      <c r="Y1735" s="5">
        <f>Hakulomake!$B$29</f>
        <v>0</v>
      </c>
    </row>
    <row r="1736" spans="2:25" x14ac:dyDescent="0.3">
      <c r="B1736" s="49">
        <f>Hakulomake!$B$17</f>
        <v>0</v>
      </c>
      <c r="C1736" s="77"/>
      <c r="D1736" s="20"/>
      <c r="F1736" s="20"/>
      <c r="G1736" s="20"/>
      <c r="H1736" s="20"/>
      <c r="I1736" s="20"/>
      <c r="J1736" s="17"/>
      <c r="O1736" s="50">
        <f>MIN(Lääkkeet[[#This Row],[Velvoite 1.1.2024 (pakkauksia)]],Lääkkeet[[#This Row],[Suurimman alitusluvan mukainen velvoite 
1.1.-30.6.2024 (pakkauksia)]],Lääkkeet[[#This Row],[Alin saldo 
1.1.-30.6.2024 (pakkauksia)]])*Lääkkeet[[#This Row],[Kirjanpitoarvo / pakkaus 1.1.2024
(EUR  ALV 0 %)]]</f>
        <v>0</v>
      </c>
      <c r="P1736" s="18"/>
      <c r="Q1736" s="13"/>
      <c r="R1736" s="13"/>
      <c r="S1736" s="13"/>
      <c r="T1736" s="14"/>
      <c r="U1736" s="51">
        <f>MIN(Lääkkeet[[#This Row],[Velvoite 1.7.2024 (pakkauksia)]],Lääkkeet[[#This Row],[Suurimman alitusluvan mukainen velvoite
1.7.-31.12.2024 (pakkauksia)]],Lääkkeet[[#This Row],[Alin saldo 
1.7.-31.12.2024 (pakkauksia)]])*Lääkkeet[[#This Row],[Kirjanpitoarvo / pakkaus 1.7.2024
(EUR  ALV 0 %)]]</f>
        <v>0</v>
      </c>
      <c r="W1736" s="62" t="str" cm="1">
        <f t="array" ref="W1736">IFERROR(_xlfn.IFS(Lääkkeet[[#This Row],[Sitoutunut pääoma 
1.1.-30.6.2024 (EUR)]]&gt;0,"Täytetyt",Lääkkeet[[#This Row],[Sitoutunut pääoma 
1.7.-31.12.2024 (EUR)]]&gt;0,"Täytetyt"),"")</f>
        <v/>
      </c>
      <c r="X1736" s="62"/>
      <c r="Y1736" s="5">
        <f>Hakulomake!$B$29</f>
        <v>0</v>
      </c>
    </row>
    <row r="1737" spans="2:25" x14ac:dyDescent="0.3">
      <c r="B1737" s="49">
        <f>Hakulomake!$B$17</f>
        <v>0</v>
      </c>
      <c r="C1737" s="77"/>
      <c r="D1737" s="20"/>
      <c r="F1737" s="20"/>
      <c r="G1737" s="20"/>
      <c r="H1737" s="20"/>
      <c r="I1737" s="20"/>
      <c r="J1737" s="17"/>
      <c r="O1737" s="50">
        <f>MIN(Lääkkeet[[#This Row],[Velvoite 1.1.2024 (pakkauksia)]],Lääkkeet[[#This Row],[Suurimman alitusluvan mukainen velvoite 
1.1.-30.6.2024 (pakkauksia)]],Lääkkeet[[#This Row],[Alin saldo 
1.1.-30.6.2024 (pakkauksia)]])*Lääkkeet[[#This Row],[Kirjanpitoarvo / pakkaus 1.1.2024
(EUR  ALV 0 %)]]</f>
        <v>0</v>
      </c>
      <c r="P1737" s="18"/>
      <c r="Q1737" s="13"/>
      <c r="R1737" s="13"/>
      <c r="S1737" s="13"/>
      <c r="T1737" s="14"/>
      <c r="U1737" s="51">
        <f>MIN(Lääkkeet[[#This Row],[Velvoite 1.7.2024 (pakkauksia)]],Lääkkeet[[#This Row],[Suurimman alitusluvan mukainen velvoite
1.7.-31.12.2024 (pakkauksia)]],Lääkkeet[[#This Row],[Alin saldo 
1.7.-31.12.2024 (pakkauksia)]])*Lääkkeet[[#This Row],[Kirjanpitoarvo / pakkaus 1.7.2024
(EUR  ALV 0 %)]]</f>
        <v>0</v>
      </c>
      <c r="W1737" s="62" t="str" cm="1">
        <f t="array" ref="W1737">IFERROR(_xlfn.IFS(Lääkkeet[[#This Row],[Sitoutunut pääoma 
1.1.-30.6.2024 (EUR)]]&gt;0,"Täytetyt",Lääkkeet[[#This Row],[Sitoutunut pääoma 
1.7.-31.12.2024 (EUR)]]&gt;0,"Täytetyt"),"")</f>
        <v/>
      </c>
      <c r="X1737" s="62"/>
      <c r="Y1737" s="5">
        <f>Hakulomake!$B$29</f>
        <v>0</v>
      </c>
    </row>
    <row r="1738" spans="2:25" x14ac:dyDescent="0.3">
      <c r="B1738" s="49">
        <f>Hakulomake!$B$17</f>
        <v>0</v>
      </c>
      <c r="C1738" s="77"/>
      <c r="D1738" s="20"/>
      <c r="F1738" s="20"/>
      <c r="G1738" s="20"/>
      <c r="H1738" s="20"/>
      <c r="I1738" s="20"/>
      <c r="J1738" s="17"/>
      <c r="O1738" s="50">
        <f>MIN(Lääkkeet[[#This Row],[Velvoite 1.1.2024 (pakkauksia)]],Lääkkeet[[#This Row],[Suurimman alitusluvan mukainen velvoite 
1.1.-30.6.2024 (pakkauksia)]],Lääkkeet[[#This Row],[Alin saldo 
1.1.-30.6.2024 (pakkauksia)]])*Lääkkeet[[#This Row],[Kirjanpitoarvo / pakkaus 1.1.2024
(EUR  ALV 0 %)]]</f>
        <v>0</v>
      </c>
      <c r="P1738" s="18"/>
      <c r="Q1738" s="13"/>
      <c r="R1738" s="13"/>
      <c r="S1738" s="13"/>
      <c r="T1738" s="14"/>
      <c r="U1738" s="51">
        <f>MIN(Lääkkeet[[#This Row],[Velvoite 1.7.2024 (pakkauksia)]],Lääkkeet[[#This Row],[Suurimman alitusluvan mukainen velvoite
1.7.-31.12.2024 (pakkauksia)]],Lääkkeet[[#This Row],[Alin saldo 
1.7.-31.12.2024 (pakkauksia)]])*Lääkkeet[[#This Row],[Kirjanpitoarvo / pakkaus 1.7.2024
(EUR  ALV 0 %)]]</f>
        <v>0</v>
      </c>
      <c r="W1738" s="62" t="str" cm="1">
        <f t="array" ref="W1738">IFERROR(_xlfn.IFS(Lääkkeet[[#This Row],[Sitoutunut pääoma 
1.1.-30.6.2024 (EUR)]]&gt;0,"Täytetyt",Lääkkeet[[#This Row],[Sitoutunut pääoma 
1.7.-31.12.2024 (EUR)]]&gt;0,"Täytetyt"),"")</f>
        <v/>
      </c>
      <c r="X1738" s="62"/>
      <c r="Y1738" s="5">
        <f>Hakulomake!$B$29</f>
        <v>0</v>
      </c>
    </row>
    <row r="1739" spans="2:25" x14ac:dyDescent="0.3">
      <c r="B1739" s="49">
        <f>Hakulomake!$B$17</f>
        <v>0</v>
      </c>
      <c r="C1739" s="77"/>
      <c r="D1739" s="20"/>
      <c r="F1739" s="20"/>
      <c r="G1739" s="20"/>
      <c r="H1739" s="20"/>
      <c r="I1739" s="20"/>
      <c r="J1739" s="17"/>
      <c r="O1739" s="50">
        <f>MIN(Lääkkeet[[#This Row],[Velvoite 1.1.2024 (pakkauksia)]],Lääkkeet[[#This Row],[Suurimman alitusluvan mukainen velvoite 
1.1.-30.6.2024 (pakkauksia)]],Lääkkeet[[#This Row],[Alin saldo 
1.1.-30.6.2024 (pakkauksia)]])*Lääkkeet[[#This Row],[Kirjanpitoarvo / pakkaus 1.1.2024
(EUR  ALV 0 %)]]</f>
        <v>0</v>
      </c>
      <c r="P1739" s="18"/>
      <c r="Q1739" s="13"/>
      <c r="R1739" s="13"/>
      <c r="S1739" s="13"/>
      <c r="T1739" s="14"/>
      <c r="U1739" s="51">
        <f>MIN(Lääkkeet[[#This Row],[Velvoite 1.7.2024 (pakkauksia)]],Lääkkeet[[#This Row],[Suurimman alitusluvan mukainen velvoite
1.7.-31.12.2024 (pakkauksia)]],Lääkkeet[[#This Row],[Alin saldo 
1.7.-31.12.2024 (pakkauksia)]])*Lääkkeet[[#This Row],[Kirjanpitoarvo / pakkaus 1.7.2024
(EUR  ALV 0 %)]]</f>
        <v>0</v>
      </c>
      <c r="W1739" s="62" t="str" cm="1">
        <f t="array" ref="W1739">IFERROR(_xlfn.IFS(Lääkkeet[[#This Row],[Sitoutunut pääoma 
1.1.-30.6.2024 (EUR)]]&gt;0,"Täytetyt",Lääkkeet[[#This Row],[Sitoutunut pääoma 
1.7.-31.12.2024 (EUR)]]&gt;0,"Täytetyt"),"")</f>
        <v/>
      </c>
      <c r="X1739" s="62"/>
      <c r="Y1739" s="5">
        <f>Hakulomake!$B$29</f>
        <v>0</v>
      </c>
    </row>
    <row r="1740" spans="2:25" x14ac:dyDescent="0.3">
      <c r="B1740" s="49">
        <f>Hakulomake!$B$17</f>
        <v>0</v>
      </c>
      <c r="C1740" s="77"/>
      <c r="D1740" s="20"/>
      <c r="F1740" s="20"/>
      <c r="G1740" s="20"/>
      <c r="H1740" s="20"/>
      <c r="I1740" s="20"/>
      <c r="J1740" s="17"/>
      <c r="O1740" s="50">
        <f>MIN(Lääkkeet[[#This Row],[Velvoite 1.1.2024 (pakkauksia)]],Lääkkeet[[#This Row],[Suurimman alitusluvan mukainen velvoite 
1.1.-30.6.2024 (pakkauksia)]],Lääkkeet[[#This Row],[Alin saldo 
1.1.-30.6.2024 (pakkauksia)]])*Lääkkeet[[#This Row],[Kirjanpitoarvo / pakkaus 1.1.2024
(EUR  ALV 0 %)]]</f>
        <v>0</v>
      </c>
      <c r="P1740" s="18"/>
      <c r="Q1740" s="13"/>
      <c r="R1740" s="13"/>
      <c r="S1740" s="13"/>
      <c r="T1740" s="14"/>
      <c r="U1740" s="51">
        <f>MIN(Lääkkeet[[#This Row],[Velvoite 1.7.2024 (pakkauksia)]],Lääkkeet[[#This Row],[Suurimman alitusluvan mukainen velvoite
1.7.-31.12.2024 (pakkauksia)]],Lääkkeet[[#This Row],[Alin saldo 
1.7.-31.12.2024 (pakkauksia)]])*Lääkkeet[[#This Row],[Kirjanpitoarvo / pakkaus 1.7.2024
(EUR  ALV 0 %)]]</f>
        <v>0</v>
      </c>
      <c r="W1740" s="62" t="str" cm="1">
        <f t="array" ref="W1740">IFERROR(_xlfn.IFS(Lääkkeet[[#This Row],[Sitoutunut pääoma 
1.1.-30.6.2024 (EUR)]]&gt;0,"Täytetyt",Lääkkeet[[#This Row],[Sitoutunut pääoma 
1.7.-31.12.2024 (EUR)]]&gt;0,"Täytetyt"),"")</f>
        <v/>
      </c>
      <c r="X1740" s="62"/>
      <c r="Y1740" s="5">
        <f>Hakulomake!$B$29</f>
        <v>0</v>
      </c>
    </row>
    <row r="1741" spans="2:25" x14ac:dyDescent="0.3">
      <c r="B1741" s="49">
        <f>Hakulomake!$B$17</f>
        <v>0</v>
      </c>
      <c r="C1741" s="77"/>
      <c r="D1741" s="20"/>
      <c r="F1741" s="20"/>
      <c r="G1741" s="20"/>
      <c r="H1741" s="20"/>
      <c r="I1741" s="20"/>
      <c r="J1741" s="17"/>
      <c r="O1741" s="50">
        <f>MIN(Lääkkeet[[#This Row],[Velvoite 1.1.2024 (pakkauksia)]],Lääkkeet[[#This Row],[Suurimman alitusluvan mukainen velvoite 
1.1.-30.6.2024 (pakkauksia)]],Lääkkeet[[#This Row],[Alin saldo 
1.1.-30.6.2024 (pakkauksia)]])*Lääkkeet[[#This Row],[Kirjanpitoarvo / pakkaus 1.1.2024
(EUR  ALV 0 %)]]</f>
        <v>0</v>
      </c>
      <c r="P1741" s="18"/>
      <c r="Q1741" s="13"/>
      <c r="R1741" s="13"/>
      <c r="S1741" s="13"/>
      <c r="T1741" s="14"/>
      <c r="U1741" s="51">
        <f>MIN(Lääkkeet[[#This Row],[Velvoite 1.7.2024 (pakkauksia)]],Lääkkeet[[#This Row],[Suurimman alitusluvan mukainen velvoite
1.7.-31.12.2024 (pakkauksia)]],Lääkkeet[[#This Row],[Alin saldo 
1.7.-31.12.2024 (pakkauksia)]])*Lääkkeet[[#This Row],[Kirjanpitoarvo / pakkaus 1.7.2024
(EUR  ALV 0 %)]]</f>
        <v>0</v>
      </c>
      <c r="W1741" s="62" t="str" cm="1">
        <f t="array" ref="W1741">IFERROR(_xlfn.IFS(Lääkkeet[[#This Row],[Sitoutunut pääoma 
1.1.-30.6.2024 (EUR)]]&gt;0,"Täytetyt",Lääkkeet[[#This Row],[Sitoutunut pääoma 
1.7.-31.12.2024 (EUR)]]&gt;0,"Täytetyt"),"")</f>
        <v/>
      </c>
      <c r="X1741" s="62"/>
      <c r="Y1741" s="5">
        <f>Hakulomake!$B$29</f>
        <v>0</v>
      </c>
    </row>
    <row r="1742" spans="2:25" x14ac:dyDescent="0.3">
      <c r="B1742" s="49">
        <f>Hakulomake!$B$17</f>
        <v>0</v>
      </c>
      <c r="C1742" s="77"/>
      <c r="D1742" s="20"/>
      <c r="F1742" s="20"/>
      <c r="G1742" s="20"/>
      <c r="H1742" s="20"/>
      <c r="I1742" s="20"/>
      <c r="J1742" s="17"/>
      <c r="O1742" s="50">
        <f>MIN(Lääkkeet[[#This Row],[Velvoite 1.1.2024 (pakkauksia)]],Lääkkeet[[#This Row],[Suurimman alitusluvan mukainen velvoite 
1.1.-30.6.2024 (pakkauksia)]],Lääkkeet[[#This Row],[Alin saldo 
1.1.-30.6.2024 (pakkauksia)]])*Lääkkeet[[#This Row],[Kirjanpitoarvo / pakkaus 1.1.2024
(EUR  ALV 0 %)]]</f>
        <v>0</v>
      </c>
      <c r="P1742" s="18"/>
      <c r="Q1742" s="13"/>
      <c r="R1742" s="13"/>
      <c r="S1742" s="13"/>
      <c r="T1742" s="14"/>
      <c r="U1742" s="51">
        <f>MIN(Lääkkeet[[#This Row],[Velvoite 1.7.2024 (pakkauksia)]],Lääkkeet[[#This Row],[Suurimman alitusluvan mukainen velvoite
1.7.-31.12.2024 (pakkauksia)]],Lääkkeet[[#This Row],[Alin saldo 
1.7.-31.12.2024 (pakkauksia)]])*Lääkkeet[[#This Row],[Kirjanpitoarvo / pakkaus 1.7.2024
(EUR  ALV 0 %)]]</f>
        <v>0</v>
      </c>
      <c r="W1742" s="62" t="str" cm="1">
        <f t="array" ref="W1742">IFERROR(_xlfn.IFS(Lääkkeet[[#This Row],[Sitoutunut pääoma 
1.1.-30.6.2024 (EUR)]]&gt;0,"Täytetyt",Lääkkeet[[#This Row],[Sitoutunut pääoma 
1.7.-31.12.2024 (EUR)]]&gt;0,"Täytetyt"),"")</f>
        <v/>
      </c>
      <c r="X1742" s="62"/>
      <c r="Y1742" s="5">
        <f>Hakulomake!$B$29</f>
        <v>0</v>
      </c>
    </row>
    <row r="1743" spans="2:25" x14ac:dyDescent="0.3">
      <c r="B1743" s="49">
        <f>Hakulomake!$B$17</f>
        <v>0</v>
      </c>
      <c r="C1743" s="77"/>
      <c r="D1743" s="20"/>
      <c r="F1743" s="20"/>
      <c r="G1743" s="20"/>
      <c r="H1743" s="20"/>
      <c r="I1743" s="20"/>
      <c r="J1743" s="17"/>
      <c r="O1743" s="50">
        <f>MIN(Lääkkeet[[#This Row],[Velvoite 1.1.2024 (pakkauksia)]],Lääkkeet[[#This Row],[Suurimman alitusluvan mukainen velvoite 
1.1.-30.6.2024 (pakkauksia)]],Lääkkeet[[#This Row],[Alin saldo 
1.1.-30.6.2024 (pakkauksia)]])*Lääkkeet[[#This Row],[Kirjanpitoarvo / pakkaus 1.1.2024
(EUR  ALV 0 %)]]</f>
        <v>0</v>
      </c>
      <c r="P1743" s="18"/>
      <c r="Q1743" s="13"/>
      <c r="R1743" s="13"/>
      <c r="S1743" s="13"/>
      <c r="T1743" s="14"/>
      <c r="U1743" s="51">
        <f>MIN(Lääkkeet[[#This Row],[Velvoite 1.7.2024 (pakkauksia)]],Lääkkeet[[#This Row],[Suurimman alitusluvan mukainen velvoite
1.7.-31.12.2024 (pakkauksia)]],Lääkkeet[[#This Row],[Alin saldo 
1.7.-31.12.2024 (pakkauksia)]])*Lääkkeet[[#This Row],[Kirjanpitoarvo / pakkaus 1.7.2024
(EUR  ALV 0 %)]]</f>
        <v>0</v>
      </c>
      <c r="W1743" s="62" t="str" cm="1">
        <f t="array" ref="W1743">IFERROR(_xlfn.IFS(Lääkkeet[[#This Row],[Sitoutunut pääoma 
1.1.-30.6.2024 (EUR)]]&gt;0,"Täytetyt",Lääkkeet[[#This Row],[Sitoutunut pääoma 
1.7.-31.12.2024 (EUR)]]&gt;0,"Täytetyt"),"")</f>
        <v/>
      </c>
      <c r="X1743" s="62"/>
      <c r="Y1743" s="5">
        <f>Hakulomake!$B$29</f>
        <v>0</v>
      </c>
    </row>
    <row r="1744" spans="2:25" x14ac:dyDescent="0.3">
      <c r="B1744" s="49">
        <f>Hakulomake!$B$17</f>
        <v>0</v>
      </c>
      <c r="C1744" s="77"/>
      <c r="D1744" s="20"/>
      <c r="F1744" s="20"/>
      <c r="G1744" s="20"/>
      <c r="H1744" s="20"/>
      <c r="I1744" s="20"/>
      <c r="J1744" s="17"/>
      <c r="O1744" s="50">
        <f>MIN(Lääkkeet[[#This Row],[Velvoite 1.1.2024 (pakkauksia)]],Lääkkeet[[#This Row],[Suurimman alitusluvan mukainen velvoite 
1.1.-30.6.2024 (pakkauksia)]],Lääkkeet[[#This Row],[Alin saldo 
1.1.-30.6.2024 (pakkauksia)]])*Lääkkeet[[#This Row],[Kirjanpitoarvo / pakkaus 1.1.2024
(EUR  ALV 0 %)]]</f>
        <v>0</v>
      </c>
      <c r="P1744" s="18"/>
      <c r="Q1744" s="13"/>
      <c r="R1744" s="13"/>
      <c r="S1744" s="13"/>
      <c r="T1744" s="14"/>
      <c r="U1744" s="51">
        <f>MIN(Lääkkeet[[#This Row],[Velvoite 1.7.2024 (pakkauksia)]],Lääkkeet[[#This Row],[Suurimman alitusluvan mukainen velvoite
1.7.-31.12.2024 (pakkauksia)]],Lääkkeet[[#This Row],[Alin saldo 
1.7.-31.12.2024 (pakkauksia)]])*Lääkkeet[[#This Row],[Kirjanpitoarvo / pakkaus 1.7.2024
(EUR  ALV 0 %)]]</f>
        <v>0</v>
      </c>
      <c r="W1744" s="62" t="str" cm="1">
        <f t="array" ref="W1744">IFERROR(_xlfn.IFS(Lääkkeet[[#This Row],[Sitoutunut pääoma 
1.1.-30.6.2024 (EUR)]]&gt;0,"Täytetyt",Lääkkeet[[#This Row],[Sitoutunut pääoma 
1.7.-31.12.2024 (EUR)]]&gt;0,"Täytetyt"),"")</f>
        <v/>
      </c>
      <c r="X1744" s="62"/>
      <c r="Y1744" s="5">
        <f>Hakulomake!$B$29</f>
        <v>0</v>
      </c>
    </row>
    <row r="1745" spans="2:25" x14ac:dyDescent="0.3">
      <c r="B1745" s="49">
        <f>Hakulomake!$B$17</f>
        <v>0</v>
      </c>
      <c r="C1745" s="77"/>
      <c r="D1745" s="20"/>
      <c r="F1745" s="20"/>
      <c r="G1745" s="20"/>
      <c r="H1745" s="20"/>
      <c r="I1745" s="20"/>
      <c r="J1745" s="17"/>
      <c r="O1745" s="50">
        <f>MIN(Lääkkeet[[#This Row],[Velvoite 1.1.2024 (pakkauksia)]],Lääkkeet[[#This Row],[Suurimman alitusluvan mukainen velvoite 
1.1.-30.6.2024 (pakkauksia)]],Lääkkeet[[#This Row],[Alin saldo 
1.1.-30.6.2024 (pakkauksia)]])*Lääkkeet[[#This Row],[Kirjanpitoarvo / pakkaus 1.1.2024
(EUR  ALV 0 %)]]</f>
        <v>0</v>
      </c>
      <c r="P1745" s="18"/>
      <c r="Q1745" s="13"/>
      <c r="R1745" s="13"/>
      <c r="S1745" s="13"/>
      <c r="T1745" s="14"/>
      <c r="U1745" s="51">
        <f>MIN(Lääkkeet[[#This Row],[Velvoite 1.7.2024 (pakkauksia)]],Lääkkeet[[#This Row],[Suurimman alitusluvan mukainen velvoite
1.7.-31.12.2024 (pakkauksia)]],Lääkkeet[[#This Row],[Alin saldo 
1.7.-31.12.2024 (pakkauksia)]])*Lääkkeet[[#This Row],[Kirjanpitoarvo / pakkaus 1.7.2024
(EUR  ALV 0 %)]]</f>
        <v>0</v>
      </c>
      <c r="W1745" s="62" t="str" cm="1">
        <f t="array" ref="W1745">IFERROR(_xlfn.IFS(Lääkkeet[[#This Row],[Sitoutunut pääoma 
1.1.-30.6.2024 (EUR)]]&gt;0,"Täytetyt",Lääkkeet[[#This Row],[Sitoutunut pääoma 
1.7.-31.12.2024 (EUR)]]&gt;0,"Täytetyt"),"")</f>
        <v/>
      </c>
      <c r="X1745" s="62"/>
      <c r="Y1745" s="5">
        <f>Hakulomake!$B$29</f>
        <v>0</v>
      </c>
    </row>
    <row r="1746" spans="2:25" x14ac:dyDescent="0.3">
      <c r="B1746" s="49">
        <f>Hakulomake!$B$17</f>
        <v>0</v>
      </c>
      <c r="C1746" s="77"/>
      <c r="D1746" s="20"/>
      <c r="F1746" s="20"/>
      <c r="G1746" s="20"/>
      <c r="H1746" s="20"/>
      <c r="I1746" s="20"/>
      <c r="J1746" s="17"/>
      <c r="O1746" s="50">
        <f>MIN(Lääkkeet[[#This Row],[Velvoite 1.1.2024 (pakkauksia)]],Lääkkeet[[#This Row],[Suurimman alitusluvan mukainen velvoite 
1.1.-30.6.2024 (pakkauksia)]],Lääkkeet[[#This Row],[Alin saldo 
1.1.-30.6.2024 (pakkauksia)]])*Lääkkeet[[#This Row],[Kirjanpitoarvo / pakkaus 1.1.2024
(EUR  ALV 0 %)]]</f>
        <v>0</v>
      </c>
      <c r="P1746" s="18"/>
      <c r="Q1746" s="13"/>
      <c r="R1746" s="13"/>
      <c r="S1746" s="13"/>
      <c r="T1746" s="14"/>
      <c r="U1746" s="51">
        <f>MIN(Lääkkeet[[#This Row],[Velvoite 1.7.2024 (pakkauksia)]],Lääkkeet[[#This Row],[Suurimman alitusluvan mukainen velvoite
1.7.-31.12.2024 (pakkauksia)]],Lääkkeet[[#This Row],[Alin saldo 
1.7.-31.12.2024 (pakkauksia)]])*Lääkkeet[[#This Row],[Kirjanpitoarvo / pakkaus 1.7.2024
(EUR  ALV 0 %)]]</f>
        <v>0</v>
      </c>
      <c r="W1746" s="62" t="str" cm="1">
        <f t="array" ref="W1746">IFERROR(_xlfn.IFS(Lääkkeet[[#This Row],[Sitoutunut pääoma 
1.1.-30.6.2024 (EUR)]]&gt;0,"Täytetyt",Lääkkeet[[#This Row],[Sitoutunut pääoma 
1.7.-31.12.2024 (EUR)]]&gt;0,"Täytetyt"),"")</f>
        <v/>
      </c>
      <c r="X1746" s="62"/>
      <c r="Y1746" s="5">
        <f>Hakulomake!$B$29</f>
        <v>0</v>
      </c>
    </row>
    <row r="1747" spans="2:25" x14ac:dyDescent="0.3">
      <c r="B1747" s="49">
        <f>Hakulomake!$B$17</f>
        <v>0</v>
      </c>
      <c r="C1747" s="77"/>
      <c r="D1747" s="20"/>
      <c r="F1747" s="20"/>
      <c r="G1747" s="20"/>
      <c r="H1747" s="20"/>
      <c r="I1747" s="20"/>
      <c r="J1747" s="17"/>
      <c r="O1747" s="50">
        <f>MIN(Lääkkeet[[#This Row],[Velvoite 1.1.2024 (pakkauksia)]],Lääkkeet[[#This Row],[Suurimman alitusluvan mukainen velvoite 
1.1.-30.6.2024 (pakkauksia)]],Lääkkeet[[#This Row],[Alin saldo 
1.1.-30.6.2024 (pakkauksia)]])*Lääkkeet[[#This Row],[Kirjanpitoarvo / pakkaus 1.1.2024
(EUR  ALV 0 %)]]</f>
        <v>0</v>
      </c>
      <c r="P1747" s="18"/>
      <c r="Q1747" s="13"/>
      <c r="R1747" s="13"/>
      <c r="S1747" s="13"/>
      <c r="T1747" s="14"/>
      <c r="U1747" s="51">
        <f>MIN(Lääkkeet[[#This Row],[Velvoite 1.7.2024 (pakkauksia)]],Lääkkeet[[#This Row],[Suurimman alitusluvan mukainen velvoite
1.7.-31.12.2024 (pakkauksia)]],Lääkkeet[[#This Row],[Alin saldo 
1.7.-31.12.2024 (pakkauksia)]])*Lääkkeet[[#This Row],[Kirjanpitoarvo / pakkaus 1.7.2024
(EUR  ALV 0 %)]]</f>
        <v>0</v>
      </c>
      <c r="W1747" s="62" t="str" cm="1">
        <f t="array" ref="W1747">IFERROR(_xlfn.IFS(Lääkkeet[[#This Row],[Sitoutunut pääoma 
1.1.-30.6.2024 (EUR)]]&gt;0,"Täytetyt",Lääkkeet[[#This Row],[Sitoutunut pääoma 
1.7.-31.12.2024 (EUR)]]&gt;0,"Täytetyt"),"")</f>
        <v/>
      </c>
      <c r="X1747" s="62"/>
      <c r="Y1747" s="5">
        <f>Hakulomake!$B$29</f>
        <v>0</v>
      </c>
    </row>
    <row r="1748" spans="2:25" x14ac:dyDescent="0.3">
      <c r="B1748" s="49">
        <f>Hakulomake!$B$17</f>
        <v>0</v>
      </c>
      <c r="C1748" s="77"/>
      <c r="D1748" s="20"/>
      <c r="F1748" s="20"/>
      <c r="G1748" s="20"/>
      <c r="H1748" s="20"/>
      <c r="I1748" s="20"/>
      <c r="J1748" s="17"/>
      <c r="O1748" s="50">
        <f>MIN(Lääkkeet[[#This Row],[Velvoite 1.1.2024 (pakkauksia)]],Lääkkeet[[#This Row],[Suurimman alitusluvan mukainen velvoite 
1.1.-30.6.2024 (pakkauksia)]],Lääkkeet[[#This Row],[Alin saldo 
1.1.-30.6.2024 (pakkauksia)]])*Lääkkeet[[#This Row],[Kirjanpitoarvo / pakkaus 1.1.2024
(EUR  ALV 0 %)]]</f>
        <v>0</v>
      </c>
      <c r="P1748" s="18"/>
      <c r="Q1748" s="13"/>
      <c r="R1748" s="13"/>
      <c r="S1748" s="13"/>
      <c r="T1748" s="14"/>
      <c r="U1748" s="51">
        <f>MIN(Lääkkeet[[#This Row],[Velvoite 1.7.2024 (pakkauksia)]],Lääkkeet[[#This Row],[Suurimman alitusluvan mukainen velvoite
1.7.-31.12.2024 (pakkauksia)]],Lääkkeet[[#This Row],[Alin saldo 
1.7.-31.12.2024 (pakkauksia)]])*Lääkkeet[[#This Row],[Kirjanpitoarvo / pakkaus 1.7.2024
(EUR  ALV 0 %)]]</f>
        <v>0</v>
      </c>
      <c r="W1748" s="62" t="str" cm="1">
        <f t="array" ref="W1748">IFERROR(_xlfn.IFS(Lääkkeet[[#This Row],[Sitoutunut pääoma 
1.1.-30.6.2024 (EUR)]]&gt;0,"Täytetyt",Lääkkeet[[#This Row],[Sitoutunut pääoma 
1.7.-31.12.2024 (EUR)]]&gt;0,"Täytetyt"),"")</f>
        <v/>
      </c>
      <c r="X1748" s="62"/>
      <c r="Y1748" s="5">
        <f>Hakulomake!$B$29</f>
        <v>0</v>
      </c>
    </row>
    <row r="1749" spans="2:25" x14ac:dyDescent="0.3">
      <c r="B1749" s="49">
        <f>Hakulomake!$B$17</f>
        <v>0</v>
      </c>
      <c r="C1749" s="77"/>
      <c r="D1749" s="20"/>
      <c r="F1749" s="20"/>
      <c r="G1749" s="20"/>
      <c r="H1749" s="20"/>
      <c r="I1749" s="20"/>
      <c r="J1749" s="17"/>
      <c r="O1749" s="50">
        <f>MIN(Lääkkeet[[#This Row],[Velvoite 1.1.2024 (pakkauksia)]],Lääkkeet[[#This Row],[Suurimman alitusluvan mukainen velvoite 
1.1.-30.6.2024 (pakkauksia)]],Lääkkeet[[#This Row],[Alin saldo 
1.1.-30.6.2024 (pakkauksia)]])*Lääkkeet[[#This Row],[Kirjanpitoarvo / pakkaus 1.1.2024
(EUR  ALV 0 %)]]</f>
        <v>0</v>
      </c>
      <c r="P1749" s="18"/>
      <c r="Q1749" s="13"/>
      <c r="R1749" s="13"/>
      <c r="S1749" s="13"/>
      <c r="T1749" s="14"/>
      <c r="U1749" s="51">
        <f>MIN(Lääkkeet[[#This Row],[Velvoite 1.7.2024 (pakkauksia)]],Lääkkeet[[#This Row],[Suurimman alitusluvan mukainen velvoite
1.7.-31.12.2024 (pakkauksia)]],Lääkkeet[[#This Row],[Alin saldo 
1.7.-31.12.2024 (pakkauksia)]])*Lääkkeet[[#This Row],[Kirjanpitoarvo / pakkaus 1.7.2024
(EUR  ALV 0 %)]]</f>
        <v>0</v>
      </c>
      <c r="W1749" s="62" t="str" cm="1">
        <f t="array" ref="W1749">IFERROR(_xlfn.IFS(Lääkkeet[[#This Row],[Sitoutunut pääoma 
1.1.-30.6.2024 (EUR)]]&gt;0,"Täytetyt",Lääkkeet[[#This Row],[Sitoutunut pääoma 
1.7.-31.12.2024 (EUR)]]&gt;0,"Täytetyt"),"")</f>
        <v/>
      </c>
      <c r="X1749" s="62"/>
      <c r="Y1749" s="5">
        <f>Hakulomake!$B$29</f>
        <v>0</v>
      </c>
    </row>
    <row r="1750" spans="2:25" x14ac:dyDescent="0.3">
      <c r="B1750" s="49">
        <f>Hakulomake!$B$17</f>
        <v>0</v>
      </c>
      <c r="C1750" s="77"/>
      <c r="D1750" s="20"/>
      <c r="F1750" s="20"/>
      <c r="G1750" s="20"/>
      <c r="H1750" s="20"/>
      <c r="I1750" s="20"/>
      <c r="J1750" s="17"/>
      <c r="O1750" s="50">
        <f>MIN(Lääkkeet[[#This Row],[Velvoite 1.1.2024 (pakkauksia)]],Lääkkeet[[#This Row],[Suurimman alitusluvan mukainen velvoite 
1.1.-30.6.2024 (pakkauksia)]],Lääkkeet[[#This Row],[Alin saldo 
1.1.-30.6.2024 (pakkauksia)]])*Lääkkeet[[#This Row],[Kirjanpitoarvo / pakkaus 1.1.2024
(EUR  ALV 0 %)]]</f>
        <v>0</v>
      </c>
      <c r="P1750" s="18"/>
      <c r="Q1750" s="13"/>
      <c r="R1750" s="13"/>
      <c r="S1750" s="13"/>
      <c r="T1750" s="14"/>
      <c r="U1750" s="51">
        <f>MIN(Lääkkeet[[#This Row],[Velvoite 1.7.2024 (pakkauksia)]],Lääkkeet[[#This Row],[Suurimman alitusluvan mukainen velvoite
1.7.-31.12.2024 (pakkauksia)]],Lääkkeet[[#This Row],[Alin saldo 
1.7.-31.12.2024 (pakkauksia)]])*Lääkkeet[[#This Row],[Kirjanpitoarvo / pakkaus 1.7.2024
(EUR  ALV 0 %)]]</f>
        <v>0</v>
      </c>
      <c r="W1750" s="62" t="str" cm="1">
        <f t="array" ref="W1750">IFERROR(_xlfn.IFS(Lääkkeet[[#This Row],[Sitoutunut pääoma 
1.1.-30.6.2024 (EUR)]]&gt;0,"Täytetyt",Lääkkeet[[#This Row],[Sitoutunut pääoma 
1.7.-31.12.2024 (EUR)]]&gt;0,"Täytetyt"),"")</f>
        <v/>
      </c>
      <c r="X1750" s="62"/>
      <c r="Y1750" s="5">
        <f>Hakulomake!$B$29</f>
        <v>0</v>
      </c>
    </row>
    <row r="1751" spans="2:25" x14ac:dyDescent="0.3">
      <c r="B1751" s="49">
        <f>Hakulomake!$B$17</f>
        <v>0</v>
      </c>
      <c r="C1751" s="77"/>
      <c r="D1751" s="20"/>
      <c r="F1751" s="20"/>
      <c r="G1751" s="20"/>
      <c r="H1751" s="20"/>
      <c r="I1751" s="20"/>
      <c r="J1751" s="17"/>
      <c r="O1751" s="50">
        <f>MIN(Lääkkeet[[#This Row],[Velvoite 1.1.2024 (pakkauksia)]],Lääkkeet[[#This Row],[Suurimman alitusluvan mukainen velvoite 
1.1.-30.6.2024 (pakkauksia)]],Lääkkeet[[#This Row],[Alin saldo 
1.1.-30.6.2024 (pakkauksia)]])*Lääkkeet[[#This Row],[Kirjanpitoarvo / pakkaus 1.1.2024
(EUR  ALV 0 %)]]</f>
        <v>0</v>
      </c>
      <c r="P1751" s="18"/>
      <c r="Q1751" s="13"/>
      <c r="R1751" s="13"/>
      <c r="S1751" s="13"/>
      <c r="T1751" s="14"/>
      <c r="U1751" s="51">
        <f>MIN(Lääkkeet[[#This Row],[Velvoite 1.7.2024 (pakkauksia)]],Lääkkeet[[#This Row],[Suurimman alitusluvan mukainen velvoite
1.7.-31.12.2024 (pakkauksia)]],Lääkkeet[[#This Row],[Alin saldo 
1.7.-31.12.2024 (pakkauksia)]])*Lääkkeet[[#This Row],[Kirjanpitoarvo / pakkaus 1.7.2024
(EUR  ALV 0 %)]]</f>
        <v>0</v>
      </c>
      <c r="W1751" s="62" t="str" cm="1">
        <f t="array" ref="W1751">IFERROR(_xlfn.IFS(Lääkkeet[[#This Row],[Sitoutunut pääoma 
1.1.-30.6.2024 (EUR)]]&gt;0,"Täytetyt",Lääkkeet[[#This Row],[Sitoutunut pääoma 
1.7.-31.12.2024 (EUR)]]&gt;0,"Täytetyt"),"")</f>
        <v/>
      </c>
      <c r="X1751" s="62"/>
      <c r="Y1751" s="5">
        <f>Hakulomake!$B$29</f>
        <v>0</v>
      </c>
    </row>
    <row r="1752" spans="2:25" x14ac:dyDescent="0.3">
      <c r="B1752" s="49">
        <f>Hakulomake!$B$17</f>
        <v>0</v>
      </c>
      <c r="C1752" s="77"/>
      <c r="D1752" s="20"/>
      <c r="F1752" s="20"/>
      <c r="G1752" s="20"/>
      <c r="H1752" s="20"/>
      <c r="I1752" s="20"/>
      <c r="J1752" s="17"/>
      <c r="O1752" s="50">
        <f>MIN(Lääkkeet[[#This Row],[Velvoite 1.1.2024 (pakkauksia)]],Lääkkeet[[#This Row],[Suurimman alitusluvan mukainen velvoite 
1.1.-30.6.2024 (pakkauksia)]],Lääkkeet[[#This Row],[Alin saldo 
1.1.-30.6.2024 (pakkauksia)]])*Lääkkeet[[#This Row],[Kirjanpitoarvo / pakkaus 1.1.2024
(EUR  ALV 0 %)]]</f>
        <v>0</v>
      </c>
      <c r="P1752" s="18"/>
      <c r="Q1752" s="13"/>
      <c r="R1752" s="13"/>
      <c r="S1752" s="13"/>
      <c r="T1752" s="14"/>
      <c r="U1752" s="51">
        <f>MIN(Lääkkeet[[#This Row],[Velvoite 1.7.2024 (pakkauksia)]],Lääkkeet[[#This Row],[Suurimman alitusluvan mukainen velvoite
1.7.-31.12.2024 (pakkauksia)]],Lääkkeet[[#This Row],[Alin saldo 
1.7.-31.12.2024 (pakkauksia)]])*Lääkkeet[[#This Row],[Kirjanpitoarvo / pakkaus 1.7.2024
(EUR  ALV 0 %)]]</f>
        <v>0</v>
      </c>
      <c r="W1752" s="62" t="str" cm="1">
        <f t="array" ref="W1752">IFERROR(_xlfn.IFS(Lääkkeet[[#This Row],[Sitoutunut pääoma 
1.1.-30.6.2024 (EUR)]]&gt;0,"Täytetyt",Lääkkeet[[#This Row],[Sitoutunut pääoma 
1.7.-31.12.2024 (EUR)]]&gt;0,"Täytetyt"),"")</f>
        <v/>
      </c>
      <c r="X1752" s="62"/>
      <c r="Y1752" s="5">
        <f>Hakulomake!$B$29</f>
        <v>0</v>
      </c>
    </row>
    <row r="1753" spans="2:25" x14ac:dyDescent="0.3">
      <c r="B1753" s="49">
        <f>Hakulomake!$B$17</f>
        <v>0</v>
      </c>
      <c r="C1753" s="77"/>
      <c r="D1753" s="20"/>
      <c r="F1753" s="20"/>
      <c r="G1753" s="20"/>
      <c r="H1753" s="20"/>
      <c r="I1753" s="20"/>
      <c r="J1753" s="17"/>
      <c r="O1753" s="50">
        <f>MIN(Lääkkeet[[#This Row],[Velvoite 1.1.2024 (pakkauksia)]],Lääkkeet[[#This Row],[Suurimman alitusluvan mukainen velvoite 
1.1.-30.6.2024 (pakkauksia)]],Lääkkeet[[#This Row],[Alin saldo 
1.1.-30.6.2024 (pakkauksia)]])*Lääkkeet[[#This Row],[Kirjanpitoarvo / pakkaus 1.1.2024
(EUR  ALV 0 %)]]</f>
        <v>0</v>
      </c>
      <c r="P1753" s="18"/>
      <c r="Q1753" s="13"/>
      <c r="R1753" s="13"/>
      <c r="S1753" s="13"/>
      <c r="T1753" s="14"/>
      <c r="U1753" s="51">
        <f>MIN(Lääkkeet[[#This Row],[Velvoite 1.7.2024 (pakkauksia)]],Lääkkeet[[#This Row],[Suurimman alitusluvan mukainen velvoite
1.7.-31.12.2024 (pakkauksia)]],Lääkkeet[[#This Row],[Alin saldo 
1.7.-31.12.2024 (pakkauksia)]])*Lääkkeet[[#This Row],[Kirjanpitoarvo / pakkaus 1.7.2024
(EUR  ALV 0 %)]]</f>
        <v>0</v>
      </c>
      <c r="W1753" s="62" t="str" cm="1">
        <f t="array" ref="W1753">IFERROR(_xlfn.IFS(Lääkkeet[[#This Row],[Sitoutunut pääoma 
1.1.-30.6.2024 (EUR)]]&gt;0,"Täytetyt",Lääkkeet[[#This Row],[Sitoutunut pääoma 
1.7.-31.12.2024 (EUR)]]&gt;0,"Täytetyt"),"")</f>
        <v/>
      </c>
      <c r="X1753" s="62"/>
      <c r="Y1753" s="5">
        <f>Hakulomake!$B$29</f>
        <v>0</v>
      </c>
    </row>
    <row r="1754" spans="2:25" x14ac:dyDescent="0.3">
      <c r="B1754" s="49">
        <f>Hakulomake!$B$17</f>
        <v>0</v>
      </c>
      <c r="C1754" s="77"/>
      <c r="D1754" s="20"/>
      <c r="F1754" s="20"/>
      <c r="G1754" s="20"/>
      <c r="H1754" s="20"/>
      <c r="I1754" s="20"/>
      <c r="J1754" s="17"/>
      <c r="O1754" s="50">
        <f>MIN(Lääkkeet[[#This Row],[Velvoite 1.1.2024 (pakkauksia)]],Lääkkeet[[#This Row],[Suurimman alitusluvan mukainen velvoite 
1.1.-30.6.2024 (pakkauksia)]],Lääkkeet[[#This Row],[Alin saldo 
1.1.-30.6.2024 (pakkauksia)]])*Lääkkeet[[#This Row],[Kirjanpitoarvo / pakkaus 1.1.2024
(EUR  ALV 0 %)]]</f>
        <v>0</v>
      </c>
      <c r="P1754" s="18"/>
      <c r="Q1754" s="13"/>
      <c r="R1754" s="13"/>
      <c r="S1754" s="13"/>
      <c r="T1754" s="14"/>
      <c r="U1754" s="51">
        <f>MIN(Lääkkeet[[#This Row],[Velvoite 1.7.2024 (pakkauksia)]],Lääkkeet[[#This Row],[Suurimman alitusluvan mukainen velvoite
1.7.-31.12.2024 (pakkauksia)]],Lääkkeet[[#This Row],[Alin saldo 
1.7.-31.12.2024 (pakkauksia)]])*Lääkkeet[[#This Row],[Kirjanpitoarvo / pakkaus 1.7.2024
(EUR  ALV 0 %)]]</f>
        <v>0</v>
      </c>
      <c r="W1754" s="62" t="str" cm="1">
        <f t="array" ref="W1754">IFERROR(_xlfn.IFS(Lääkkeet[[#This Row],[Sitoutunut pääoma 
1.1.-30.6.2024 (EUR)]]&gt;0,"Täytetyt",Lääkkeet[[#This Row],[Sitoutunut pääoma 
1.7.-31.12.2024 (EUR)]]&gt;0,"Täytetyt"),"")</f>
        <v/>
      </c>
      <c r="X1754" s="62"/>
      <c r="Y1754" s="5">
        <f>Hakulomake!$B$29</f>
        <v>0</v>
      </c>
    </row>
    <row r="1755" spans="2:25" x14ac:dyDescent="0.3">
      <c r="B1755" s="49">
        <f>Hakulomake!$B$17</f>
        <v>0</v>
      </c>
      <c r="C1755" s="77"/>
      <c r="D1755" s="20"/>
      <c r="F1755" s="20"/>
      <c r="G1755" s="20"/>
      <c r="H1755" s="20"/>
      <c r="I1755" s="20"/>
      <c r="J1755" s="17"/>
      <c r="O1755" s="50">
        <f>MIN(Lääkkeet[[#This Row],[Velvoite 1.1.2024 (pakkauksia)]],Lääkkeet[[#This Row],[Suurimman alitusluvan mukainen velvoite 
1.1.-30.6.2024 (pakkauksia)]],Lääkkeet[[#This Row],[Alin saldo 
1.1.-30.6.2024 (pakkauksia)]])*Lääkkeet[[#This Row],[Kirjanpitoarvo / pakkaus 1.1.2024
(EUR  ALV 0 %)]]</f>
        <v>0</v>
      </c>
      <c r="P1755" s="18"/>
      <c r="Q1755" s="13"/>
      <c r="R1755" s="13"/>
      <c r="S1755" s="13"/>
      <c r="T1755" s="14"/>
      <c r="U1755" s="51">
        <f>MIN(Lääkkeet[[#This Row],[Velvoite 1.7.2024 (pakkauksia)]],Lääkkeet[[#This Row],[Suurimman alitusluvan mukainen velvoite
1.7.-31.12.2024 (pakkauksia)]],Lääkkeet[[#This Row],[Alin saldo 
1.7.-31.12.2024 (pakkauksia)]])*Lääkkeet[[#This Row],[Kirjanpitoarvo / pakkaus 1.7.2024
(EUR  ALV 0 %)]]</f>
        <v>0</v>
      </c>
      <c r="W1755" s="62" t="str" cm="1">
        <f t="array" ref="W1755">IFERROR(_xlfn.IFS(Lääkkeet[[#This Row],[Sitoutunut pääoma 
1.1.-30.6.2024 (EUR)]]&gt;0,"Täytetyt",Lääkkeet[[#This Row],[Sitoutunut pääoma 
1.7.-31.12.2024 (EUR)]]&gt;0,"Täytetyt"),"")</f>
        <v/>
      </c>
      <c r="X1755" s="62"/>
      <c r="Y1755" s="5">
        <f>Hakulomake!$B$29</f>
        <v>0</v>
      </c>
    </row>
    <row r="1756" spans="2:25" x14ac:dyDescent="0.3">
      <c r="B1756" s="49">
        <f>Hakulomake!$B$17</f>
        <v>0</v>
      </c>
      <c r="C1756" s="77"/>
      <c r="D1756" s="20"/>
      <c r="F1756" s="20"/>
      <c r="G1756" s="20"/>
      <c r="H1756" s="20"/>
      <c r="I1756" s="20"/>
      <c r="J1756" s="17"/>
      <c r="O1756" s="50">
        <f>MIN(Lääkkeet[[#This Row],[Velvoite 1.1.2024 (pakkauksia)]],Lääkkeet[[#This Row],[Suurimman alitusluvan mukainen velvoite 
1.1.-30.6.2024 (pakkauksia)]],Lääkkeet[[#This Row],[Alin saldo 
1.1.-30.6.2024 (pakkauksia)]])*Lääkkeet[[#This Row],[Kirjanpitoarvo / pakkaus 1.1.2024
(EUR  ALV 0 %)]]</f>
        <v>0</v>
      </c>
      <c r="P1756" s="18"/>
      <c r="Q1756" s="13"/>
      <c r="R1756" s="13"/>
      <c r="S1756" s="13"/>
      <c r="T1756" s="14"/>
      <c r="U1756" s="51">
        <f>MIN(Lääkkeet[[#This Row],[Velvoite 1.7.2024 (pakkauksia)]],Lääkkeet[[#This Row],[Suurimman alitusluvan mukainen velvoite
1.7.-31.12.2024 (pakkauksia)]],Lääkkeet[[#This Row],[Alin saldo 
1.7.-31.12.2024 (pakkauksia)]])*Lääkkeet[[#This Row],[Kirjanpitoarvo / pakkaus 1.7.2024
(EUR  ALV 0 %)]]</f>
        <v>0</v>
      </c>
      <c r="W1756" s="62" t="str" cm="1">
        <f t="array" ref="W1756">IFERROR(_xlfn.IFS(Lääkkeet[[#This Row],[Sitoutunut pääoma 
1.1.-30.6.2024 (EUR)]]&gt;0,"Täytetyt",Lääkkeet[[#This Row],[Sitoutunut pääoma 
1.7.-31.12.2024 (EUR)]]&gt;0,"Täytetyt"),"")</f>
        <v/>
      </c>
      <c r="X1756" s="62"/>
      <c r="Y1756" s="5">
        <f>Hakulomake!$B$29</f>
        <v>0</v>
      </c>
    </row>
    <row r="1757" spans="2:25" x14ac:dyDescent="0.3">
      <c r="B1757" s="49">
        <f>Hakulomake!$B$17</f>
        <v>0</v>
      </c>
      <c r="C1757" s="77"/>
      <c r="D1757" s="20"/>
      <c r="F1757" s="20"/>
      <c r="G1757" s="20"/>
      <c r="H1757" s="20"/>
      <c r="I1757" s="20"/>
      <c r="J1757" s="17"/>
      <c r="O1757" s="50">
        <f>MIN(Lääkkeet[[#This Row],[Velvoite 1.1.2024 (pakkauksia)]],Lääkkeet[[#This Row],[Suurimman alitusluvan mukainen velvoite 
1.1.-30.6.2024 (pakkauksia)]],Lääkkeet[[#This Row],[Alin saldo 
1.1.-30.6.2024 (pakkauksia)]])*Lääkkeet[[#This Row],[Kirjanpitoarvo / pakkaus 1.1.2024
(EUR  ALV 0 %)]]</f>
        <v>0</v>
      </c>
      <c r="P1757" s="18"/>
      <c r="Q1757" s="13"/>
      <c r="R1757" s="13"/>
      <c r="S1757" s="13"/>
      <c r="T1757" s="14"/>
      <c r="U1757" s="51">
        <f>MIN(Lääkkeet[[#This Row],[Velvoite 1.7.2024 (pakkauksia)]],Lääkkeet[[#This Row],[Suurimman alitusluvan mukainen velvoite
1.7.-31.12.2024 (pakkauksia)]],Lääkkeet[[#This Row],[Alin saldo 
1.7.-31.12.2024 (pakkauksia)]])*Lääkkeet[[#This Row],[Kirjanpitoarvo / pakkaus 1.7.2024
(EUR  ALV 0 %)]]</f>
        <v>0</v>
      </c>
      <c r="W1757" s="62" t="str" cm="1">
        <f t="array" ref="W1757">IFERROR(_xlfn.IFS(Lääkkeet[[#This Row],[Sitoutunut pääoma 
1.1.-30.6.2024 (EUR)]]&gt;0,"Täytetyt",Lääkkeet[[#This Row],[Sitoutunut pääoma 
1.7.-31.12.2024 (EUR)]]&gt;0,"Täytetyt"),"")</f>
        <v/>
      </c>
      <c r="X1757" s="62"/>
      <c r="Y1757" s="5">
        <f>Hakulomake!$B$29</f>
        <v>0</v>
      </c>
    </row>
    <row r="1758" spans="2:25" x14ac:dyDescent="0.3">
      <c r="B1758" s="49">
        <f>Hakulomake!$B$17</f>
        <v>0</v>
      </c>
      <c r="C1758" s="77"/>
      <c r="D1758" s="20"/>
      <c r="F1758" s="20"/>
      <c r="G1758" s="20"/>
      <c r="H1758" s="20"/>
      <c r="I1758" s="20"/>
      <c r="J1758" s="17"/>
      <c r="O1758" s="50">
        <f>MIN(Lääkkeet[[#This Row],[Velvoite 1.1.2024 (pakkauksia)]],Lääkkeet[[#This Row],[Suurimman alitusluvan mukainen velvoite 
1.1.-30.6.2024 (pakkauksia)]],Lääkkeet[[#This Row],[Alin saldo 
1.1.-30.6.2024 (pakkauksia)]])*Lääkkeet[[#This Row],[Kirjanpitoarvo / pakkaus 1.1.2024
(EUR  ALV 0 %)]]</f>
        <v>0</v>
      </c>
      <c r="P1758" s="18"/>
      <c r="Q1758" s="13"/>
      <c r="R1758" s="13"/>
      <c r="S1758" s="13"/>
      <c r="T1758" s="14"/>
      <c r="U1758" s="51">
        <f>MIN(Lääkkeet[[#This Row],[Velvoite 1.7.2024 (pakkauksia)]],Lääkkeet[[#This Row],[Suurimman alitusluvan mukainen velvoite
1.7.-31.12.2024 (pakkauksia)]],Lääkkeet[[#This Row],[Alin saldo 
1.7.-31.12.2024 (pakkauksia)]])*Lääkkeet[[#This Row],[Kirjanpitoarvo / pakkaus 1.7.2024
(EUR  ALV 0 %)]]</f>
        <v>0</v>
      </c>
      <c r="W1758" s="62" t="str" cm="1">
        <f t="array" ref="W1758">IFERROR(_xlfn.IFS(Lääkkeet[[#This Row],[Sitoutunut pääoma 
1.1.-30.6.2024 (EUR)]]&gt;0,"Täytetyt",Lääkkeet[[#This Row],[Sitoutunut pääoma 
1.7.-31.12.2024 (EUR)]]&gt;0,"Täytetyt"),"")</f>
        <v/>
      </c>
      <c r="X1758" s="62"/>
      <c r="Y1758" s="5">
        <f>Hakulomake!$B$29</f>
        <v>0</v>
      </c>
    </row>
    <row r="1759" spans="2:25" x14ac:dyDescent="0.3">
      <c r="B1759" s="49">
        <f>Hakulomake!$B$17</f>
        <v>0</v>
      </c>
      <c r="C1759" s="77"/>
      <c r="D1759" s="20"/>
      <c r="F1759" s="20"/>
      <c r="G1759" s="20"/>
      <c r="H1759" s="20"/>
      <c r="I1759" s="20"/>
      <c r="J1759" s="17"/>
      <c r="O1759" s="50">
        <f>MIN(Lääkkeet[[#This Row],[Velvoite 1.1.2024 (pakkauksia)]],Lääkkeet[[#This Row],[Suurimman alitusluvan mukainen velvoite 
1.1.-30.6.2024 (pakkauksia)]],Lääkkeet[[#This Row],[Alin saldo 
1.1.-30.6.2024 (pakkauksia)]])*Lääkkeet[[#This Row],[Kirjanpitoarvo / pakkaus 1.1.2024
(EUR  ALV 0 %)]]</f>
        <v>0</v>
      </c>
      <c r="P1759" s="18"/>
      <c r="Q1759" s="13"/>
      <c r="R1759" s="13"/>
      <c r="S1759" s="13"/>
      <c r="T1759" s="14"/>
      <c r="U1759" s="51">
        <f>MIN(Lääkkeet[[#This Row],[Velvoite 1.7.2024 (pakkauksia)]],Lääkkeet[[#This Row],[Suurimman alitusluvan mukainen velvoite
1.7.-31.12.2024 (pakkauksia)]],Lääkkeet[[#This Row],[Alin saldo 
1.7.-31.12.2024 (pakkauksia)]])*Lääkkeet[[#This Row],[Kirjanpitoarvo / pakkaus 1.7.2024
(EUR  ALV 0 %)]]</f>
        <v>0</v>
      </c>
      <c r="W1759" s="62" t="str" cm="1">
        <f t="array" ref="W1759">IFERROR(_xlfn.IFS(Lääkkeet[[#This Row],[Sitoutunut pääoma 
1.1.-30.6.2024 (EUR)]]&gt;0,"Täytetyt",Lääkkeet[[#This Row],[Sitoutunut pääoma 
1.7.-31.12.2024 (EUR)]]&gt;0,"Täytetyt"),"")</f>
        <v/>
      </c>
      <c r="X1759" s="62"/>
      <c r="Y1759" s="5">
        <f>Hakulomake!$B$29</f>
        <v>0</v>
      </c>
    </row>
    <row r="1760" spans="2:25" x14ac:dyDescent="0.3">
      <c r="B1760" s="49">
        <f>Hakulomake!$B$17</f>
        <v>0</v>
      </c>
      <c r="C1760" s="77"/>
      <c r="D1760" s="20"/>
      <c r="F1760" s="20"/>
      <c r="G1760" s="20"/>
      <c r="H1760" s="20"/>
      <c r="I1760" s="20"/>
      <c r="J1760" s="17"/>
      <c r="O1760" s="50">
        <f>MIN(Lääkkeet[[#This Row],[Velvoite 1.1.2024 (pakkauksia)]],Lääkkeet[[#This Row],[Suurimman alitusluvan mukainen velvoite 
1.1.-30.6.2024 (pakkauksia)]],Lääkkeet[[#This Row],[Alin saldo 
1.1.-30.6.2024 (pakkauksia)]])*Lääkkeet[[#This Row],[Kirjanpitoarvo / pakkaus 1.1.2024
(EUR  ALV 0 %)]]</f>
        <v>0</v>
      </c>
      <c r="P1760" s="18"/>
      <c r="Q1760" s="13"/>
      <c r="R1760" s="13"/>
      <c r="S1760" s="13"/>
      <c r="T1760" s="14"/>
      <c r="U1760" s="51">
        <f>MIN(Lääkkeet[[#This Row],[Velvoite 1.7.2024 (pakkauksia)]],Lääkkeet[[#This Row],[Suurimman alitusluvan mukainen velvoite
1.7.-31.12.2024 (pakkauksia)]],Lääkkeet[[#This Row],[Alin saldo 
1.7.-31.12.2024 (pakkauksia)]])*Lääkkeet[[#This Row],[Kirjanpitoarvo / pakkaus 1.7.2024
(EUR  ALV 0 %)]]</f>
        <v>0</v>
      </c>
      <c r="W1760" s="62" t="str" cm="1">
        <f t="array" ref="W1760">IFERROR(_xlfn.IFS(Lääkkeet[[#This Row],[Sitoutunut pääoma 
1.1.-30.6.2024 (EUR)]]&gt;0,"Täytetyt",Lääkkeet[[#This Row],[Sitoutunut pääoma 
1.7.-31.12.2024 (EUR)]]&gt;0,"Täytetyt"),"")</f>
        <v/>
      </c>
      <c r="X1760" s="62"/>
      <c r="Y1760" s="5">
        <f>Hakulomake!$B$29</f>
        <v>0</v>
      </c>
    </row>
    <row r="1761" spans="2:25" x14ac:dyDescent="0.3">
      <c r="B1761" s="49">
        <f>Hakulomake!$B$17</f>
        <v>0</v>
      </c>
      <c r="C1761" s="77"/>
      <c r="D1761" s="20"/>
      <c r="F1761" s="20"/>
      <c r="G1761" s="20"/>
      <c r="H1761" s="20"/>
      <c r="I1761" s="20"/>
      <c r="J1761" s="17"/>
      <c r="O1761" s="50">
        <f>MIN(Lääkkeet[[#This Row],[Velvoite 1.1.2024 (pakkauksia)]],Lääkkeet[[#This Row],[Suurimman alitusluvan mukainen velvoite 
1.1.-30.6.2024 (pakkauksia)]],Lääkkeet[[#This Row],[Alin saldo 
1.1.-30.6.2024 (pakkauksia)]])*Lääkkeet[[#This Row],[Kirjanpitoarvo / pakkaus 1.1.2024
(EUR  ALV 0 %)]]</f>
        <v>0</v>
      </c>
      <c r="P1761" s="18"/>
      <c r="Q1761" s="13"/>
      <c r="R1761" s="13"/>
      <c r="S1761" s="13"/>
      <c r="T1761" s="14"/>
      <c r="U1761" s="51">
        <f>MIN(Lääkkeet[[#This Row],[Velvoite 1.7.2024 (pakkauksia)]],Lääkkeet[[#This Row],[Suurimman alitusluvan mukainen velvoite
1.7.-31.12.2024 (pakkauksia)]],Lääkkeet[[#This Row],[Alin saldo 
1.7.-31.12.2024 (pakkauksia)]])*Lääkkeet[[#This Row],[Kirjanpitoarvo / pakkaus 1.7.2024
(EUR  ALV 0 %)]]</f>
        <v>0</v>
      </c>
      <c r="W1761" s="62" t="str" cm="1">
        <f t="array" ref="W1761">IFERROR(_xlfn.IFS(Lääkkeet[[#This Row],[Sitoutunut pääoma 
1.1.-30.6.2024 (EUR)]]&gt;0,"Täytetyt",Lääkkeet[[#This Row],[Sitoutunut pääoma 
1.7.-31.12.2024 (EUR)]]&gt;0,"Täytetyt"),"")</f>
        <v/>
      </c>
      <c r="X1761" s="62"/>
      <c r="Y1761" s="5">
        <f>Hakulomake!$B$29</f>
        <v>0</v>
      </c>
    </row>
    <row r="1762" spans="2:25" x14ac:dyDescent="0.3">
      <c r="B1762" s="49">
        <f>Hakulomake!$B$17</f>
        <v>0</v>
      </c>
      <c r="C1762" s="77"/>
      <c r="D1762" s="20"/>
      <c r="F1762" s="20"/>
      <c r="G1762" s="20"/>
      <c r="H1762" s="20"/>
      <c r="I1762" s="20"/>
      <c r="J1762" s="17"/>
      <c r="O1762" s="50">
        <f>MIN(Lääkkeet[[#This Row],[Velvoite 1.1.2024 (pakkauksia)]],Lääkkeet[[#This Row],[Suurimman alitusluvan mukainen velvoite 
1.1.-30.6.2024 (pakkauksia)]],Lääkkeet[[#This Row],[Alin saldo 
1.1.-30.6.2024 (pakkauksia)]])*Lääkkeet[[#This Row],[Kirjanpitoarvo / pakkaus 1.1.2024
(EUR  ALV 0 %)]]</f>
        <v>0</v>
      </c>
      <c r="P1762" s="18"/>
      <c r="Q1762" s="13"/>
      <c r="R1762" s="13"/>
      <c r="S1762" s="13"/>
      <c r="T1762" s="14"/>
      <c r="U1762" s="51">
        <f>MIN(Lääkkeet[[#This Row],[Velvoite 1.7.2024 (pakkauksia)]],Lääkkeet[[#This Row],[Suurimman alitusluvan mukainen velvoite
1.7.-31.12.2024 (pakkauksia)]],Lääkkeet[[#This Row],[Alin saldo 
1.7.-31.12.2024 (pakkauksia)]])*Lääkkeet[[#This Row],[Kirjanpitoarvo / pakkaus 1.7.2024
(EUR  ALV 0 %)]]</f>
        <v>0</v>
      </c>
      <c r="W1762" s="62" t="str" cm="1">
        <f t="array" ref="W1762">IFERROR(_xlfn.IFS(Lääkkeet[[#This Row],[Sitoutunut pääoma 
1.1.-30.6.2024 (EUR)]]&gt;0,"Täytetyt",Lääkkeet[[#This Row],[Sitoutunut pääoma 
1.7.-31.12.2024 (EUR)]]&gt;0,"Täytetyt"),"")</f>
        <v/>
      </c>
      <c r="X1762" s="62"/>
      <c r="Y1762" s="5">
        <f>Hakulomake!$B$29</f>
        <v>0</v>
      </c>
    </row>
    <row r="1763" spans="2:25" x14ac:dyDescent="0.3">
      <c r="B1763" s="49">
        <f>Hakulomake!$B$17</f>
        <v>0</v>
      </c>
      <c r="C1763" s="77"/>
      <c r="D1763" s="20"/>
      <c r="F1763" s="20"/>
      <c r="G1763" s="20"/>
      <c r="H1763" s="20"/>
      <c r="I1763" s="20"/>
      <c r="J1763" s="17"/>
      <c r="O1763" s="50">
        <f>MIN(Lääkkeet[[#This Row],[Velvoite 1.1.2024 (pakkauksia)]],Lääkkeet[[#This Row],[Suurimman alitusluvan mukainen velvoite 
1.1.-30.6.2024 (pakkauksia)]],Lääkkeet[[#This Row],[Alin saldo 
1.1.-30.6.2024 (pakkauksia)]])*Lääkkeet[[#This Row],[Kirjanpitoarvo / pakkaus 1.1.2024
(EUR  ALV 0 %)]]</f>
        <v>0</v>
      </c>
      <c r="P1763" s="18"/>
      <c r="Q1763" s="13"/>
      <c r="R1763" s="13"/>
      <c r="S1763" s="13"/>
      <c r="T1763" s="14"/>
      <c r="U1763" s="51">
        <f>MIN(Lääkkeet[[#This Row],[Velvoite 1.7.2024 (pakkauksia)]],Lääkkeet[[#This Row],[Suurimman alitusluvan mukainen velvoite
1.7.-31.12.2024 (pakkauksia)]],Lääkkeet[[#This Row],[Alin saldo 
1.7.-31.12.2024 (pakkauksia)]])*Lääkkeet[[#This Row],[Kirjanpitoarvo / pakkaus 1.7.2024
(EUR  ALV 0 %)]]</f>
        <v>0</v>
      </c>
      <c r="W1763" s="62" t="str" cm="1">
        <f t="array" ref="W1763">IFERROR(_xlfn.IFS(Lääkkeet[[#This Row],[Sitoutunut pääoma 
1.1.-30.6.2024 (EUR)]]&gt;0,"Täytetyt",Lääkkeet[[#This Row],[Sitoutunut pääoma 
1.7.-31.12.2024 (EUR)]]&gt;0,"Täytetyt"),"")</f>
        <v/>
      </c>
      <c r="X1763" s="62"/>
      <c r="Y1763" s="5">
        <f>Hakulomake!$B$29</f>
        <v>0</v>
      </c>
    </row>
    <row r="1764" spans="2:25" x14ac:dyDescent="0.3">
      <c r="B1764" s="49">
        <f>Hakulomake!$B$17</f>
        <v>0</v>
      </c>
      <c r="C1764" s="77"/>
      <c r="D1764" s="20"/>
      <c r="F1764" s="20"/>
      <c r="G1764" s="20"/>
      <c r="H1764" s="20"/>
      <c r="I1764" s="20"/>
      <c r="J1764" s="17"/>
      <c r="O1764" s="50">
        <f>MIN(Lääkkeet[[#This Row],[Velvoite 1.1.2024 (pakkauksia)]],Lääkkeet[[#This Row],[Suurimman alitusluvan mukainen velvoite 
1.1.-30.6.2024 (pakkauksia)]],Lääkkeet[[#This Row],[Alin saldo 
1.1.-30.6.2024 (pakkauksia)]])*Lääkkeet[[#This Row],[Kirjanpitoarvo / pakkaus 1.1.2024
(EUR  ALV 0 %)]]</f>
        <v>0</v>
      </c>
      <c r="P1764" s="18"/>
      <c r="Q1764" s="13"/>
      <c r="R1764" s="13"/>
      <c r="S1764" s="13"/>
      <c r="T1764" s="14"/>
      <c r="U1764" s="51">
        <f>MIN(Lääkkeet[[#This Row],[Velvoite 1.7.2024 (pakkauksia)]],Lääkkeet[[#This Row],[Suurimman alitusluvan mukainen velvoite
1.7.-31.12.2024 (pakkauksia)]],Lääkkeet[[#This Row],[Alin saldo 
1.7.-31.12.2024 (pakkauksia)]])*Lääkkeet[[#This Row],[Kirjanpitoarvo / pakkaus 1.7.2024
(EUR  ALV 0 %)]]</f>
        <v>0</v>
      </c>
      <c r="W1764" s="62" t="str" cm="1">
        <f t="array" ref="W1764">IFERROR(_xlfn.IFS(Lääkkeet[[#This Row],[Sitoutunut pääoma 
1.1.-30.6.2024 (EUR)]]&gt;0,"Täytetyt",Lääkkeet[[#This Row],[Sitoutunut pääoma 
1.7.-31.12.2024 (EUR)]]&gt;0,"Täytetyt"),"")</f>
        <v/>
      </c>
      <c r="X1764" s="62"/>
      <c r="Y1764" s="5">
        <f>Hakulomake!$B$29</f>
        <v>0</v>
      </c>
    </row>
    <row r="1765" spans="2:25" x14ac:dyDescent="0.3">
      <c r="B1765" s="49">
        <f>Hakulomake!$B$17</f>
        <v>0</v>
      </c>
      <c r="C1765" s="77"/>
      <c r="D1765" s="20"/>
      <c r="F1765" s="20"/>
      <c r="G1765" s="20"/>
      <c r="H1765" s="20"/>
      <c r="I1765" s="20"/>
      <c r="J1765" s="17"/>
      <c r="O1765" s="50">
        <f>MIN(Lääkkeet[[#This Row],[Velvoite 1.1.2024 (pakkauksia)]],Lääkkeet[[#This Row],[Suurimman alitusluvan mukainen velvoite 
1.1.-30.6.2024 (pakkauksia)]],Lääkkeet[[#This Row],[Alin saldo 
1.1.-30.6.2024 (pakkauksia)]])*Lääkkeet[[#This Row],[Kirjanpitoarvo / pakkaus 1.1.2024
(EUR  ALV 0 %)]]</f>
        <v>0</v>
      </c>
      <c r="P1765" s="18"/>
      <c r="Q1765" s="13"/>
      <c r="R1765" s="13"/>
      <c r="S1765" s="13"/>
      <c r="T1765" s="14"/>
      <c r="U1765" s="51">
        <f>MIN(Lääkkeet[[#This Row],[Velvoite 1.7.2024 (pakkauksia)]],Lääkkeet[[#This Row],[Suurimman alitusluvan mukainen velvoite
1.7.-31.12.2024 (pakkauksia)]],Lääkkeet[[#This Row],[Alin saldo 
1.7.-31.12.2024 (pakkauksia)]])*Lääkkeet[[#This Row],[Kirjanpitoarvo / pakkaus 1.7.2024
(EUR  ALV 0 %)]]</f>
        <v>0</v>
      </c>
      <c r="W1765" s="62" t="str" cm="1">
        <f t="array" ref="W1765">IFERROR(_xlfn.IFS(Lääkkeet[[#This Row],[Sitoutunut pääoma 
1.1.-30.6.2024 (EUR)]]&gt;0,"Täytetyt",Lääkkeet[[#This Row],[Sitoutunut pääoma 
1.7.-31.12.2024 (EUR)]]&gt;0,"Täytetyt"),"")</f>
        <v/>
      </c>
      <c r="X1765" s="62"/>
      <c r="Y1765" s="5">
        <f>Hakulomake!$B$29</f>
        <v>0</v>
      </c>
    </row>
    <row r="1766" spans="2:25" x14ac:dyDescent="0.3">
      <c r="B1766" s="49">
        <f>Hakulomake!$B$17</f>
        <v>0</v>
      </c>
      <c r="C1766" s="77"/>
      <c r="D1766" s="20"/>
      <c r="F1766" s="20"/>
      <c r="G1766" s="20"/>
      <c r="H1766" s="20"/>
      <c r="I1766" s="20"/>
      <c r="J1766" s="17"/>
      <c r="O1766" s="50">
        <f>MIN(Lääkkeet[[#This Row],[Velvoite 1.1.2024 (pakkauksia)]],Lääkkeet[[#This Row],[Suurimman alitusluvan mukainen velvoite 
1.1.-30.6.2024 (pakkauksia)]],Lääkkeet[[#This Row],[Alin saldo 
1.1.-30.6.2024 (pakkauksia)]])*Lääkkeet[[#This Row],[Kirjanpitoarvo / pakkaus 1.1.2024
(EUR  ALV 0 %)]]</f>
        <v>0</v>
      </c>
      <c r="P1766" s="18"/>
      <c r="Q1766" s="13"/>
      <c r="R1766" s="13"/>
      <c r="S1766" s="13"/>
      <c r="T1766" s="14"/>
      <c r="U1766" s="51">
        <f>MIN(Lääkkeet[[#This Row],[Velvoite 1.7.2024 (pakkauksia)]],Lääkkeet[[#This Row],[Suurimman alitusluvan mukainen velvoite
1.7.-31.12.2024 (pakkauksia)]],Lääkkeet[[#This Row],[Alin saldo 
1.7.-31.12.2024 (pakkauksia)]])*Lääkkeet[[#This Row],[Kirjanpitoarvo / pakkaus 1.7.2024
(EUR  ALV 0 %)]]</f>
        <v>0</v>
      </c>
      <c r="W1766" s="62" t="str" cm="1">
        <f t="array" ref="W1766">IFERROR(_xlfn.IFS(Lääkkeet[[#This Row],[Sitoutunut pääoma 
1.1.-30.6.2024 (EUR)]]&gt;0,"Täytetyt",Lääkkeet[[#This Row],[Sitoutunut pääoma 
1.7.-31.12.2024 (EUR)]]&gt;0,"Täytetyt"),"")</f>
        <v/>
      </c>
      <c r="X1766" s="62"/>
      <c r="Y1766" s="5">
        <f>Hakulomake!$B$29</f>
        <v>0</v>
      </c>
    </row>
    <row r="1767" spans="2:25" x14ac:dyDescent="0.3">
      <c r="B1767" s="49">
        <f>Hakulomake!$B$17</f>
        <v>0</v>
      </c>
      <c r="C1767" s="77"/>
      <c r="D1767" s="20"/>
      <c r="F1767" s="20"/>
      <c r="G1767" s="20"/>
      <c r="H1767" s="20"/>
      <c r="I1767" s="20"/>
      <c r="J1767" s="17"/>
      <c r="O1767" s="50">
        <f>MIN(Lääkkeet[[#This Row],[Velvoite 1.1.2024 (pakkauksia)]],Lääkkeet[[#This Row],[Suurimman alitusluvan mukainen velvoite 
1.1.-30.6.2024 (pakkauksia)]],Lääkkeet[[#This Row],[Alin saldo 
1.1.-30.6.2024 (pakkauksia)]])*Lääkkeet[[#This Row],[Kirjanpitoarvo / pakkaus 1.1.2024
(EUR  ALV 0 %)]]</f>
        <v>0</v>
      </c>
      <c r="P1767" s="18"/>
      <c r="Q1767" s="13"/>
      <c r="R1767" s="13"/>
      <c r="S1767" s="13"/>
      <c r="T1767" s="14"/>
      <c r="U1767" s="51">
        <f>MIN(Lääkkeet[[#This Row],[Velvoite 1.7.2024 (pakkauksia)]],Lääkkeet[[#This Row],[Suurimman alitusluvan mukainen velvoite
1.7.-31.12.2024 (pakkauksia)]],Lääkkeet[[#This Row],[Alin saldo 
1.7.-31.12.2024 (pakkauksia)]])*Lääkkeet[[#This Row],[Kirjanpitoarvo / pakkaus 1.7.2024
(EUR  ALV 0 %)]]</f>
        <v>0</v>
      </c>
      <c r="W1767" s="62" t="str" cm="1">
        <f t="array" ref="W1767">IFERROR(_xlfn.IFS(Lääkkeet[[#This Row],[Sitoutunut pääoma 
1.1.-30.6.2024 (EUR)]]&gt;0,"Täytetyt",Lääkkeet[[#This Row],[Sitoutunut pääoma 
1.7.-31.12.2024 (EUR)]]&gt;0,"Täytetyt"),"")</f>
        <v/>
      </c>
      <c r="X1767" s="62"/>
      <c r="Y1767" s="5">
        <f>Hakulomake!$B$29</f>
        <v>0</v>
      </c>
    </row>
    <row r="1768" spans="2:25" x14ac:dyDescent="0.3">
      <c r="B1768" s="49">
        <f>Hakulomake!$B$17</f>
        <v>0</v>
      </c>
      <c r="C1768" s="77"/>
      <c r="D1768" s="20"/>
      <c r="F1768" s="20"/>
      <c r="G1768" s="20"/>
      <c r="H1768" s="20"/>
      <c r="I1768" s="20"/>
      <c r="J1768" s="17"/>
      <c r="O1768" s="50">
        <f>MIN(Lääkkeet[[#This Row],[Velvoite 1.1.2024 (pakkauksia)]],Lääkkeet[[#This Row],[Suurimman alitusluvan mukainen velvoite 
1.1.-30.6.2024 (pakkauksia)]],Lääkkeet[[#This Row],[Alin saldo 
1.1.-30.6.2024 (pakkauksia)]])*Lääkkeet[[#This Row],[Kirjanpitoarvo / pakkaus 1.1.2024
(EUR  ALV 0 %)]]</f>
        <v>0</v>
      </c>
      <c r="P1768" s="18"/>
      <c r="Q1768" s="13"/>
      <c r="R1768" s="13"/>
      <c r="S1768" s="13"/>
      <c r="T1768" s="14"/>
      <c r="U1768" s="51">
        <f>MIN(Lääkkeet[[#This Row],[Velvoite 1.7.2024 (pakkauksia)]],Lääkkeet[[#This Row],[Suurimman alitusluvan mukainen velvoite
1.7.-31.12.2024 (pakkauksia)]],Lääkkeet[[#This Row],[Alin saldo 
1.7.-31.12.2024 (pakkauksia)]])*Lääkkeet[[#This Row],[Kirjanpitoarvo / pakkaus 1.7.2024
(EUR  ALV 0 %)]]</f>
        <v>0</v>
      </c>
      <c r="W1768" s="62" t="str" cm="1">
        <f t="array" ref="W1768">IFERROR(_xlfn.IFS(Lääkkeet[[#This Row],[Sitoutunut pääoma 
1.1.-30.6.2024 (EUR)]]&gt;0,"Täytetyt",Lääkkeet[[#This Row],[Sitoutunut pääoma 
1.7.-31.12.2024 (EUR)]]&gt;0,"Täytetyt"),"")</f>
        <v/>
      </c>
      <c r="X1768" s="62"/>
      <c r="Y1768" s="5">
        <f>Hakulomake!$B$29</f>
        <v>0</v>
      </c>
    </row>
    <row r="1769" spans="2:25" x14ac:dyDescent="0.3">
      <c r="B1769" s="49">
        <f>Hakulomake!$B$17</f>
        <v>0</v>
      </c>
      <c r="C1769" s="77"/>
      <c r="D1769" s="20"/>
      <c r="F1769" s="20"/>
      <c r="G1769" s="20"/>
      <c r="H1769" s="20"/>
      <c r="I1769" s="20"/>
      <c r="J1769" s="17"/>
      <c r="O1769" s="50">
        <f>MIN(Lääkkeet[[#This Row],[Velvoite 1.1.2024 (pakkauksia)]],Lääkkeet[[#This Row],[Suurimman alitusluvan mukainen velvoite 
1.1.-30.6.2024 (pakkauksia)]],Lääkkeet[[#This Row],[Alin saldo 
1.1.-30.6.2024 (pakkauksia)]])*Lääkkeet[[#This Row],[Kirjanpitoarvo / pakkaus 1.1.2024
(EUR  ALV 0 %)]]</f>
        <v>0</v>
      </c>
      <c r="P1769" s="18"/>
      <c r="Q1769" s="13"/>
      <c r="R1769" s="13"/>
      <c r="S1769" s="13"/>
      <c r="T1769" s="14"/>
      <c r="U1769" s="51">
        <f>MIN(Lääkkeet[[#This Row],[Velvoite 1.7.2024 (pakkauksia)]],Lääkkeet[[#This Row],[Suurimman alitusluvan mukainen velvoite
1.7.-31.12.2024 (pakkauksia)]],Lääkkeet[[#This Row],[Alin saldo 
1.7.-31.12.2024 (pakkauksia)]])*Lääkkeet[[#This Row],[Kirjanpitoarvo / pakkaus 1.7.2024
(EUR  ALV 0 %)]]</f>
        <v>0</v>
      </c>
      <c r="W1769" s="62" t="str" cm="1">
        <f t="array" ref="W1769">IFERROR(_xlfn.IFS(Lääkkeet[[#This Row],[Sitoutunut pääoma 
1.1.-30.6.2024 (EUR)]]&gt;0,"Täytetyt",Lääkkeet[[#This Row],[Sitoutunut pääoma 
1.7.-31.12.2024 (EUR)]]&gt;0,"Täytetyt"),"")</f>
        <v/>
      </c>
      <c r="X1769" s="62"/>
      <c r="Y1769" s="5">
        <f>Hakulomake!$B$29</f>
        <v>0</v>
      </c>
    </row>
    <row r="1770" spans="2:25" x14ac:dyDescent="0.3">
      <c r="B1770" s="49">
        <f>Hakulomake!$B$17</f>
        <v>0</v>
      </c>
      <c r="C1770" s="77"/>
      <c r="D1770" s="20"/>
      <c r="F1770" s="20"/>
      <c r="G1770" s="20"/>
      <c r="H1770" s="20"/>
      <c r="I1770" s="20"/>
      <c r="J1770" s="17"/>
      <c r="O1770" s="50">
        <f>MIN(Lääkkeet[[#This Row],[Velvoite 1.1.2024 (pakkauksia)]],Lääkkeet[[#This Row],[Suurimman alitusluvan mukainen velvoite 
1.1.-30.6.2024 (pakkauksia)]],Lääkkeet[[#This Row],[Alin saldo 
1.1.-30.6.2024 (pakkauksia)]])*Lääkkeet[[#This Row],[Kirjanpitoarvo / pakkaus 1.1.2024
(EUR  ALV 0 %)]]</f>
        <v>0</v>
      </c>
      <c r="P1770" s="18"/>
      <c r="Q1770" s="13"/>
      <c r="R1770" s="13"/>
      <c r="S1770" s="13"/>
      <c r="T1770" s="14"/>
      <c r="U1770" s="51">
        <f>MIN(Lääkkeet[[#This Row],[Velvoite 1.7.2024 (pakkauksia)]],Lääkkeet[[#This Row],[Suurimman alitusluvan mukainen velvoite
1.7.-31.12.2024 (pakkauksia)]],Lääkkeet[[#This Row],[Alin saldo 
1.7.-31.12.2024 (pakkauksia)]])*Lääkkeet[[#This Row],[Kirjanpitoarvo / pakkaus 1.7.2024
(EUR  ALV 0 %)]]</f>
        <v>0</v>
      </c>
      <c r="W1770" s="62" t="str" cm="1">
        <f t="array" ref="W1770">IFERROR(_xlfn.IFS(Lääkkeet[[#This Row],[Sitoutunut pääoma 
1.1.-30.6.2024 (EUR)]]&gt;0,"Täytetyt",Lääkkeet[[#This Row],[Sitoutunut pääoma 
1.7.-31.12.2024 (EUR)]]&gt;0,"Täytetyt"),"")</f>
        <v/>
      </c>
      <c r="X1770" s="62"/>
      <c r="Y1770" s="5">
        <f>Hakulomake!$B$29</f>
        <v>0</v>
      </c>
    </row>
    <row r="1771" spans="2:25" x14ac:dyDescent="0.3">
      <c r="B1771" s="49">
        <f>Hakulomake!$B$17</f>
        <v>0</v>
      </c>
      <c r="C1771" s="77"/>
      <c r="D1771" s="20"/>
      <c r="F1771" s="20"/>
      <c r="G1771" s="20"/>
      <c r="H1771" s="20"/>
      <c r="I1771" s="20"/>
      <c r="J1771" s="17"/>
      <c r="O1771" s="50">
        <f>MIN(Lääkkeet[[#This Row],[Velvoite 1.1.2024 (pakkauksia)]],Lääkkeet[[#This Row],[Suurimman alitusluvan mukainen velvoite 
1.1.-30.6.2024 (pakkauksia)]],Lääkkeet[[#This Row],[Alin saldo 
1.1.-30.6.2024 (pakkauksia)]])*Lääkkeet[[#This Row],[Kirjanpitoarvo / pakkaus 1.1.2024
(EUR  ALV 0 %)]]</f>
        <v>0</v>
      </c>
      <c r="P1771" s="18"/>
      <c r="Q1771" s="13"/>
      <c r="R1771" s="13"/>
      <c r="S1771" s="13"/>
      <c r="T1771" s="14"/>
      <c r="U1771" s="51">
        <f>MIN(Lääkkeet[[#This Row],[Velvoite 1.7.2024 (pakkauksia)]],Lääkkeet[[#This Row],[Suurimman alitusluvan mukainen velvoite
1.7.-31.12.2024 (pakkauksia)]],Lääkkeet[[#This Row],[Alin saldo 
1.7.-31.12.2024 (pakkauksia)]])*Lääkkeet[[#This Row],[Kirjanpitoarvo / pakkaus 1.7.2024
(EUR  ALV 0 %)]]</f>
        <v>0</v>
      </c>
      <c r="W1771" s="62" t="str" cm="1">
        <f t="array" ref="W1771">IFERROR(_xlfn.IFS(Lääkkeet[[#This Row],[Sitoutunut pääoma 
1.1.-30.6.2024 (EUR)]]&gt;0,"Täytetyt",Lääkkeet[[#This Row],[Sitoutunut pääoma 
1.7.-31.12.2024 (EUR)]]&gt;0,"Täytetyt"),"")</f>
        <v/>
      </c>
      <c r="X1771" s="62"/>
      <c r="Y1771" s="5">
        <f>Hakulomake!$B$29</f>
        <v>0</v>
      </c>
    </row>
    <row r="1772" spans="2:25" x14ac:dyDescent="0.3">
      <c r="B1772" s="49">
        <f>Hakulomake!$B$17</f>
        <v>0</v>
      </c>
      <c r="C1772" s="77"/>
      <c r="D1772" s="20"/>
      <c r="F1772" s="20"/>
      <c r="G1772" s="20"/>
      <c r="H1772" s="20"/>
      <c r="I1772" s="20"/>
      <c r="J1772" s="17"/>
      <c r="O1772" s="50">
        <f>MIN(Lääkkeet[[#This Row],[Velvoite 1.1.2024 (pakkauksia)]],Lääkkeet[[#This Row],[Suurimman alitusluvan mukainen velvoite 
1.1.-30.6.2024 (pakkauksia)]],Lääkkeet[[#This Row],[Alin saldo 
1.1.-30.6.2024 (pakkauksia)]])*Lääkkeet[[#This Row],[Kirjanpitoarvo / pakkaus 1.1.2024
(EUR  ALV 0 %)]]</f>
        <v>0</v>
      </c>
      <c r="P1772" s="18"/>
      <c r="Q1772" s="13"/>
      <c r="R1772" s="13"/>
      <c r="S1772" s="13"/>
      <c r="T1772" s="14"/>
      <c r="U1772" s="51">
        <f>MIN(Lääkkeet[[#This Row],[Velvoite 1.7.2024 (pakkauksia)]],Lääkkeet[[#This Row],[Suurimman alitusluvan mukainen velvoite
1.7.-31.12.2024 (pakkauksia)]],Lääkkeet[[#This Row],[Alin saldo 
1.7.-31.12.2024 (pakkauksia)]])*Lääkkeet[[#This Row],[Kirjanpitoarvo / pakkaus 1.7.2024
(EUR  ALV 0 %)]]</f>
        <v>0</v>
      </c>
      <c r="W1772" s="62" t="str" cm="1">
        <f t="array" ref="W1772">IFERROR(_xlfn.IFS(Lääkkeet[[#This Row],[Sitoutunut pääoma 
1.1.-30.6.2024 (EUR)]]&gt;0,"Täytetyt",Lääkkeet[[#This Row],[Sitoutunut pääoma 
1.7.-31.12.2024 (EUR)]]&gt;0,"Täytetyt"),"")</f>
        <v/>
      </c>
      <c r="X1772" s="62"/>
      <c r="Y1772" s="5">
        <f>Hakulomake!$B$29</f>
        <v>0</v>
      </c>
    </row>
    <row r="1773" spans="2:25" x14ac:dyDescent="0.3">
      <c r="B1773" s="49">
        <f>Hakulomake!$B$17</f>
        <v>0</v>
      </c>
      <c r="C1773" s="77"/>
      <c r="D1773" s="20"/>
      <c r="F1773" s="20"/>
      <c r="G1773" s="20"/>
      <c r="H1773" s="20"/>
      <c r="I1773" s="20"/>
      <c r="J1773" s="17"/>
      <c r="O1773" s="50">
        <f>MIN(Lääkkeet[[#This Row],[Velvoite 1.1.2024 (pakkauksia)]],Lääkkeet[[#This Row],[Suurimman alitusluvan mukainen velvoite 
1.1.-30.6.2024 (pakkauksia)]],Lääkkeet[[#This Row],[Alin saldo 
1.1.-30.6.2024 (pakkauksia)]])*Lääkkeet[[#This Row],[Kirjanpitoarvo / pakkaus 1.1.2024
(EUR  ALV 0 %)]]</f>
        <v>0</v>
      </c>
      <c r="P1773" s="18"/>
      <c r="Q1773" s="13"/>
      <c r="R1773" s="13"/>
      <c r="S1773" s="13"/>
      <c r="T1773" s="14"/>
      <c r="U1773" s="51">
        <f>MIN(Lääkkeet[[#This Row],[Velvoite 1.7.2024 (pakkauksia)]],Lääkkeet[[#This Row],[Suurimman alitusluvan mukainen velvoite
1.7.-31.12.2024 (pakkauksia)]],Lääkkeet[[#This Row],[Alin saldo 
1.7.-31.12.2024 (pakkauksia)]])*Lääkkeet[[#This Row],[Kirjanpitoarvo / pakkaus 1.7.2024
(EUR  ALV 0 %)]]</f>
        <v>0</v>
      </c>
      <c r="W1773" s="62" t="str" cm="1">
        <f t="array" ref="W1773">IFERROR(_xlfn.IFS(Lääkkeet[[#This Row],[Sitoutunut pääoma 
1.1.-30.6.2024 (EUR)]]&gt;0,"Täytetyt",Lääkkeet[[#This Row],[Sitoutunut pääoma 
1.7.-31.12.2024 (EUR)]]&gt;0,"Täytetyt"),"")</f>
        <v/>
      </c>
      <c r="X1773" s="62"/>
      <c r="Y1773" s="5">
        <f>Hakulomake!$B$29</f>
        <v>0</v>
      </c>
    </row>
    <row r="1774" spans="2:25" x14ac:dyDescent="0.3">
      <c r="B1774" s="49">
        <f>Hakulomake!$B$17</f>
        <v>0</v>
      </c>
      <c r="C1774" s="77"/>
      <c r="D1774" s="20"/>
      <c r="F1774" s="20"/>
      <c r="G1774" s="20"/>
      <c r="H1774" s="20"/>
      <c r="I1774" s="20"/>
      <c r="J1774" s="17"/>
      <c r="O1774" s="50">
        <f>MIN(Lääkkeet[[#This Row],[Velvoite 1.1.2024 (pakkauksia)]],Lääkkeet[[#This Row],[Suurimman alitusluvan mukainen velvoite 
1.1.-30.6.2024 (pakkauksia)]],Lääkkeet[[#This Row],[Alin saldo 
1.1.-30.6.2024 (pakkauksia)]])*Lääkkeet[[#This Row],[Kirjanpitoarvo / pakkaus 1.1.2024
(EUR  ALV 0 %)]]</f>
        <v>0</v>
      </c>
      <c r="P1774" s="18"/>
      <c r="Q1774" s="13"/>
      <c r="R1774" s="13"/>
      <c r="S1774" s="13"/>
      <c r="T1774" s="14"/>
      <c r="U1774" s="51">
        <f>MIN(Lääkkeet[[#This Row],[Velvoite 1.7.2024 (pakkauksia)]],Lääkkeet[[#This Row],[Suurimman alitusluvan mukainen velvoite
1.7.-31.12.2024 (pakkauksia)]],Lääkkeet[[#This Row],[Alin saldo 
1.7.-31.12.2024 (pakkauksia)]])*Lääkkeet[[#This Row],[Kirjanpitoarvo / pakkaus 1.7.2024
(EUR  ALV 0 %)]]</f>
        <v>0</v>
      </c>
      <c r="W1774" s="62" t="str" cm="1">
        <f t="array" ref="W1774">IFERROR(_xlfn.IFS(Lääkkeet[[#This Row],[Sitoutunut pääoma 
1.1.-30.6.2024 (EUR)]]&gt;0,"Täytetyt",Lääkkeet[[#This Row],[Sitoutunut pääoma 
1.7.-31.12.2024 (EUR)]]&gt;0,"Täytetyt"),"")</f>
        <v/>
      </c>
      <c r="X1774" s="62"/>
      <c r="Y1774" s="5">
        <f>Hakulomake!$B$29</f>
        <v>0</v>
      </c>
    </row>
    <row r="1775" spans="2:25" x14ac:dyDescent="0.3">
      <c r="B1775" s="49">
        <f>Hakulomake!$B$17</f>
        <v>0</v>
      </c>
      <c r="C1775" s="77"/>
      <c r="D1775" s="20"/>
      <c r="F1775" s="20"/>
      <c r="G1775" s="20"/>
      <c r="H1775" s="20"/>
      <c r="I1775" s="20"/>
      <c r="J1775" s="17"/>
      <c r="O1775" s="50">
        <f>MIN(Lääkkeet[[#This Row],[Velvoite 1.1.2024 (pakkauksia)]],Lääkkeet[[#This Row],[Suurimman alitusluvan mukainen velvoite 
1.1.-30.6.2024 (pakkauksia)]],Lääkkeet[[#This Row],[Alin saldo 
1.1.-30.6.2024 (pakkauksia)]])*Lääkkeet[[#This Row],[Kirjanpitoarvo / pakkaus 1.1.2024
(EUR  ALV 0 %)]]</f>
        <v>0</v>
      </c>
      <c r="P1775" s="18"/>
      <c r="Q1775" s="13"/>
      <c r="R1775" s="13"/>
      <c r="S1775" s="13"/>
      <c r="T1775" s="14"/>
      <c r="U1775" s="51">
        <f>MIN(Lääkkeet[[#This Row],[Velvoite 1.7.2024 (pakkauksia)]],Lääkkeet[[#This Row],[Suurimman alitusluvan mukainen velvoite
1.7.-31.12.2024 (pakkauksia)]],Lääkkeet[[#This Row],[Alin saldo 
1.7.-31.12.2024 (pakkauksia)]])*Lääkkeet[[#This Row],[Kirjanpitoarvo / pakkaus 1.7.2024
(EUR  ALV 0 %)]]</f>
        <v>0</v>
      </c>
      <c r="W1775" s="62" t="str" cm="1">
        <f t="array" ref="W1775">IFERROR(_xlfn.IFS(Lääkkeet[[#This Row],[Sitoutunut pääoma 
1.1.-30.6.2024 (EUR)]]&gt;0,"Täytetyt",Lääkkeet[[#This Row],[Sitoutunut pääoma 
1.7.-31.12.2024 (EUR)]]&gt;0,"Täytetyt"),"")</f>
        <v/>
      </c>
      <c r="X1775" s="62"/>
      <c r="Y1775" s="5">
        <f>Hakulomake!$B$29</f>
        <v>0</v>
      </c>
    </row>
    <row r="1776" spans="2:25" x14ac:dyDescent="0.3">
      <c r="B1776" s="49">
        <f>Hakulomake!$B$17</f>
        <v>0</v>
      </c>
      <c r="C1776" s="77"/>
      <c r="D1776" s="20"/>
      <c r="F1776" s="20"/>
      <c r="G1776" s="20"/>
      <c r="H1776" s="20"/>
      <c r="I1776" s="20"/>
      <c r="J1776" s="17"/>
      <c r="O1776" s="50">
        <f>MIN(Lääkkeet[[#This Row],[Velvoite 1.1.2024 (pakkauksia)]],Lääkkeet[[#This Row],[Suurimman alitusluvan mukainen velvoite 
1.1.-30.6.2024 (pakkauksia)]],Lääkkeet[[#This Row],[Alin saldo 
1.1.-30.6.2024 (pakkauksia)]])*Lääkkeet[[#This Row],[Kirjanpitoarvo / pakkaus 1.1.2024
(EUR  ALV 0 %)]]</f>
        <v>0</v>
      </c>
      <c r="P1776" s="18"/>
      <c r="Q1776" s="13"/>
      <c r="R1776" s="13"/>
      <c r="S1776" s="13"/>
      <c r="T1776" s="14"/>
      <c r="U1776" s="51">
        <f>MIN(Lääkkeet[[#This Row],[Velvoite 1.7.2024 (pakkauksia)]],Lääkkeet[[#This Row],[Suurimman alitusluvan mukainen velvoite
1.7.-31.12.2024 (pakkauksia)]],Lääkkeet[[#This Row],[Alin saldo 
1.7.-31.12.2024 (pakkauksia)]])*Lääkkeet[[#This Row],[Kirjanpitoarvo / pakkaus 1.7.2024
(EUR  ALV 0 %)]]</f>
        <v>0</v>
      </c>
      <c r="W1776" s="62" t="str" cm="1">
        <f t="array" ref="W1776">IFERROR(_xlfn.IFS(Lääkkeet[[#This Row],[Sitoutunut pääoma 
1.1.-30.6.2024 (EUR)]]&gt;0,"Täytetyt",Lääkkeet[[#This Row],[Sitoutunut pääoma 
1.7.-31.12.2024 (EUR)]]&gt;0,"Täytetyt"),"")</f>
        <v/>
      </c>
      <c r="X1776" s="62"/>
      <c r="Y1776" s="5">
        <f>Hakulomake!$B$29</f>
        <v>0</v>
      </c>
    </row>
    <row r="1777" spans="2:25" x14ac:dyDescent="0.3">
      <c r="B1777" s="49">
        <f>Hakulomake!$B$17</f>
        <v>0</v>
      </c>
      <c r="C1777" s="77"/>
      <c r="D1777" s="20"/>
      <c r="F1777" s="20"/>
      <c r="G1777" s="20"/>
      <c r="H1777" s="20"/>
      <c r="I1777" s="20"/>
      <c r="J1777" s="17"/>
      <c r="O1777" s="50">
        <f>MIN(Lääkkeet[[#This Row],[Velvoite 1.1.2024 (pakkauksia)]],Lääkkeet[[#This Row],[Suurimman alitusluvan mukainen velvoite 
1.1.-30.6.2024 (pakkauksia)]],Lääkkeet[[#This Row],[Alin saldo 
1.1.-30.6.2024 (pakkauksia)]])*Lääkkeet[[#This Row],[Kirjanpitoarvo / pakkaus 1.1.2024
(EUR  ALV 0 %)]]</f>
        <v>0</v>
      </c>
      <c r="P1777" s="18"/>
      <c r="Q1777" s="13"/>
      <c r="R1777" s="13"/>
      <c r="S1777" s="13"/>
      <c r="T1777" s="14"/>
      <c r="U1777" s="51">
        <f>MIN(Lääkkeet[[#This Row],[Velvoite 1.7.2024 (pakkauksia)]],Lääkkeet[[#This Row],[Suurimman alitusluvan mukainen velvoite
1.7.-31.12.2024 (pakkauksia)]],Lääkkeet[[#This Row],[Alin saldo 
1.7.-31.12.2024 (pakkauksia)]])*Lääkkeet[[#This Row],[Kirjanpitoarvo / pakkaus 1.7.2024
(EUR  ALV 0 %)]]</f>
        <v>0</v>
      </c>
      <c r="W1777" s="62" t="str" cm="1">
        <f t="array" ref="W1777">IFERROR(_xlfn.IFS(Lääkkeet[[#This Row],[Sitoutunut pääoma 
1.1.-30.6.2024 (EUR)]]&gt;0,"Täytetyt",Lääkkeet[[#This Row],[Sitoutunut pääoma 
1.7.-31.12.2024 (EUR)]]&gt;0,"Täytetyt"),"")</f>
        <v/>
      </c>
      <c r="X1777" s="62"/>
      <c r="Y1777" s="5">
        <f>Hakulomake!$B$29</f>
        <v>0</v>
      </c>
    </row>
    <row r="1778" spans="2:25" x14ac:dyDescent="0.3">
      <c r="B1778" s="49">
        <f>Hakulomake!$B$17</f>
        <v>0</v>
      </c>
      <c r="C1778" s="77"/>
      <c r="D1778" s="20"/>
      <c r="F1778" s="20"/>
      <c r="G1778" s="20"/>
      <c r="H1778" s="20"/>
      <c r="I1778" s="20"/>
      <c r="J1778" s="17"/>
      <c r="O1778" s="50">
        <f>MIN(Lääkkeet[[#This Row],[Velvoite 1.1.2024 (pakkauksia)]],Lääkkeet[[#This Row],[Suurimman alitusluvan mukainen velvoite 
1.1.-30.6.2024 (pakkauksia)]],Lääkkeet[[#This Row],[Alin saldo 
1.1.-30.6.2024 (pakkauksia)]])*Lääkkeet[[#This Row],[Kirjanpitoarvo / pakkaus 1.1.2024
(EUR  ALV 0 %)]]</f>
        <v>0</v>
      </c>
      <c r="P1778" s="18"/>
      <c r="Q1778" s="13"/>
      <c r="R1778" s="13"/>
      <c r="S1778" s="13"/>
      <c r="T1778" s="14"/>
      <c r="U1778" s="51">
        <f>MIN(Lääkkeet[[#This Row],[Velvoite 1.7.2024 (pakkauksia)]],Lääkkeet[[#This Row],[Suurimman alitusluvan mukainen velvoite
1.7.-31.12.2024 (pakkauksia)]],Lääkkeet[[#This Row],[Alin saldo 
1.7.-31.12.2024 (pakkauksia)]])*Lääkkeet[[#This Row],[Kirjanpitoarvo / pakkaus 1.7.2024
(EUR  ALV 0 %)]]</f>
        <v>0</v>
      </c>
      <c r="W1778" s="62" t="str" cm="1">
        <f t="array" ref="W1778">IFERROR(_xlfn.IFS(Lääkkeet[[#This Row],[Sitoutunut pääoma 
1.1.-30.6.2024 (EUR)]]&gt;0,"Täytetyt",Lääkkeet[[#This Row],[Sitoutunut pääoma 
1.7.-31.12.2024 (EUR)]]&gt;0,"Täytetyt"),"")</f>
        <v/>
      </c>
      <c r="X1778" s="62"/>
      <c r="Y1778" s="5">
        <f>Hakulomake!$B$29</f>
        <v>0</v>
      </c>
    </row>
    <row r="1779" spans="2:25" x14ac:dyDescent="0.3">
      <c r="B1779" s="49">
        <f>Hakulomake!$B$17</f>
        <v>0</v>
      </c>
      <c r="C1779" s="77"/>
      <c r="D1779" s="20"/>
      <c r="F1779" s="20"/>
      <c r="G1779" s="20"/>
      <c r="H1779" s="20"/>
      <c r="I1779" s="20"/>
      <c r="J1779" s="17"/>
      <c r="O1779" s="50">
        <f>MIN(Lääkkeet[[#This Row],[Velvoite 1.1.2024 (pakkauksia)]],Lääkkeet[[#This Row],[Suurimman alitusluvan mukainen velvoite 
1.1.-30.6.2024 (pakkauksia)]],Lääkkeet[[#This Row],[Alin saldo 
1.1.-30.6.2024 (pakkauksia)]])*Lääkkeet[[#This Row],[Kirjanpitoarvo / pakkaus 1.1.2024
(EUR  ALV 0 %)]]</f>
        <v>0</v>
      </c>
      <c r="P1779" s="18"/>
      <c r="Q1779" s="13"/>
      <c r="R1779" s="13"/>
      <c r="S1779" s="13"/>
      <c r="T1779" s="14"/>
      <c r="U1779" s="51">
        <f>MIN(Lääkkeet[[#This Row],[Velvoite 1.7.2024 (pakkauksia)]],Lääkkeet[[#This Row],[Suurimman alitusluvan mukainen velvoite
1.7.-31.12.2024 (pakkauksia)]],Lääkkeet[[#This Row],[Alin saldo 
1.7.-31.12.2024 (pakkauksia)]])*Lääkkeet[[#This Row],[Kirjanpitoarvo / pakkaus 1.7.2024
(EUR  ALV 0 %)]]</f>
        <v>0</v>
      </c>
      <c r="W1779" s="62" t="str" cm="1">
        <f t="array" ref="W1779">IFERROR(_xlfn.IFS(Lääkkeet[[#This Row],[Sitoutunut pääoma 
1.1.-30.6.2024 (EUR)]]&gt;0,"Täytetyt",Lääkkeet[[#This Row],[Sitoutunut pääoma 
1.7.-31.12.2024 (EUR)]]&gt;0,"Täytetyt"),"")</f>
        <v/>
      </c>
      <c r="X1779" s="62"/>
      <c r="Y1779" s="5">
        <f>Hakulomake!$B$29</f>
        <v>0</v>
      </c>
    </row>
    <row r="1780" spans="2:25" x14ac:dyDescent="0.3">
      <c r="B1780" s="49">
        <f>Hakulomake!$B$17</f>
        <v>0</v>
      </c>
      <c r="C1780" s="77"/>
      <c r="D1780" s="20"/>
      <c r="F1780" s="20"/>
      <c r="G1780" s="20"/>
      <c r="H1780" s="20"/>
      <c r="I1780" s="20"/>
      <c r="J1780" s="17"/>
      <c r="O1780" s="50">
        <f>MIN(Lääkkeet[[#This Row],[Velvoite 1.1.2024 (pakkauksia)]],Lääkkeet[[#This Row],[Suurimman alitusluvan mukainen velvoite 
1.1.-30.6.2024 (pakkauksia)]],Lääkkeet[[#This Row],[Alin saldo 
1.1.-30.6.2024 (pakkauksia)]])*Lääkkeet[[#This Row],[Kirjanpitoarvo / pakkaus 1.1.2024
(EUR  ALV 0 %)]]</f>
        <v>0</v>
      </c>
      <c r="P1780" s="18"/>
      <c r="Q1780" s="13"/>
      <c r="R1780" s="13"/>
      <c r="S1780" s="13"/>
      <c r="T1780" s="14"/>
      <c r="U1780" s="51">
        <f>MIN(Lääkkeet[[#This Row],[Velvoite 1.7.2024 (pakkauksia)]],Lääkkeet[[#This Row],[Suurimman alitusluvan mukainen velvoite
1.7.-31.12.2024 (pakkauksia)]],Lääkkeet[[#This Row],[Alin saldo 
1.7.-31.12.2024 (pakkauksia)]])*Lääkkeet[[#This Row],[Kirjanpitoarvo / pakkaus 1.7.2024
(EUR  ALV 0 %)]]</f>
        <v>0</v>
      </c>
      <c r="W1780" s="62" t="str" cm="1">
        <f t="array" ref="W1780">IFERROR(_xlfn.IFS(Lääkkeet[[#This Row],[Sitoutunut pääoma 
1.1.-30.6.2024 (EUR)]]&gt;0,"Täytetyt",Lääkkeet[[#This Row],[Sitoutunut pääoma 
1.7.-31.12.2024 (EUR)]]&gt;0,"Täytetyt"),"")</f>
        <v/>
      </c>
      <c r="X1780" s="62"/>
      <c r="Y1780" s="5">
        <f>Hakulomake!$B$29</f>
        <v>0</v>
      </c>
    </row>
    <row r="1781" spans="2:25" x14ac:dyDescent="0.3">
      <c r="B1781" s="49">
        <f>Hakulomake!$B$17</f>
        <v>0</v>
      </c>
      <c r="C1781" s="77"/>
      <c r="D1781" s="20"/>
      <c r="F1781" s="20"/>
      <c r="G1781" s="20"/>
      <c r="H1781" s="20"/>
      <c r="I1781" s="20"/>
      <c r="J1781" s="17"/>
      <c r="O1781" s="50">
        <f>MIN(Lääkkeet[[#This Row],[Velvoite 1.1.2024 (pakkauksia)]],Lääkkeet[[#This Row],[Suurimman alitusluvan mukainen velvoite 
1.1.-30.6.2024 (pakkauksia)]],Lääkkeet[[#This Row],[Alin saldo 
1.1.-30.6.2024 (pakkauksia)]])*Lääkkeet[[#This Row],[Kirjanpitoarvo / pakkaus 1.1.2024
(EUR  ALV 0 %)]]</f>
        <v>0</v>
      </c>
      <c r="P1781" s="18"/>
      <c r="Q1781" s="13"/>
      <c r="R1781" s="13"/>
      <c r="S1781" s="13"/>
      <c r="T1781" s="14"/>
      <c r="U1781" s="51">
        <f>MIN(Lääkkeet[[#This Row],[Velvoite 1.7.2024 (pakkauksia)]],Lääkkeet[[#This Row],[Suurimman alitusluvan mukainen velvoite
1.7.-31.12.2024 (pakkauksia)]],Lääkkeet[[#This Row],[Alin saldo 
1.7.-31.12.2024 (pakkauksia)]])*Lääkkeet[[#This Row],[Kirjanpitoarvo / pakkaus 1.7.2024
(EUR  ALV 0 %)]]</f>
        <v>0</v>
      </c>
      <c r="W1781" s="62" t="str" cm="1">
        <f t="array" ref="W1781">IFERROR(_xlfn.IFS(Lääkkeet[[#This Row],[Sitoutunut pääoma 
1.1.-30.6.2024 (EUR)]]&gt;0,"Täytetyt",Lääkkeet[[#This Row],[Sitoutunut pääoma 
1.7.-31.12.2024 (EUR)]]&gt;0,"Täytetyt"),"")</f>
        <v/>
      </c>
      <c r="X1781" s="62"/>
      <c r="Y1781" s="5">
        <f>Hakulomake!$B$29</f>
        <v>0</v>
      </c>
    </row>
    <row r="1782" spans="2:25" x14ac:dyDescent="0.3">
      <c r="B1782" s="49">
        <f>Hakulomake!$B$17</f>
        <v>0</v>
      </c>
      <c r="C1782" s="77"/>
      <c r="D1782" s="20"/>
      <c r="F1782" s="20"/>
      <c r="G1782" s="20"/>
      <c r="H1782" s="20"/>
      <c r="I1782" s="20"/>
      <c r="J1782" s="17"/>
      <c r="O1782" s="50">
        <f>MIN(Lääkkeet[[#This Row],[Velvoite 1.1.2024 (pakkauksia)]],Lääkkeet[[#This Row],[Suurimman alitusluvan mukainen velvoite 
1.1.-30.6.2024 (pakkauksia)]],Lääkkeet[[#This Row],[Alin saldo 
1.1.-30.6.2024 (pakkauksia)]])*Lääkkeet[[#This Row],[Kirjanpitoarvo / pakkaus 1.1.2024
(EUR  ALV 0 %)]]</f>
        <v>0</v>
      </c>
      <c r="P1782" s="18"/>
      <c r="Q1782" s="13"/>
      <c r="R1782" s="13"/>
      <c r="S1782" s="13"/>
      <c r="T1782" s="14"/>
      <c r="U1782" s="51">
        <f>MIN(Lääkkeet[[#This Row],[Velvoite 1.7.2024 (pakkauksia)]],Lääkkeet[[#This Row],[Suurimman alitusluvan mukainen velvoite
1.7.-31.12.2024 (pakkauksia)]],Lääkkeet[[#This Row],[Alin saldo 
1.7.-31.12.2024 (pakkauksia)]])*Lääkkeet[[#This Row],[Kirjanpitoarvo / pakkaus 1.7.2024
(EUR  ALV 0 %)]]</f>
        <v>0</v>
      </c>
      <c r="W1782" s="62" t="str" cm="1">
        <f t="array" ref="W1782">IFERROR(_xlfn.IFS(Lääkkeet[[#This Row],[Sitoutunut pääoma 
1.1.-30.6.2024 (EUR)]]&gt;0,"Täytetyt",Lääkkeet[[#This Row],[Sitoutunut pääoma 
1.7.-31.12.2024 (EUR)]]&gt;0,"Täytetyt"),"")</f>
        <v/>
      </c>
      <c r="X1782" s="62"/>
      <c r="Y1782" s="5">
        <f>Hakulomake!$B$29</f>
        <v>0</v>
      </c>
    </row>
    <row r="1783" spans="2:25" x14ac:dyDescent="0.3">
      <c r="B1783" s="49">
        <f>Hakulomake!$B$17</f>
        <v>0</v>
      </c>
      <c r="C1783" s="77"/>
      <c r="D1783" s="20"/>
      <c r="F1783" s="20"/>
      <c r="G1783" s="20"/>
      <c r="H1783" s="20"/>
      <c r="I1783" s="20"/>
      <c r="J1783" s="17"/>
      <c r="O1783" s="50">
        <f>MIN(Lääkkeet[[#This Row],[Velvoite 1.1.2024 (pakkauksia)]],Lääkkeet[[#This Row],[Suurimman alitusluvan mukainen velvoite 
1.1.-30.6.2024 (pakkauksia)]],Lääkkeet[[#This Row],[Alin saldo 
1.1.-30.6.2024 (pakkauksia)]])*Lääkkeet[[#This Row],[Kirjanpitoarvo / pakkaus 1.1.2024
(EUR  ALV 0 %)]]</f>
        <v>0</v>
      </c>
      <c r="P1783" s="18"/>
      <c r="Q1783" s="13"/>
      <c r="R1783" s="13"/>
      <c r="S1783" s="13"/>
      <c r="T1783" s="14"/>
      <c r="U1783" s="51">
        <f>MIN(Lääkkeet[[#This Row],[Velvoite 1.7.2024 (pakkauksia)]],Lääkkeet[[#This Row],[Suurimman alitusluvan mukainen velvoite
1.7.-31.12.2024 (pakkauksia)]],Lääkkeet[[#This Row],[Alin saldo 
1.7.-31.12.2024 (pakkauksia)]])*Lääkkeet[[#This Row],[Kirjanpitoarvo / pakkaus 1.7.2024
(EUR  ALV 0 %)]]</f>
        <v>0</v>
      </c>
      <c r="W1783" s="62" t="str" cm="1">
        <f t="array" ref="W1783">IFERROR(_xlfn.IFS(Lääkkeet[[#This Row],[Sitoutunut pääoma 
1.1.-30.6.2024 (EUR)]]&gt;0,"Täytetyt",Lääkkeet[[#This Row],[Sitoutunut pääoma 
1.7.-31.12.2024 (EUR)]]&gt;0,"Täytetyt"),"")</f>
        <v/>
      </c>
      <c r="X1783" s="62"/>
      <c r="Y1783" s="5">
        <f>Hakulomake!$B$29</f>
        <v>0</v>
      </c>
    </row>
    <row r="1784" spans="2:25" x14ac:dyDescent="0.3">
      <c r="B1784" s="49">
        <f>Hakulomake!$B$17</f>
        <v>0</v>
      </c>
      <c r="C1784" s="77"/>
      <c r="D1784" s="20"/>
      <c r="F1784" s="20"/>
      <c r="G1784" s="20"/>
      <c r="H1784" s="20"/>
      <c r="I1784" s="20"/>
      <c r="J1784" s="17"/>
      <c r="O1784" s="50">
        <f>MIN(Lääkkeet[[#This Row],[Velvoite 1.1.2024 (pakkauksia)]],Lääkkeet[[#This Row],[Suurimman alitusluvan mukainen velvoite 
1.1.-30.6.2024 (pakkauksia)]],Lääkkeet[[#This Row],[Alin saldo 
1.1.-30.6.2024 (pakkauksia)]])*Lääkkeet[[#This Row],[Kirjanpitoarvo / pakkaus 1.1.2024
(EUR  ALV 0 %)]]</f>
        <v>0</v>
      </c>
      <c r="P1784" s="18"/>
      <c r="Q1784" s="13"/>
      <c r="R1784" s="13"/>
      <c r="S1784" s="13"/>
      <c r="T1784" s="14"/>
      <c r="U1784" s="51">
        <f>MIN(Lääkkeet[[#This Row],[Velvoite 1.7.2024 (pakkauksia)]],Lääkkeet[[#This Row],[Suurimman alitusluvan mukainen velvoite
1.7.-31.12.2024 (pakkauksia)]],Lääkkeet[[#This Row],[Alin saldo 
1.7.-31.12.2024 (pakkauksia)]])*Lääkkeet[[#This Row],[Kirjanpitoarvo / pakkaus 1.7.2024
(EUR  ALV 0 %)]]</f>
        <v>0</v>
      </c>
      <c r="W1784" s="62" t="str" cm="1">
        <f t="array" ref="W1784">IFERROR(_xlfn.IFS(Lääkkeet[[#This Row],[Sitoutunut pääoma 
1.1.-30.6.2024 (EUR)]]&gt;0,"Täytetyt",Lääkkeet[[#This Row],[Sitoutunut pääoma 
1.7.-31.12.2024 (EUR)]]&gt;0,"Täytetyt"),"")</f>
        <v/>
      </c>
      <c r="X1784" s="62"/>
      <c r="Y1784" s="5">
        <f>Hakulomake!$B$29</f>
        <v>0</v>
      </c>
    </row>
    <row r="1785" spans="2:25" x14ac:dyDescent="0.3">
      <c r="B1785" s="49">
        <f>Hakulomake!$B$17</f>
        <v>0</v>
      </c>
      <c r="C1785" s="77"/>
      <c r="D1785" s="20"/>
      <c r="F1785" s="20"/>
      <c r="G1785" s="20"/>
      <c r="H1785" s="20"/>
      <c r="I1785" s="20"/>
      <c r="J1785" s="17"/>
      <c r="O1785" s="50">
        <f>MIN(Lääkkeet[[#This Row],[Velvoite 1.1.2024 (pakkauksia)]],Lääkkeet[[#This Row],[Suurimman alitusluvan mukainen velvoite 
1.1.-30.6.2024 (pakkauksia)]],Lääkkeet[[#This Row],[Alin saldo 
1.1.-30.6.2024 (pakkauksia)]])*Lääkkeet[[#This Row],[Kirjanpitoarvo / pakkaus 1.1.2024
(EUR  ALV 0 %)]]</f>
        <v>0</v>
      </c>
      <c r="P1785" s="18"/>
      <c r="Q1785" s="13"/>
      <c r="R1785" s="13"/>
      <c r="S1785" s="13"/>
      <c r="T1785" s="14"/>
      <c r="U1785" s="51">
        <f>MIN(Lääkkeet[[#This Row],[Velvoite 1.7.2024 (pakkauksia)]],Lääkkeet[[#This Row],[Suurimman alitusluvan mukainen velvoite
1.7.-31.12.2024 (pakkauksia)]],Lääkkeet[[#This Row],[Alin saldo 
1.7.-31.12.2024 (pakkauksia)]])*Lääkkeet[[#This Row],[Kirjanpitoarvo / pakkaus 1.7.2024
(EUR  ALV 0 %)]]</f>
        <v>0</v>
      </c>
      <c r="W1785" s="62" t="str" cm="1">
        <f t="array" ref="W1785">IFERROR(_xlfn.IFS(Lääkkeet[[#This Row],[Sitoutunut pääoma 
1.1.-30.6.2024 (EUR)]]&gt;0,"Täytetyt",Lääkkeet[[#This Row],[Sitoutunut pääoma 
1.7.-31.12.2024 (EUR)]]&gt;0,"Täytetyt"),"")</f>
        <v/>
      </c>
      <c r="X1785" s="62"/>
      <c r="Y1785" s="5">
        <f>Hakulomake!$B$29</f>
        <v>0</v>
      </c>
    </row>
    <row r="1786" spans="2:25" x14ac:dyDescent="0.3">
      <c r="B1786" s="49">
        <f>Hakulomake!$B$17</f>
        <v>0</v>
      </c>
      <c r="C1786" s="77"/>
      <c r="D1786" s="20"/>
      <c r="F1786" s="20"/>
      <c r="G1786" s="20"/>
      <c r="H1786" s="20"/>
      <c r="I1786" s="20"/>
      <c r="J1786" s="17"/>
      <c r="O1786" s="50">
        <f>MIN(Lääkkeet[[#This Row],[Velvoite 1.1.2024 (pakkauksia)]],Lääkkeet[[#This Row],[Suurimman alitusluvan mukainen velvoite 
1.1.-30.6.2024 (pakkauksia)]],Lääkkeet[[#This Row],[Alin saldo 
1.1.-30.6.2024 (pakkauksia)]])*Lääkkeet[[#This Row],[Kirjanpitoarvo / pakkaus 1.1.2024
(EUR  ALV 0 %)]]</f>
        <v>0</v>
      </c>
      <c r="P1786" s="18"/>
      <c r="Q1786" s="13"/>
      <c r="R1786" s="13"/>
      <c r="S1786" s="13"/>
      <c r="T1786" s="14"/>
      <c r="U1786" s="51">
        <f>MIN(Lääkkeet[[#This Row],[Velvoite 1.7.2024 (pakkauksia)]],Lääkkeet[[#This Row],[Suurimman alitusluvan mukainen velvoite
1.7.-31.12.2024 (pakkauksia)]],Lääkkeet[[#This Row],[Alin saldo 
1.7.-31.12.2024 (pakkauksia)]])*Lääkkeet[[#This Row],[Kirjanpitoarvo / pakkaus 1.7.2024
(EUR  ALV 0 %)]]</f>
        <v>0</v>
      </c>
      <c r="W1786" s="62" t="str" cm="1">
        <f t="array" ref="W1786">IFERROR(_xlfn.IFS(Lääkkeet[[#This Row],[Sitoutunut pääoma 
1.1.-30.6.2024 (EUR)]]&gt;0,"Täytetyt",Lääkkeet[[#This Row],[Sitoutunut pääoma 
1.7.-31.12.2024 (EUR)]]&gt;0,"Täytetyt"),"")</f>
        <v/>
      </c>
      <c r="X1786" s="62"/>
      <c r="Y1786" s="5">
        <f>Hakulomake!$B$29</f>
        <v>0</v>
      </c>
    </row>
    <row r="1787" spans="2:25" x14ac:dyDescent="0.3">
      <c r="B1787" s="49">
        <f>Hakulomake!$B$17</f>
        <v>0</v>
      </c>
      <c r="C1787" s="77"/>
      <c r="D1787" s="20"/>
      <c r="F1787" s="20"/>
      <c r="G1787" s="20"/>
      <c r="H1787" s="20"/>
      <c r="I1787" s="20"/>
      <c r="J1787" s="17"/>
      <c r="O1787" s="50">
        <f>MIN(Lääkkeet[[#This Row],[Velvoite 1.1.2024 (pakkauksia)]],Lääkkeet[[#This Row],[Suurimman alitusluvan mukainen velvoite 
1.1.-30.6.2024 (pakkauksia)]],Lääkkeet[[#This Row],[Alin saldo 
1.1.-30.6.2024 (pakkauksia)]])*Lääkkeet[[#This Row],[Kirjanpitoarvo / pakkaus 1.1.2024
(EUR  ALV 0 %)]]</f>
        <v>0</v>
      </c>
      <c r="P1787" s="18"/>
      <c r="Q1787" s="13"/>
      <c r="R1787" s="13"/>
      <c r="S1787" s="13"/>
      <c r="T1787" s="14"/>
      <c r="U1787" s="51">
        <f>MIN(Lääkkeet[[#This Row],[Velvoite 1.7.2024 (pakkauksia)]],Lääkkeet[[#This Row],[Suurimman alitusluvan mukainen velvoite
1.7.-31.12.2024 (pakkauksia)]],Lääkkeet[[#This Row],[Alin saldo 
1.7.-31.12.2024 (pakkauksia)]])*Lääkkeet[[#This Row],[Kirjanpitoarvo / pakkaus 1.7.2024
(EUR  ALV 0 %)]]</f>
        <v>0</v>
      </c>
      <c r="W1787" s="62" t="str" cm="1">
        <f t="array" ref="W1787">IFERROR(_xlfn.IFS(Lääkkeet[[#This Row],[Sitoutunut pääoma 
1.1.-30.6.2024 (EUR)]]&gt;0,"Täytetyt",Lääkkeet[[#This Row],[Sitoutunut pääoma 
1.7.-31.12.2024 (EUR)]]&gt;0,"Täytetyt"),"")</f>
        <v/>
      </c>
      <c r="X1787" s="62"/>
      <c r="Y1787" s="5">
        <f>Hakulomake!$B$29</f>
        <v>0</v>
      </c>
    </row>
    <row r="1788" spans="2:25" x14ac:dyDescent="0.3">
      <c r="B1788" s="49">
        <f>Hakulomake!$B$17</f>
        <v>0</v>
      </c>
      <c r="C1788" s="77"/>
      <c r="D1788" s="20"/>
      <c r="F1788" s="20"/>
      <c r="G1788" s="20"/>
      <c r="H1788" s="20"/>
      <c r="I1788" s="20"/>
      <c r="J1788" s="17"/>
      <c r="O1788" s="50">
        <f>MIN(Lääkkeet[[#This Row],[Velvoite 1.1.2024 (pakkauksia)]],Lääkkeet[[#This Row],[Suurimman alitusluvan mukainen velvoite 
1.1.-30.6.2024 (pakkauksia)]],Lääkkeet[[#This Row],[Alin saldo 
1.1.-30.6.2024 (pakkauksia)]])*Lääkkeet[[#This Row],[Kirjanpitoarvo / pakkaus 1.1.2024
(EUR  ALV 0 %)]]</f>
        <v>0</v>
      </c>
      <c r="P1788" s="18"/>
      <c r="Q1788" s="13"/>
      <c r="R1788" s="13"/>
      <c r="S1788" s="13"/>
      <c r="T1788" s="14"/>
      <c r="U1788" s="51">
        <f>MIN(Lääkkeet[[#This Row],[Velvoite 1.7.2024 (pakkauksia)]],Lääkkeet[[#This Row],[Suurimman alitusluvan mukainen velvoite
1.7.-31.12.2024 (pakkauksia)]],Lääkkeet[[#This Row],[Alin saldo 
1.7.-31.12.2024 (pakkauksia)]])*Lääkkeet[[#This Row],[Kirjanpitoarvo / pakkaus 1.7.2024
(EUR  ALV 0 %)]]</f>
        <v>0</v>
      </c>
      <c r="W1788" s="62" t="str" cm="1">
        <f t="array" ref="W1788">IFERROR(_xlfn.IFS(Lääkkeet[[#This Row],[Sitoutunut pääoma 
1.1.-30.6.2024 (EUR)]]&gt;0,"Täytetyt",Lääkkeet[[#This Row],[Sitoutunut pääoma 
1.7.-31.12.2024 (EUR)]]&gt;0,"Täytetyt"),"")</f>
        <v/>
      </c>
      <c r="X1788" s="62"/>
      <c r="Y1788" s="5">
        <f>Hakulomake!$B$29</f>
        <v>0</v>
      </c>
    </row>
    <row r="1789" spans="2:25" x14ac:dyDescent="0.3">
      <c r="B1789" s="49">
        <f>Hakulomake!$B$17</f>
        <v>0</v>
      </c>
      <c r="C1789" s="77"/>
      <c r="D1789" s="20"/>
      <c r="F1789" s="20"/>
      <c r="G1789" s="20"/>
      <c r="H1789" s="20"/>
      <c r="I1789" s="20"/>
      <c r="J1789" s="17"/>
      <c r="O1789" s="50">
        <f>MIN(Lääkkeet[[#This Row],[Velvoite 1.1.2024 (pakkauksia)]],Lääkkeet[[#This Row],[Suurimman alitusluvan mukainen velvoite 
1.1.-30.6.2024 (pakkauksia)]],Lääkkeet[[#This Row],[Alin saldo 
1.1.-30.6.2024 (pakkauksia)]])*Lääkkeet[[#This Row],[Kirjanpitoarvo / pakkaus 1.1.2024
(EUR  ALV 0 %)]]</f>
        <v>0</v>
      </c>
      <c r="P1789" s="18"/>
      <c r="Q1789" s="13"/>
      <c r="R1789" s="13"/>
      <c r="S1789" s="13"/>
      <c r="T1789" s="14"/>
      <c r="U1789" s="51">
        <f>MIN(Lääkkeet[[#This Row],[Velvoite 1.7.2024 (pakkauksia)]],Lääkkeet[[#This Row],[Suurimman alitusluvan mukainen velvoite
1.7.-31.12.2024 (pakkauksia)]],Lääkkeet[[#This Row],[Alin saldo 
1.7.-31.12.2024 (pakkauksia)]])*Lääkkeet[[#This Row],[Kirjanpitoarvo / pakkaus 1.7.2024
(EUR  ALV 0 %)]]</f>
        <v>0</v>
      </c>
      <c r="W1789" s="62" t="str" cm="1">
        <f t="array" ref="W1789">IFERROR(_xlfn.IFS(Lääkkeet[[#This Row],[Sitoutunut pääoma 
1.1.-30.6.2024 (EUR)]]&gt;0,"Täytetyt",Lääkkeet[[#This Row],[Sitoutunut pääoma 
1.7.-31.12.2024 (EUR)]]&gt;0,"Täytetyt"),"")</f>
        <v/>
      </c>
      <c r="X1789" s="62"/>
      <c r="Y1789" s="5">
        <f>Hakulomake!$B$29</f>
        <v>0</v>
      </c>
    </row>
    <row r="1790" spans="2:25" x14ac:dyDescent="0.3">
      <c r="B1790" s="49">
        <f>Hakulomake!$B$17</f>
        <v>0</v>
      </c>
      <c r="C1790" s="77"/>
      <c r="D1790" s="20"/>
      <c r="F1790" s="20"/>
      <c r="G1790" s="20"/>
      <c r="H1790" s="20"/>
      <c r="I1790" s="20"/>
      <c r="J1790" s="17"/>
      <c r="O1790" s="50">
        <f>MIN(Lääkkeet[[#This Row],[Velvoite 1.1.2024 (pakkauksia)]],Lääkkeet[[#This Row],[Suurimman alitusluvan mukainen velvoite 
1.1.-30.6.2024 (pakkauksia)]],Lääkkeet[[#This Row],[Alin saldo 
1.1.-30.6.2024 (pakkauksia)]])*Lääkkeet[[#This Row],[Kirjanpitoarvo / pakkaus 1.1.2024
(EUR  ALV 0 %)]]</f>
        <v>0</v>
      </c>
      <c r="P1790" s="18"/>
      <c r="Q1790" s="13"/>
      <c r="R1790" s="13"/>
      <c r="S1790" s="13"/>
      <c r="T1790" s="14"/>
      <c r="U1790" s="51">
        <f>MIN(Lääkkeet[[#This Row],[Velvoite 1.7.2024 (pakkauksia)]],Lääkkeet[[#This Row],[Suurimman alitusluvan mukainen velvoite
1.7.-31.12.2024 (pakkauksia)]],Lääkkeet[[#This Row],[Alin saldo 
1.7.-31.12.2024 (pakkauksia)]])*Lääkkeet[[#This Row],[Kirjanpitoarvo / pakkaus 1.7.2024
(EUR  ALV 0 %)]]</f>
        <v>0</v>
      </c>
      <c r="W1790" s="62" t="str" cm="1">
        <f t="array" ref="W1790">IFERROR(_xlfn.IFS(Lääkkeet[[#This Row],[Sitoutunut pääoma 
1.1.-30.6.2024 (EUR)]]&gt;0,"Täytetyt",Lääkkeet[[#This Row],[Sitoutunut pääoma 
1.7.-31.12.2024 (EUR)]]&gt;0,"Täytetyt"),"")</f>
        <v/>
      </c>
      <c r="X1790" s="62"/>
      <c r="Y1790" s="5">
        <f>Hakulomake!$B$29</f>
        <v>0</v>
      </c>
    </row>
    <row r="1791" spans="2:25" x14ac:dyDescent="0.3">
      <c r="B1791" s="49">
        <f>Hakulomake!$B$17</f>
        <v>0</v>
      </c>
      <c r="C1791" s="77"/>
      <c r="D1791" s="20"/>
      <c r="F1791" s="20"/>
      <c r="G1791" s="20"/>
      <c r="H1791" s="20"/>
      <c r="I1791" s="20"/>
      <c r="J1791" s="17"/>
      <c r="O1791" s="50">
        <f>MIN(Lääkkeet[[#This Row],[Velvoite 1.1.2024 (pakkauksia)]],Lääkkeet[[#This Row],[Suurimman alitusluvan mukainen velvoite 
1.1.-30.6.2024 (pakkauksia)]],Lääkkeet[[#This Row],[Alin saldo 
1.1.-30.6.2024 (pakkauksia)]])*Lääkkeet[[#This Row],[Kirjanpitoarvo / pakkaus 1.1.2024
(EUR  ALV 0 %)]]</f>
        <v>0</v>
      </c>
      <c r="P1791" s="18"/>
      <c r="Q1791" s="13"/>
      <c r="R1791" s="13"/>
      <c r="S1791" s="13"/>
      <c r="T1791" s="14"/>
      <c r="U1791" s="51">
        <f>MIN(Lääkkeet[[#This Row],[Velvoite 1.7.2024 (pakkauksia)]],Lääkkeet[[#This Row],[Suurimman alitusluvan mukainen velvoite
1.7.-31.12.2024 (pakkauksia)]],Lääkkeet[[#This Row],[Alin saldo 
1.7.-31.12.2024 (pakkauksia)]])*Lääkkeet[[#This Row],[Kirjanpitoarvo / pakkaus 1.7.2024
(EUR  ALV 0 %)]]</f>
        <v>0</v>
      </c>
      <c r="W1791" s="62" t="str" cm="1">
        <f t="array" ref="W1791">IFERROR(_xlfn.IFS(Lääkkeet[[#This Row],[Sitoutunut pääoma 
1.1.-30.6.2024 (EUR)]]&gt;0,"Täytetyt",Lääkkeet[[#This Row],[Sitoutunut pääoma 
1.7.-31.12.2024 (EUR)]]&gt;0,"Täytetyt"),"")</f>
        <v/>
      </c>
      <c r="X1791" s="62"/>
      <c r="Y1791" s="5">
        <f>Hakulomake!$B$29</f>
        <v>0</v>
      </c>
    </row>
    <row r="1792" spans="2:25" x14ac:dyDescent="0.3">
      <c r="B1792" s="49">
        <f>Hakulomake!$B$17</f>
        <v>0</v>
      </c>
      <c r="C1792" s="77"/>
      <c r="D1792" s="20"/>
      <c r="F1792" s="20"/>
      <c r="G1792" s="20"/>
      <c r="H1792" s="20"/>
      <c r="I1792" s="20"/>
      <c r="J1792" s="17"/>
      <c r="O1792" s="50">
        <f>MIN(Lääkkeet[[#This Row],[Velvoite 1.1.2024 (pakkauksia)]],Lääkkeet[[#This Row],[Suurimman alitusluvan mukainen velvoite 
1.1.-30.6.2024 (pakkauksia)]],Lääkkeet[[#This Row],[Alin saldo 
1.1.-30.6.2024 (pakkauksia)]])*Lääkkeet[[#This Row],[Kirjanpitoarvo / pakkaus 1.1.2024
(EUR  ALV 0 %)]]</f>
        <v>0</v>
      </c>
      <c r="P1792" s="18"/>
      <c r="Q1792" s="13"/>
      <c r="R1792" s="13"/>
      <c r="S1792" s="13"/>
      <c r="T1792" s="14"/>
      <c r="U1792" s="51">
        <f>MIN(Lääkkeet[[#This Row],[Velvoite 1.7.2024 (pakkauksia)]],Lääkkeet[[#This Row],[Suurimman alitusluvan mukainen velvoite
1.7.-31.12.2024 (pakkauksia)]],Lääkkeet[[#This Row],[Alin saldo 
1.7.-31.12.2024 (pakkauksia)]])*Lääkkeet[[#This Row],[Kirjanpitoarvo / pakkaus 1.7.2024
(EUR  ALV 0 %)]]</f>
        <v>0</v>
      </c>
      <c r="W1792" s="62" t="str" cm="1">
        <f t="array" ref="W1792">IFERROR(_xlfn.IFS(Lääkkeet[[#This Row],[Sitoutunut pääoma 
1.1.-30.6.2024 (EUR)]]&gt;0,"Täytetyt",Lääkkeet[[#This Row],[Sitoutunut pääoma 
1.7.-31.12.2024 (EUR)]]&gt;0,"Täytetyt"),"")</f>
        <v/>
      </c>
      <c r="X1792" s="62"/>
      <c r="Y1792" s="5">
        <f>Hakulomake!$B$29</f>
        <v>0</v>
      </c>
    </row>
    <row r="1793" spans="2:25" x14ac:dyDescent="0.3">
      <c r="B1793" s="49">
        <f>Hakulomake!$B$17</f>
        <v>0</v>
      </c>
      <c r="C1793" s="77"/>
      <c r="D1793" s="20"/>
      <c r="F1793" s="20"/>
      <c r="G1793" s="20"/>
      <c r="H1793" s="20"/>
      <c r="I1793" s="20"/>
      <c r="J1793" s="17"/>
      <c r="O1793" s="50">
        <f>MIN(Lääkkeet[[#This Row],[Velvoite 1.1.2024 (pakkauksia)]],Lääkkeet[[#This Row],[Suurimman alitusluvan mukainen velvoite 
1.1.-30.6.2024 (pakkauksia)]],Lääkkeet[[#This Row],[Alin saldo 
1.1.-30.6.2024 (pakkauksia)]])*Lääkkeet[[#This Row],[Kirjanpitoarvo / pakkaus 1.1.2024
(EUR  ALV 0 %)]]</f>
        <v>0</v>
      </c>
      <c r="P1793" s="18"/>
      <c r="Q1793" s="13"/>
      <c r="R1793" s="13"/>
      <c r="S1793" s="13"/>
      <c r="T1793" s="14"/>
      <c r="U1793" s="51">
        <f>MIN(Lääkkeet[[#This Row],[Velvoite 1.7.2024 (pakkauksia)]],Lääkkeet[[#This Row],[Suurimman alitusluvan mukainen velvoite
1.7.-31.12.2024 (pakkauksia)]],Lääkkeet[[#This Row],[Alin saldo 
1.7.-31.12.2024 (pakkauksia)]])*Lääkkeet[[#This Row],[Kirjanpitoarvo / pakkaus 1.7.2024
(EUR  ALV 0 %)]]</f>
        <v>0</v>
      </c>
      <c r="W1793" s="62" t="str" cm="1">
        <f t="array" ref="W1793">IFERROR(_xlfn.IFS(Lääkkeet[[#This Row],[Sitoutunut pääoma 
1.1.-30.6.2024 (EUR)]]&gt;0,"Täytetyt",Lääkkeet[[#This Row],[Sitoutunut pääoma 
1.7.-31.12.2024 (EUR)]]&gt;0,"Täytetyt"),"")</f>
        <v/>
      </c>
      <c r="X1793" s="62"/>
      <c r="Y1793" s="5">
        <f>Hakulomake!$B$29</f>
        <v>0</v>
      </c>
    </row>
    <row r="1794" spans="2:25" x14ac:dyDescent="0.3">
      <c r="B1794" s="49">
        <f>Hakulomake!$B$17</f>
        <v>0</v>
      </c>
      <c r="C1794" s="77"/>
      <c r="D1794" s="20"/>
      <c r="F1794" s="20"/>
      <c r="G1794" s="20"/>
      <c r="H1794" s="20"/>
      <c r="I1794" s="20"/>
      <c r="J1794" s="17"/>
      <c r="O1794" s="50">
        <f>MIN(Lääkkeet[[#This Row],[Velvoite 1.1.2024 (pakkauksia)]],Lääkkeet[[#This Row],[Suurimman alitusluvan mukainen velvoite 
1.1.-30.6.2024 (pakkauksia)]],Lääkkeet[[#This Row],[Alin saldo 
1.1.-30.6.2024 (pakkauksia)]])*Lääkkeet[[#This Row],[Kirjanpitoarvo / pakkaus 1.1.2024
(EUR  ALV 0 %)]]</f>
        <v>0</v>
      </c>
      <c r="P1794" s="18"/>
      <c r="Q1794" s="13"/>
      <c r="R1794" s="13"/>
      <c r="S1794" s="13"/>
      <c r="T1794" s="14"/>
      <c r="U1794" s="51">
        <f>MIN(Lääkkeet[[#This Row],[Velvoite 1.7.2024 (pakkauksia)]],Lääkkeet[[#This Row],[Suurimman alitusluvan mukainen velvoite
1.7.-31.12.2024 (pakkauksia)]],Lääkkeet[[#This Row],[Alin saldo 
1.7.-31.12.2024 (pakkauksia)]])*Lääkkeet[[#This Row],[Kirjanpitoarvo / pakkaus 1.7.2024
(EUR  ALV 0 %)]]</f>
        <v>0</v>
      </c>
      <c r="W1794" s="62" t="str" cm="1">
        <f t="array" ref="W1794">IFERROR(_xlfn.IFS(Lääkkeet[[#This Row],[Sitoutunut pääoma 
1.1.-30.6.2024 (EUR)]]&gt;0,"Täytetyt",Lääkkeet[[#This Row],[Sitoutunut pääoma 
1.7.-31.12.2024 (EUR)]]&gt;0,"Täytetyt"),"")</f>
        <v/>
      </c>
      <c r="X1794" s="62"/>
      <c r="Y1794" s="5">
        <f>Hakulomake!$B$29</f>
        <v>0</v>
      </c>
    </row>
    <row r="1795" spans="2:25" x14ac:dyDescent="0.3">
      <c r="B1795" s="49">
        <f>Hakulomake!$B$17</f>
        <v>0</v>
      </c>
      <c r="C1795" s="77"/>
      <c r="D1795" s="20"/>
      <c r="F1795" s="20"/>
      <c r="G1795" s="20"/>
      <c r="H1795" s="20"/>
      <c r="I1795" s="20"/>
      <c r="J1795" s="17"/>
      <c r="O1795" s="50">
        <f>MIN(Lääkkeet[[#This Row],[Velvoite 1.1.2024 (pakkauksia)]],Lääkkeet[[#This Row],[Suurimman alitusluvan mukainen velvoite 
1.1.-30.6.2024 (pakkauksia)]],Lääkkeet[[#This Row],[Alin saldo 
1.1.-30.6.2024 (pakkauksia)]])*Lääkkeet[[#This Row],[Kirjanpitoarvo / pakkaus 1.1.2024
(EUR  ALV 0 %)]]</f>
        <v>0</v>
      </c>
      <c r="P1795" s="18"/>
      <c r="Q1795" s="13"/>
      <c r="R1795" s="13"/>
      <c r="S1795" s="13"/>
      <c r="T1795" s="14"/>
      <c r="U1795" s="51">
        <f>MIN(Lääkkeet[[#This Row],[Velvoite 1.7.2024 (pakkauksia)]],Lääkkeet[[#This Row],[Suurimman alitusluvan mukainen velvoite
1.7.-31.12.2024 (pakkauksia)]],Lääkkeet[[#This Row],[Alin saldo 
1.7.-31.12.2024 (pakkauksia)]])*Lääkkeet[[#This Row],[Kirjanpitoarvo / pakkaus 1.7.2024
(EUR  ALV 0 %)]]</f>
        <v>0</v>
      </c>
      <c r="W1795" s="62" t="str" cm="1">
        <f t="array" ref="W1795">IFERROR(_xlfn.IFS(Lääkkeet[[#This Row],[Sitoutunut pääoma 
1.1.-30.6.2024 (EUR)]]&gt;0,"Täytetyt",Lääkkeet[[#This Row],[Sitoutunut pääoma 
1.7.-31.12.2024 (EUR)]]&gt;0,"Täytetyt"),"")</f>
        <v/>
      </c>
      <c r="X1795" s="62"/>
      <c r="Y1795" s="5">
        <f>Hakulomake!$B$29</f>
        <v>0</v>
      </c>
    </row>
    <row r="1796" spans="2:25" x14ac:dyDescent="0.3">
      <c r="B1796" s="49">
        <f>Hakulomake!$B$17</f>
        <v>0</v>
      </c>
      <c r="C1796" s="77"/>
      <c r="D1796" s="20"/>
      <c r="F1796" s="20"/>
      <c r="G1796" s="20"/>
      <c r="H1796" s="20"/>
      <c r="I1796" s="20"/>
      <c r="J1796" s="17"/>
      <c r="O1796" s="50">
        <f>MIN(Lääkkeet[[#This Row],[Velvoite 1.1.2024 (pakkauksia)]],Lääkkeet[[#This Row],[Suurimman alitusluvan mukainen velvoite 
1.1.-30.6.2024 (pakkauksia)]],Lääkkeet[[#This Row],[Alin saldo 
1.1.-30.6.2024 (pakkauksia)]])*Lääkkeet[[#This Row],[Kirjanpitoarvo / pakkaus 1.1.2024
(EUR  ALV 0 %)]]</f>
        <v>0</v>
      </c>
      <c r="P1796" s="18"/>
      <c r="Q1796" s="13"/>
      <c r="R1796" s="13"/>
      <c r="S1796" s="13"/>
      <c r="T1796" s="14"/>
      <c r="U1796" s="51">
        <f>MIN(Lääkkeet[[#This Row],[Velvoite 1.7.2024 (pakkauksia)]],Lääkkeet[[#This Row],[Suurimman alitusluvan mukainen velvoite
1.7.-31.12.2024 (pakkauksia)]],Lääkkeet[[#This Row],[Alin saldo 
1.7.-31.12.2024 (pakkauksia)]])*Lääkkeet[[#This Row],[Kirjanpitoarvo / pakkaus 1.7.2024
(EUR  ALV 0 %)]]</f>
        <v>0</v>
      </c>
      <c r="W1796" s="62" t="str" cm="1">
        <f t="array" ref="W1796">IFERROR(_xlfn.IFS(Lääkkeet[[#This Row],[Sitoutunut pääoma 
1.1.-30.6.2024 (EUR)]]&gt;0,"Täytetyt",Lääkkeet[[#This Row],[Sitoutunut pääoma 
1.7.-31.12.2024 (EUR)]]&gt;0,"Täytetyt"),"")</f>
        <v/>
      </c>
      <c r="X1796" s="62"/>
      <c r="Y1796" s="5">
        <f>Hakulomake!$B$29</f>
        <v>0</v>
      </c>
    </row>
    <row r="1797" spans="2:25" x14ac:dyDescent="0.3">
      <c r="B1797" s="49">
        <f>Hakulomake!$B$17</f>
        <v>0</v>
      </c>
      <c r="C1797" s="77"/>
      <c r="D1797" s="20"/>
      <c r="F1797" s="20"/>
      <c r="G1797" s="20"/>
      <c r="H1797" s="20"/>
      <c r="I1797" s="20"/>
      <c r="J1797" s="17"/>
      <c r="O1797" s="50">
        <f>MIN(Lääkkeet[[#This Row],[Velvoite 1.1.2024 (pakkauksia)]],Lääkkeet[[#This Row],[Suurimman alitusluvan mukainen velvoite 
1.1.-30.6.2024 (pakkauksia)]],Lääkkeet[[#This Row],[Alin saldo 
1.1.-30.6.2024 (pakkauksia)]])*Lääkkeet[[#This Row],[Kirjanpitoarvo / pakkaus 1.1.2024
(EUR  ALV 0 %)]]</f>
        <v>0</v>
      </c>
      <c r="P1797" s="18"/>
      <c r="Q1797" s="13"/>
      <c r="R1797" s="13"/>
      <c r="S1797" s="13"/>
      <c r="T1797" s="14"/>
      <c r="U1797" s="51">
        <f>MIN(Lääkkeet[[#This Row],[Velvoite 1.7.2024 (pakkauksia)]],Lääkkeet[[#This Row],[Suurimman alitusluvan mukainen velvoite
1.7.-31.12.2024 (pakkauksia)]],Lääkkeet[[#This Row],[Alin saldo 
1.7.-31.12.2024 (pakkauksia)]])*Lääkkeet[[#This Row],[Kirjanpitoarvo / pakkaus 1.7.2024
(EUR  ALV 0 %)]]</f>
        <v>0</v>
      </c>
      <c r="W1797" s="62" t="str" cm="1">
        <f t="array" ref="W1797">IFERROR(_xlfn.IFS(Lääkkeet[[#This Row],[Sitoutunut pääoma 
1.1.-30.6.2024 (EUR)]]&gt;0,"Täytetyt",Lääkkeet[[#This Row],[Sitoutunut pääoma 
1.7.-31.12.2024 (EUR)]]&gt;0,"Täytetyt"),"")</f>
        <v/>
      </c>
      <c r="X1797" s="62"/>
      <c r="Y1797" s="5">
        <f>Hakulomake!$B$29</f>
        <v>0</v>
      </c>
    </row>
    <row r="1798" spans="2:25" x14ac:dyDescent="0.3">
      <c r="B1798" s="49">
        <f>Hakulomake!$B$17</f>
        <v>0</v>
      </c>
      <c r="C1798" s="77"/>
      <c r="D1798" s="20"/>
      <c r="F1798" s="20"/>
      <c r="G1798" s="20"/>
      <c r="H1798" s="20"/>
      <c r="I1798" s="20"/>
      <c r="J1798" s="17"/>
      <c r="O1798" s="50">
        <f>MIN(Lääkkeet[[#This Row],[Velvoite 1.1.2024 (pakkauksia)]],Lääkkeet[[#This Row],[Suurimman alitusluvan mukainen velvoite 
1.1.-30.6.2024 (pakkauksia)]],Lääkkeet[[#This Row],[Alin saldo 
1.1.-30.6.2024 (pakkauksia)]])*Lääkkeet[[#This Row],[Kirjanpitoarvo / pakkaus 1.1.2024
(EUR  ALV 0 %)]]</f>
        <v>0</v>
      </c>
      <c r="P1798" s="18"/>
      <c r="Q1798" s="13"/>
      <c r="R1798" s="13"/>
      <c r="S1798" s="13"/>
      <c r="T1798" s="14"/>
      <c r="U1798" s="51">
        <f>MIN(Lääkkeet[[#This Row],[Velvoite 1.7.2024 (pakkauksia)]],Lääkkeet[[#This Row],[Suurimman alitusluvan mukainen velvoite
1.7.-31.12.2024 (pakkauksia)]],Lääkkeet[[#This Row],[Alin saldo 
1.7.-31.12.2024 (pakkauksia)]])*Lääkkeet[[#This Row],[Kirjanpitoarvo / pakkaus 1.7.2024
(EUR  ALV 0 %)]]</f>
        <v>0</v>
      </c>
      <c r="W1798" s="62" t="str" cm="1">
        <f t="array" ref="W1798">IFERROR(_xlfn.IFS(Lääkkeet[[#This Row],[Sitoutunut pääoma 
1.1.-30.6.2024 (EUR)]]&gt;0,"Täytetyt",Lääkkeet[[#This Row],[Sitoutunut pääoma 
1.7.-31.12.2024 (EUR)]]&gt;0,"Täytetyt"),"")</f>
        <v/>
      </c>
      <c r="X1798" s="62"/>
      <c r="Y1798" s="5">
        <f>Hakulomake!$B$29</f>
        <v>0</v>
      </c>
    </row>
    <row r="1799" spans="2:25" x14ac:dyDescent="0.3">
      <c r="B1799" s="49">
        <f>Hakulomake!$B$17</f>
        <v>0</v>
      </c>
      <c r="C1799" s="77"/>
      <c r="D1799" s="20"/>
      <c r="F1799" s="20"/>
      <c r="G1799" s="20"/>
      <c r="H1799" s="20"/>
      <c r="I1799" s="20"/>
      <c r="J1799" s="17"/>
      <c r="O1799" s="50">
        <f>MIN(Lääkkeet[[#This Row],[Velvoite 1.1.2024 (pakkauksia)]],Lääkkeet[[#This Row],[Suurimman alitusluvan mukainen velvoite 
1.1.-30.6.2024 (pakkauksia)]],Lääkkeet[[#This Row],[Alin saldo 
1.1.-30.6.2024 (pakkauksia)]])*Lääkkeet[[#This Row],[Kirjanpitoarvo / pakkaus 1.1.2024
(EUR  ALV 0 %)]]</f>
        <v>0</v>
      </c>
      <c r="P1799" s="18"/>
      <c r="Q1799" s="13"/>
      <c r="R1799" s="13"/>
      <c r="S1799" s="13"/>
      <c r="T1799" s="14"/>
      <c r="U1799" s="51">
        <f>MIN(Lääkkeet[[#This Row],[Velvoite 1.7.2024 (pakkauksia)]],Lääkkeet[[#This Row],[Suurimman alitusluvan mukainen velvoite
1.7.-31.12.2024 (pakkauksia)]],Lääkkeet[[#This Row],[Alin saldo 
1.7.-31.12.2024 (pakkauksia)]])*Lääkkeet[[#This Row],[Kirjanpitoarvo / pakkaus 1.7.2024
(EUR  ALV 0 %)]]</f>
        <v>0</v>
      </c>
      <c r="W1799" s="62" t="str" cm="1">
        <f t="array" ref="W1799">IFERROR(_xlfn.IFS(Lääkkeet[[#This Row],[Sitoutunut pääoma 
1.1.-30.6.2024 (EUR)]]&gt;0,"Täytetyt",Lääkkeet[[#This Row],[Sitoutunut pääoma 
1.7.-31.12.2024 (EUR)]]&gt;0,"Täytetyt"),"")</f>
        <v/>
      </c>
      <c r="X1799" s="62"/>
      <c r="Y1799" s="5">
        <f>Hakulomake!$B$29</f>
        <v>0</v>
      </c>
    </row>
    <row r="1800" spans="2:25" x14ac:dyDescent="0.3">
      <c r="B1800" s="49">
        <f>Hakulomake!$B$17</f>
        <v>0</v>
      </c>
      <c r="C1800" s="77"/>
      <c r="D1800" s="20"/>
      <c r="F1800" s="20"/>
      <c r="G1800" s="20"/>
      <c r="H1800" s="20"/>
      <c r="I1800" s="20"/>
      <c r="J1800" s="17"/>
      <c r="O1800" s="50">
        <f>MIN(Lääkkeet[[#This Row],[Velvoite 1.1.2024 (pakkauksia)]],Lääkkeet[[#This Row],[Suurimman alitusluvan mukainen velvoite 
1.1.-30.6.2024 (pakkauksia)]],Lääkkeet[[#This Row],[Alin saldo 
1.1.-30.6.2024 (pakkauksia)]])*Lääkkeet[[#This Row],[Kirjanpitoarvo / pakkaus 1.1.2024
(EUR  ALV 0 %)]]</f>
        <v>0</v>
      </c>
      <c r="P1800" s="18"/>
      <c r="Q1800" s="13"/>
      <c r="R1800" s="13"/>
      <c r="S1800" s="13"/>
      <c r="T1800" s="14"/>
      <c r="U1800" s="51">
        <f>MIN(Lääkkeet[[#This Row],[Velvoite 1.7.2024 (pakkauksia)]],Lääkkeet[[#This Row],[Suurimman alitusluvan mukainen velvoite
1.7.-31.12.2024 (pakkauksia)]],Lääkkeet[[#This Row],[Alin saldo 
1.7.-31.12.2024 (pakkauksia)]])*Lääkkeet[[#This Row],[Kirjanpitoarvo / pakkaus 1.7.2024
(EUR  ALV 0 %)]]</f>
        <v>0</v>
      </c>
      <c r="W1800" s="62" t="str" cm="1">
        <f t="array" ref="W1800">IFERROR(_xlfn.IFS(Lääkkeet[[#This Row],[Sitoutunut pääoma 
1.1.-30.6.2024 (EUR)]]&gt;0,"Täytetyt",Lääkkeet[[#This Row],[Sitoutunut pääoma 
1.7.-31.12.2024 (EUR)]]&gt;0,"Täytetyt"),"")</f>
        <v/>
      </c>
      <c r="X1800" s="62"/>
      <c r="Y1800" s="5">
        <f>Hakulomake!$B$29</f>
        <v>0</v>
      </c>
    </row>
    <row r="1801" spans="2:25" x14ac:dyDescent="0.3">
      <c r="B1801" s="49">
        <f>Hakulomake!$B$17</f>
        <v>0</v>
      </c>
      <c r="C1801" s="77"/>
      <c r="D1801" s="20"/>
      <c r="F1801" s="20"/>
      <c r="G1801" s="20"/>
      <c r="H1801" s="20"/>
      <c r="I1801" s="20"/>
      <c r="J1801" s="17"/>
      <c r="O1801" s="50">
        <f>MIN(Lääkkeet[[#This Row],[Velvoite 1.1.2024 (pakkauksia)]],Lääkkeet[[#This Row],[Suurimman alitusluvan mukainen velvoite 
1.1.-30.6.2024 (pakkauksia)]],Lääkkeet[[#This Row],[Alin saldo 
1.1.-30.6.2024 (pakkauksia)]])*Lääkkeet[[#This Row],[Kirjanpitoarvo / pakkaus 1.1.2024
(EUR  ALV 0 %)]]</f>
        <v>0</v>
      </c>
      <c r="P1801" s="18"/>
      <c r="Q1801" s="13"/>
      <c r="R1801" s="13"/>
      <c r="S1801" s="13"/>
      <c r="T1801" s="14"/>
      <c r="U1801" s="51">
        <f>MIN(Lääkkeet[[#This Row],[Velvoite 1.7.2024 (pakkauksia)]],Lääkkeet[[#This Row],[Suurimman alitusluvan mukainen velvoite
1.7.-31.12.2024 (pakkauksia)]],Lääkkeet[[#This Row],[Alin saldo 
1.7.-31.12.2024 (pakkauksia)]])*Lääkkeet[[#This Row],[Kirjanpitoarvo / pakkaus 1.7.2024
(EUR  ALV 0 %)]]</f>
        <v>0</v>
      </c>
      <c r="W1801" s="62" t="str" cm="1">
        <f t="array" ref="W1801">IFERROR(_xlfn.IFS(Lääkkeet[[#This Row],[Sitoutunut pääoma 
1.1.-30.6.2024 (EUR)]]&gt;0,"Täytetyt",Lääkkeet[[#This Row],[Sitoutunut pääoma 
1.7.-31.12.2024 (EUR)]]&gt;0,"Täytetyt"),"")</f>
        <v/>
      </c>
      <c r="X1801" s="62"/>
      <c r="Y1801" s="5">
        <f>Hakulomake!$B$29</f>
        <v>0</v>
      </c>
    </row>
    <row r="1802" spans="2:25" x14ac:dyDescent="0.3">
      <c r="B1802" s="49">
        <f>Hakulomake!$B$17</f>
        <v>0</v>
      </c>
      <c r="C1802" s="77"/>
      <c r="D1802" s="20"/>
      <c r="F1802" s="20"/>
      <c r="G1802" s="20"/>
      <c r="H1802" s="20"/>
      <c r="I1802" s="20"/>
      <c r="J1802" s="17"/>
      <c r="O1802" s="50">
        <f>MIN(Lääkkeet[[#This Row],[Velvoite 1.1.2024 (pakkauksia)]],Lääkkeet[[#This Row],[Suurimman alitusluvan mukainen velvoite 
1.1.-30.6.2024 (pakkauksia)]],Lääkkeet[[#This Row],[Alin saldo 
1.1.-30.6.2024 (pakkauksia)]])*Lääkkeet[[#This Row],[Kirjanpitoarvo / pakkaus 1.1.2024
(EUR  ALV 0 %)]]</f>
        <v>0</v>
      </c>
      <c r="P1802" s="18"/>
      <c r="Q1802" s="13"/>
      <c r="R1802" s="13"/>
      <c r="S1802" s="13"/>
      <c r="T1802" s="14"/>
      <c r="U1802" s="51">
        <f>MIN(Lääkkeet[[#This Row],[Velvoite 1.7.2024 (pakkauksia)]],Lääkkeet[[#This Row],[Suurimman alitusluvan mukainen velvoite
1.7.-31.12.2024 (pakkauksia)]],Lääkkeet[[#This Row],[Alin saldo 
1.7.-31.12.2024 (pakkauksia)]])*Lääkkeet[[#This Row],[Kirjanpitoarvo / pakkaus 1.7.2024
(EUR  ALV 0 %)]]</f>
        <v>0</v>
      </c>
      <c r="W1802" s="62" t="str" cm="1">
        <f t="array" ref="W1802">IFERROR(_xlfn.IFS(Lääkkeet[[#This Row],[Sitoutunut pääoma 
1.1.-30.6.2024 (EUR)]]&gt;0,"Täytetyt",Lääkkeet[[#This Row],[Sitoutunut pääoma 
1.7.-31.12.2024 (EUR)]]&gt;0,"Täytetyt"),"")</f>
        <v/>
      </c>
      <c r="X1802" s="62"/>
      <c r="Y1802" s="5">
        <f>Hakulomake!$B$29</f>
        <v>0</v>
      </c>
    </row>
    <row r="1803" spans="2:25" x14ac:dyDescent="0.3">
      <c r="B1803" s="49">
        <f>Hakulomake!$B$17</f>
        <v>0</v>
      </c>
      <c r="C1803" s="77"/>
      <c r="D1803" s="20"/>
      <c r="F1803" s="20"/>
      <c r="G1803" s="20"/>
      <c r="H1803" s="20"/>
      <c r="I1803" s="20"/>
      <c r="J1803" s="17"/>
      <c r="O1803" s="50">
        <f>MIN(Lääkkeet[[#This Row],[Velvoite 1.1.2024 (pakkauksia)]],Lääkkeet[[#This Row],[Suurimman alitusluvan mukainen velvoite 
1.1.-30.6.2024 (pakkauksia)]],Lääkkeet[[#This Row],[Alin saldo 
1.1.-30.6.2024 (pakkauksia)]])*Lääkkeet[[#This Row],[Kirjanpitoarvo / pakkaus 1.1.2024
(EUR  ALV 0 %)]]</f>
        <v>0</v>
      </c>
      <c r="P1803" s="18"/>
      <c r="Q1803" s="13"/>
      <c r="R1803" s="13"/>
      <c r="S1803" s="13"/>
      <c r="T1803" s="14"/>
      <c r="U1803" s="51">
        <f>MIN(Lääkkeet[[#This Row],[Velvoite 1.7.2024 (pakkauksia)]],Lääkkeet[[#This Row],[Suurimman alitusluvan mukainen velvoite
1.7.-31.12.2024 (pakkauksia)]],Lääkkeet[[#This Row],[Alin saldo 
1.7.-31.12.2024 (pakkauksia)]])*Lääkkeet[[#This Row],[Kirjanpitoarvo / pakkaus 1.7.2024
(EUR  ALV 0 %)]]</f>
        <v>0</v>
      </c>
      <c r="W1803" s="62" t="str" cm="1">
        <f t="array" ref="W1803">IFERROR(_xlfn.IFS(Lääkkeet[[#This Row],[Sitoutunut pääoma 
1.1.-30.6.2024 (EUR)]]&gt;0,"Täytetyt",Lääkkeet[[#This Row],[Sitoutunut pääoma 
1.7.-31.12.2024 (EUR)]]&gt;0,"Täytetyt"),"")</f>
        <v/>
      </c>
      <c r="X1803" s="62"/>
      <c r="Y1803" s="5">
        <f>Hakulomake!$B$29</f>
        <v>0</v>
      </c>
    </row>
    <row r="1804" spans="2:25" x14ac:dyDescent="0.3">
      <c r="B1804" s="49">
        <f>Hakulomake!$B$17</f>
        <v>0</v>
      </c>
      <c r="C1804" s="77"/>
      <c r="D1804" s="20"/>
      <c r="F1804" s="20"/>
      <c r="G1804" s="20"/>
      <c r="H1804" s="20"/>
      <c r="I1804" s="20"/>
      <c r="J1804" s="17"/>
      <c r="O1804" s="50">
        <f>MIN(Lääkkeet[[#This Row],[Velvoite 1.1.2024 (pakkauksia)]],Lääkkeet[[#This Row],[Suurimman alitusluvan mukainen velvoite 
1.1.-30.6.2024 (pakkauksia)]],Lääkkeet[[#This Row],[Alin saldo 
1.1.-30.6.2024 (pakkauksia)]])*Lääkkeet[[#This Row],[Kirjanpitoarvo / pakkaus 1.1.2024
(EUR  ALV 0 %)]]</f>
        <v>0</v>
      </c>
      <c r="P1804" s="18"/>
      <c r="Q1804" s="13"/>
      <c r="R1804" s="13"/>
      <c r="S1804" s="13"/>
      <c r="T1804" s="14"/>
      <c r="U1804" s="51">
        <f>MIN(Lääkkeet[[#This Row],[Velvoite 1.7.2024 (pakkauksia)]],Lääkkeet[[#This Row],[Suurimman alitusluvan mukainen velvoite
1.7.-31.12.2024 (pakkauksia)]],Lääkkeet[[#This Row],[Alin saldo 
1.7.-31.12.2024 (pakkauksia)]])*Lääkkeet[[#This Row],[Kirjanpitoarvo / pakkaus 1.7.2024
(EUR  ALV 0 %)]]</f>
        <v>0</v>
      </c>
      <c r="W1804" s="62" t="str" cm="1">
        <f t="array" ref="W1804">IFERROR(_xlfn.IFS(Lääkkeet[[#This Row],[Sitoutunut pääoma 
1.1.-30.6.2024 (EUR)]]&gt;0,"Täytetyt",Lääkkeet[[#This Row],[Sitoutunut pääoma 
1.7.-31.12.2024 (EUR)]]&gt;0,"Täytetyt"),"")</f>
        <v/>
      </c>
      <c r="X1804" s="62"/>
      <c r="Y1804" s="5">
        <f>Hakulomake!$B$29</f>
        <v>0</v>
      </c>
    </row>
    <row r="1805" spans="2:25" x14ac:dyDescent="0.3">
      <c r="B1805" s="49">
        <f>Hakulomake!$B$17</f>
        <v>0</v>
      </c>
      <c r="C1805" s="77"/>
      <c r="D1805" s="20"/>
      <c r="F1805" s="20"/>
      <c r="G1805" s="20"/>
      <c r="H1805" s="20"/>
      <c r="I1805" s="20"/>
      <c r="J1805" s="17"/>
      <c r="O1805" s="50">
        <f>MIN(Lääkkeet[[#This Row],[Velvoite 1.1.2024 (pakkauksia)]],Lääkkeet[[#This Row],[Suurimman alitusluvan mukainen velvoite 
1.1.-30.6.2024 (pakkauksia)]],Lääkkeet[[#This Row],[Alin saldo 
1.1.-30.6.2024 (pakkauksia)]])*Lääkkeet[[#This Row],[Kirjanpitoarvo / pakkaus 1.1.2024
(EUR  ALV 0 %)]]</f>
        <v>0</v>
      </c>
      <c r="P1805" s="18"/>
      <c r="Q1805" s="13"/>
      <c r="R1805" s="13"/>
      <c r="S1805" s="13"/>
      <c r="T1805" s="14"/>
      <c r="U1805" s="51">
        <f>MIN(Lääkkeet[[#This Row],[Velvoite 1.7.2024 (pakkauksia)]],Lääkkeet[[#This Row],[Suurimman alitusluvan mukainen velvoite
1.7.-31.12.2024 (pakkauksia)]],Lääkkeet[[#This Row],[Alin saldo 
1.7.-31.12.2024 (pakkauksia)]])*Lääkkeet[[#This Row],[Kirjanpitoarvo / pakkaus 1.7.2024
(EUR  ALV 0 %)]]</f>
        <v>0</v>
      </c>
      <c r="W1805" s="62" t="str" cm="1">
        <f t="array" ref="W1805">IFERROR(_xlfn.IFS(Lääkkeet[[#This Row],[Sitoutunut pääoma 
1.1.-30.6.2024 (EUR)]]&gt;0,"Täytetyt",Lääkkeet[[#This Row],[Sitoutunut pääoma 
1.7.-31.12.2024 (EUR)]]&gt;0,"Täytetyt"),"")</f>
        <v/>
      </c>
      <c r="X1805" s="62"/>
      <c r="Y1805" s="5">
        <f>Hakulomake!$B$29</f>
        <v>0</v>
      </c>
    </row>
    <row r="1806" spans="2:25" x14ac:dyDescent="0.3">
      <c r="B1806" s="49">
        <f>Hakulomake!$B$17</f>
        <v>0</v>
      </c>
      <c r="C1806" s="77"/>
      <c r="D1806" s="20"/>
      <c r="F1806" s="20"/>
      <c r="G1806" s="20"/>
      <c r="H1806" s="20"/>
      <c r="I1806" s="20"/>
      <c r="J1806" s="17"/>
      <c r="O1806" s="50">
        <f>MIN(Lääkkeet[[#This Row],[Velvoite 1.1.2024 (pakkauksia)]],Lääkkeet[[#This Row],[Suurimman alitusluvan mukainen velvoite 
1.1.-30.6.2024 (pakkauksia)]],Lääkkeet[[#This Row],[Alin saldo 
1.1.-30.6.2024 (pakkauksia)]])*Lääkkeet[[#This Row],[Kirjanpitoarvo / pakkaus 1.1.2024
(EUR  ALV 0 %)]]</f>
        <v>0</v>
      </c>
      <c r="P1806" s="18"/>
      <c r="Q1806" s="13"/>
      <c r="R1806" s="13"/>
      <c r="S1806" s="13"/>
      <c r="T1806" s="14"/>
      <c r="U1806" s="51">
        <f>MIN(Lääkkeet[[#This Row],[Velvoite 1.7.2024 (pakkauksia)]],Lääkkeet[[#This Row],[Suurimman alitusluvan mukainen velvoite
1.7.-31.12.2024 (pakkauksia)]],Lääkkeet[[#This Row],[Alin saldo 
1.7.-31.12.2024 (pakkauksia)]])*Lääkkeet[[#This Row],[Kirjanpitoarvo / pakkaus 1.7.2024
(EUR  ALV 0 %)]]</f>
        <v>0</v>
      </c>
      <c r="W1806" s="62" t="str" cm="1">
        <f t="array" ref="W1806">IFERROR(_xlfn.IFS(Lääkkeet[[#This Row],[Sitoutunut pääoma 
1.1.-30.6.2024 (EUR)]]&gt;0,"Täytetyt",Lääkkeet[[#This Row],[Sitoutunut pääoma 
1.7.-31.12.2024 (EUR)]]&gt;0,"Täytetyt"),"")</f>
        <v/>
      </c>
      <c r="X1806" s="62"/>
      <c r="Y1806" s="5">
        <f>Hakulomake!$B$29</f>
        <v>0</v>
      </c>
    </row>
    <row r="1807" spans="2:25" x14ac:dyDescent="0.3">
      <c r="B1807" s="49">
        <f>Hakulomake!$B$17</f>
        <v>0</v>
      </c>
      <c r="C1807" s="77"/>
      <c r="D1807" s="20"/>
      <c r="F1807" s="20"/>
      <c r="G1807" s="20"/>
      <c r="H1807" s="20"/>
      <c r="I1807" s="20"/>
      <c r="J1807" s="17"/>
      <c r="O1807" s="50">
        <f>MIN(Lääkkeet[[#This Row],[Velvoite 1.1.2024 (pakkauksia)]],Lääkkeet[[#This Row],[Suurimman alitusluvan mukainen velvoite 
1.1.-30.6.2024 (pakkauksia)]],Lääkkeet[[#This Row],[Alin saldo 
1.1.-30.6.2024 (pakkauksia)]])*Lääkkeet[[#This Row],[Kirjanpitoarvo / pakkaus 1.1.2024
(EUR  ALV 0 %)]]</f>
        <v>0</v>
      </c>
      <c r="P1807" s="18"/>
      <c r="Q1807" s="13"/>
      <c r="R1807" s="13"/>
      <c r="S1807" s="13"/>
      <c r="T1807" s="14"/>
      <c r="U1807" s="51">
        <f>MIN(Lääkkeet[[#This Row],[Velvoite 1.7.2024 (pakkauksia)]],Lääkkeet[[#This Row],[Suurimman alitusluvan mukainen velvoite
1.7.-31.12.2024 (pakkauksia)]],Lääkkeet[[#This Row],[Alin saldo 
1.7.-31.12.2024 (pakkauksia)]])*Lääkkeet[[#This Row],[Kirjanpitoarvo / pakkaus 1.7.2024
(EUR  ALV 0 %)]]</f>
        <v>0</v>
      </c>
      <c r="W1807" s="62" t="str" cm="1">
        <f t="array" ref="W1807">IFERROR(_xlfn.IFS(Lääkkeet[[#This Row],[Sitoutunut pääoma 
1.1.-30.6.2024 (EUR)]]&gt;0,"Täytetyt",Lääkkeet[[#This Row],[Sitoutunut pääoma 
1.7.-31.12.2024 (EUR)]]&gt;0,"Täytetyt"),"")</f>
        <v/>
      </c>
      <c r="X1807" s="62"/>
      <c r="Y1807" s="5">
        <f>Hakulomake!$B$29</f>
        <v>0</v>
      </c>
    </row>
    <row r="1808" spans="2:25" x14ac:dyDescent="0.3">
      <c r="B1808" s="49">
        <f>Hakulomake!$B$17</f>
        <v>0</v>
      </c>
      <c r="C1808" s="77"/>
      <c r="D1808" s="20"/>
      <c r="F1808" s="20"/>
      <c r="G1808" s="20"/>
      <c r="H1808" s="20"/>
      <c r="I1808" s="20"/>
      <c r="J1808" s="17"/>
      <c r="O1808" s="50">
        <f>MIN(Lääkkeet[[#This Row],[Velvoite 1.1.2024 (pakkauksia)]],Lääkkeet[[#This Row],[Suurimman alitusluvan mukainen velvoite 
1.1.-30.6.2024 (pakkauksia)]],Lääkkeet[[#This Row],[Alin saldo 
1.1.-30.6.2024 (pakkauksia)]])*Lääkkeet[[#This Row],[Kirjanpitoarvo / pakkaus 1.1.2024
(EUR  ALV 0 %)]]</f>
        <v>0</v>
      </c>
      <c r="P1808" s="18"/>
      <c r="Q1808" s="13"/>
      <c r="R1808" s="13"/>
      <c r="S1808" s="13"/>
      <c r="T1808" s="14"/>
      <c r="U1808" s="51">
        <f>MIN(Lääkkeet[[#This Row],[Velvoite 1.7.2024 (pakkauksia)]],Lääkkeet[[#This Row],[Suurimman alitusluvan mukainen velvoite
1.7.-31.12.2024 (pakkauksia)]],Lääkkeet[[#This Row],[Alin saldo 
1.7.-31.12.2024 (pakkauksia)]])*Lääkkeet[[#This Row],[Kirjanpitoarvo / pakkaus 1.7.2024
(EUR  ALV 0 %)]]</f>
        <v>0</v>
      </c>
      <c r="W1808" s="62" t="str" cm="1">
        <f t="array" ref="W1808">IFERROR(_xlfn.IFS(Lääkkeet[[#This Row],[Sitoutunut pääoma 
1.1.-30.6.2024 (EUR)]]&gt;0,"Täytetyt",Lääkkeet[[#This Row],[Sitoutunut pääoma 
1.7.-31.12.2024 (EUR)]]&gt;0,"Täytetyt"),"")</f>
        <v/>
      </c>
      <c r="X1808" s="62"/>
      <c r="Y1808" s="5">
        <f>Hakulomake!$B$29</f>
        <v>0</v>
      </c>
    </row>
    <row r="1809" spans="2:25" x14ac:dyDescent="0.3">
      <c r="B1809" s="49">
        <f>Hakulomake!$B$17</f>
        <v>0</v>
      </c>
      <c r="C1809" s="77"/>
      <c r="D1809" s="20"/>
      <c r="F1809" s="20"/>
      <c r="G1809" s="20"/>
      <c r="H1809" s="20"/>
      <c r="I1809" s="20"/>
      <c r="J1809" s="17"/>
      <c r="O1809" s="50">
        <f>MIN(Lääkkeet[[#This Row],[Velvoite 1.1.2024 (pakkauksia)]],Lääkkeet[[#This Row],[Suurimman alitusluvan mukainen velvoite 
1.1.-30.6.2024 (pakkauksia)]],Lääkkeet[[#This Row],[Alin saldo 
1.1.-30.6.2024 (pakkauksia)]])*Lääkkeet[[#This Row],[Kirjanpitoarvo / pakkaus 1.1.2024
(EUR  ALV 0 %)]]</f>
        <v>0</v>
      </c>
      <c r="P1809" s="18"/>
      <c r="Q1809" s="13"/>
      <c r="R1809" s="13"/>
      <c r="S1809" s="13"/>
      <c r="T1809" s="14"/>
      <c r="U1809" s="51">
        <f>MIN(Lääkkeet[[#This Row],[Velvoite 1.7.2024 (pakkauksia)]],Lääkkeet[[#This Row],[Suurimman alitusluvan mukainen velvoite
1.7.-31.12.2024 (pakkauksia)]],Lääkkeet[[#This Row],[Alin saldo 
1.7.-31.12.2024 (pakkauksia)]])*Lääkkeet[[#This Row],[Kirjanpitoarvo / pakkaus 1.7.2024
(EUR  ALV 0 %)]]</f>
        <v>0</v>
      </c>
      <c r="W1809" s="62" t="str" cm="1">
        <f t="array" ref="W1809">IFERROR(_xlfn.IFS(Lääkkeet[[#This Row],[Sitoutunut pääoma 
1.1.-30.6.2024 (EUR)]]&gt;0,"Täytetyt",Lääkkeet[[#This Row],[Sitoutunut pääoma 
1.7.-31.12.2024 (EUR)]]&gt;0,"Täytetyt"),"")</f>
        <v/>
      </c>
      <c r="X1809" s="62"/>
      <c r="Y1809" s="5">
        <f>Hakulomake!$B$29</f>
        <v>0</v>
      </c>
    </row>
    <row r="1810" spans="2:25" x14ac:dyDescent="0.3">
      <c r="B1810" s="49">
        <f>Hakulomake!$B$17</f>
        <v>0</v>
      </c>
      <c r="C1810" s="77"/>
      <c r="D1810" s="20"/>
      <c r="F1810" s="20"/>
      <c r="G1810" s="20"/>
      <c r="H1810" s="20"/>
      <c r="I1810" s="20"/>
      <c r="J1810" s="17"/>
      <c r="O1810" s="50">
        <f>MIN(Lääkkeet[[#This Row],[Velvoite 1.1.2024 (pakkauksia)]],Lääkkeet[[#This Row],[Suurimman alitusluvan mukainen velvoite 
1.1.-30.6.2024 (pakkauksia)]],Lääkkeet[[#This Row],[Alin saldo 
1.1.-30.6.2024 (pakkauksia)]])*Lääkkeet[[#This Row],[Kirjanpitoarvo / pakkaus 1.1.2024
(EUR  ALV 0 %)]]</f>
        <v>0</v>
      </c>
      <c r="P1810" s="18"/>
      <c r="Q1810" s="13"/>
      <c r="R1810" s="13"/>
      <c r="S1810" s="13"/>
      <c r="T1810" s="14"/>
      <c r="U1810" s="51">
        <f>MIN(Lääkkeet[[#This Row],[Velvoite 1.7.2024 (pakkauksia)]],Lääkkeet[[#This Row],[Suurimman alitusluvan mukainen velvoite
1.7.-31.12.2024 (pakkauksia)]],Lääkkeet[[#This Row],[Alin saldo 
1.7.-31.12.2024 (pakkauksia)]])*Lääkkeet[[#This Row],[Kirjanpitoarvo / pakkaus 1.7.2024
(EUR  ALV 0 %)]]</f>
        <v>0</v>
      </c>
      <c r="W1810" s="62" t="str" cm="1">
        <f t="array" ref="W1810">IFERROR(_xlfn.IFS(Lääkkeet[[#This Row],[Sitoutunut pääoma 
1.1.-30.6.2024 (EUR)]]&gt;0,"Täytetyt",Lääkkeet[[#This Row],[Sitoutunut pääoma 
1.7.-31.12.2024 (EUR)]]&gt;0,"Täytetyt"),"")</f>
        <v/>
      </c>
      <c r="X1810" s="62"/>
      <c r="Y1810" s="5">
        <f>Hakulomake!$B$29</f>
        <v>0</v>
      </c>
    </row>
    <row r="1811" spans="2:25" x14ac:dyDescent="0.3">
      <c r="B1811" s="49">
        <f>Hakulomake!$B$17</f>
        <v>0</v>
      </c>
      <c r="C1811" s="77"/>
      <c r="D1811" s="20"/>
      <c r="F1811" s="20"/>
      <c r="G1811" s="20"/>
      <c r="H1811" s="20"/>
      <c r="I1811" s="20"/>
      <c r="J1811" s="17"/>
      <c r="O1811" s="50">
        <f>MIN(Lääkkeet[[#This Row],[Velvoite 1.1.2024 (pakkauksia)]],Lääkkeet[[#This Row],[Suurimman alitusluvan mukainen velvoite 
1.1.-30.6.2024 (pakkauksia)]],Lääkkeet[[#This Row],[Alin saldo 
1.1.-30.6.2024 (pakkauksia)]])*Lääkkeet[[#This Row],[Kirjanpitoarvo / pakkaus 1.1.2024
(EUR  ALV 0 %)]]</f>
        <v>0</v>
      </c>
      <c r="P1811" s="18"/>
      <c r="Q1811" s="13"/>
      <c r="R1811" s="13"/>
      <c r="S1811" s="13"/>
      <c r="T1811" s="14"/>
      <c r="U1811" s="51">
        <f>MIN(Lääkkeet[[#This Row],[Velvoite 1.7.2024 (pakkauksia)]],Lääkkeet[[#This Row],[Suurimman alitusluvan mukainen velvoite
1.7.-31.12.2024 (pakkauksia)]],Lääkkeet[[#This Row],[Alin saldo 
1.7.-31.12.2024 (pakkauksia)]])*Lääkkeet[[#This Row],[Kirjanpitoarvo / pakkaus 1.7.2024
(EUR  ALV 0 %)]]</f>
        <v>0</v>
      </c>
      <c r="W1811" s="62" t="str" cm="1">
        <f t="array" ref="W1811">IFERROR(_xlfn.IFS(Lääkkeet[[#This Row],[Sitoutunut pääoma 
1.1.-30.6.2024 (EUR)]]&gt;0,"Täytetyt",Lääkkeet[[#This Row],[Sitoutunut pääoma 
1.7.-31.12.2024 (EUR)]]&gt;0,"Täytetyt"),"")</f>
        <v/>
      </c>
      <c r="X1811" s="62"/>
      <c r="Y1811" s="5">
        <f>Hakulomake!$B$29</f>
        <v>0</v>
      </c>
    </row>
    <row r="1812" spans="2:25" x14ac:dyDescent="0.3">
      <c r="B1812" s="49">
        <f>Hakulomake!$B$17</f>
        <v>0</v>
      </c>
      <c r="C1812" s="77"/>
      <c r="D1812" s="20"/>
      <c r="F1812" s="20"/>
      <c r="G1812" s="20"/>
      <c r="H1812" s="20"/>
      <c r="I1812" s="20"/>
      <c r="J1812" s="17"/>
      <c r="O1812" s="50">
        <f>MIN(Lääkkeet[[#This Row],[Velvoite 1.1.2024 (pakkauksia)]],Lääkkeet[[#This Row],[Suurimman alitusluvan mukainen velvoite 
1.1.-30.6.2024 (pakkauksia)]],Lääkkeet[[#This Row],[Alin saldo 
1.1.-30.6.2024 (pakkauksia)]])*Lääkkeet[[#This Row],[Kirjanpitoarvo / pakkaus 1.1.2024
(EUR  ALV 0 %)]]</f>
        <v>0</v>
      </c>
      <c r="P1812" s="18"/>
      <c r="Q1812" s="13"/>
      <c r="R1812" s="13"/>
      <c r="S1812" s="13"/>
      <c r="T1812" s="14"/>
      <c r="U1812" s="51">
        <f>MIN(Lääkkeet[[#This Row],[Velvoite 1.7.2024 (pakkauksia)]],Lääkkeet[[#This Row],[Suurimman alitusluvan mukainen velvoite
1.7.-31.12.2024 (pakkauksia)]],Lääkkeet[[#This Row],[Alin saldo 
1.7.-31.12.2024 (pakkauksia)]])*Lääkkeet[[#This Row],[Kirjanpitoarvo / pakkaus 1.7.2024
(EUR  ALV 0 %)]]</f>
        <v>0</v>
      </c>
      <c r="W1812" s="62" t="str" cm="1">
        <f t="array" ref="W1812">IFERROR(_xlfn.IFS(Lääkkeet[[#This Row],[Sitoutunut pääoma 
1.1.-30.6.2024 (EUR)]]&gt;0,"Täytetyt",Lääkkeet[[#This Row],[Sitoutunut pääoma 
1.7.-31.12.2024 (EUR)]]&gt;0,"Täytetyt"),"")</f>
        <v/>
      </c>
      <c r="X1812" s="62"/>
      <c r="Y1812" s="5">
        <f>Hakulomake!$B$29</f>
        <v>0</v>
      </c>
    </row>
    <row r="1813" spans="2:25" x14ac:dyDescent="0.3">
      <c r="B1813" s="49">
        <f>Hakulomake!$B$17</f>
        <v>0</v>
      </c>
      <c r="C1813" s="77"/>
      <c r="D1813" s="20"/>
      <c r="F1813" s="20"/>
      <c r="G1813" s="20"/>
      <c r="H1813" s="20"/>
      <c r="I1813" s="20"/>
      <c r="J1813" s="17"/>
      <c r="O1813" s="50">
        <f>MIN(Lääkkeet[[#This Row],[Velvoite 1.1.2024 (pakkauksia)]],Lääkkeet[[#This Row],[Suurimman alitusluvan mukainen velvoite 
1.1.-30.6.2024 (pakkauksia)]],Lääkkeet[[#This Row],[Alin saldo 
1.1.-30.6.2024 (pakkauksia)]])*Lääkkeet[[#This Row],[Kirjanpitoarvo / pakkaus 1.1.2024
(EUR  ALV 0 %)]]</f>
        <v>0</v>
      </c>
      <c r="P1813" s="18"/>
      <c r="Q1813" s="13"/>
      <c r="R1813" s="13"/>
      <c r="S1813" s="13"/>
      <c r="T1813" s="14"/>
      <c r="U1813" s="51">
        <f>MIN(Lääkkeet[[#This Row],[Velvoite 1.7.2024 (pakkauksia)]],Lääkkeet[[#This Row],[Suurimman alitusluvan mukainen velvoite
1.7.-31.12.2024 (pakkauksia)]],Lääkkeet[[#This Row],[Alin saldo 
1.7.-31.12.2024 (pakkauksia)]])*Lääkkeet[[#This Row],[Kirjanpitoarvo / pakkaus 1.7.2024
(EUR  ALV 0 %)]]</f>
        <v>0</v>
      </c>
      <c r="W1813" s="62" t="str" cm="1">
        <f t="array" ref="W1813">IFERROR(_xlfn.IFS(Lääkkeet[[#This Row],[Sitoutunut pääoma 
1.1.-30.6.2024 (EUR)]]&gt;0,"Täytetyt",Lääkkeet[[#This Row],[Sitoutunut pääoma 
1.7.-31.12.2024 (EUR)]]&gt;0,"Täytetyt"),"")</f>
        <v/>
      </c>
      <c r="X1813" s="62"/>
      <c r="Y1813" s="5">
        <f>Hakulomake!$B$29</f>
        <v>0</v>
      </c>
    </row>
    <row r="1814" spans="2:25" x14ac:dyDescent="0.3">
      <c r="B1814" s="49">
        <f>Hakulomake!$B$17</f>
        <v>0</v>
      </c>
      <c r="C1814" s="77"/>
      <c r="D1814" s="20"/>
      <c r="F1814" s="20"/>
      <c r="G1814" s="20"/>
      <c r="H1814" s="20"/>
      <c r="I1814" s="20"/>
      <c r="J1814" s="17"/>
      <c r="O1814" s="50">
        <f>MIN(Lääkkeet[[#This Row],[Velvoite 1.1.2024 (pakkauksia)]],Lääkkeet[[#This Row],[Suurimman alitusluvan mukainen velvoite 
1.1.-30.6.2024 (pakkauksia)]],Lääkkeet[[#This Row],[Alin saldo 
1.1.-30.6.2024 (pakkauksia)]])*Lääkkeet[[#This Row],[Kirjanpitoarvo / pakkaus 1.1.2024
(EUR  ALV 0 %)]]</f>
        <v>0</v>
      </c>
      <c r="P1814" s="18"/>
      <c r="Q1814" s="13"/>
      <c r="R1814" s="13"/>
      <c r="S1814" s="13"/>
      <c r="T1814" s="14"/>
      <c r="U1814" s="51">
        <f>MIN(Lääkkeet[[#This Row],[Velvoite 1.7.2024 (pakkauksia)]],Lääkkeet[[#This Row],[Suurimman alitusluvan mukainen velvoite
1.7.-31.12.2024 (pakkauksia)]],Lääkkeet[[#This Row],[Alin saldo 
1.7.-31.12.2024 (pakkauksia)]])*Lääkkeet[[#This Row],[Kirjanpitoarvo / pakkaus 1.7.2024
(EUR  ALV 0 %)]]</f>
        <v>0</v>
      </c>
      <c r="W1814" s="62" t="str" cm="1">
        <f t="array" ref="W1814">IFERROR(_xlfn.IFS(Lääkkeet[[#This Row],[Sitoutunut pääoma 
1.1.-30.6.2024 (EUR)]]&gt;0,"Täytetyt",Lääkkeet[[#This Row],[Sitoutunut pääoma 
1.7.-31.12.2024 (EUR)]]&gt;0,"Täytetyt"),"")</f>
        <v/>
      </c>
      <c r="X1814" s="62"/>
      <c r="Y1814" s="5">
        <f>Hakulomake!$B$29</f>
        <v>0</v>
      </c>
    </row>
    <row r="1815" spans="2:25" x14ac:dyDescent="0.3">
      <c r="B1815" s="49">
        <f>Hakulomake!$B$17</f>
        <v>0</v>
      </c>
      <c r="C1815" s="77"/>
      <c r="D1815" s="20"/>
      <c r="F1815" s="20"/>
      <c r="G1815" s="20"/>
      <c r="H1815" s="20"/>
      <c r="I1815" s="20"/>
      <c r="J1815" s="17"/>
      <c r="O1815" s="50">
        <f>MIN(Lääkkeet[[#This Row],[Velvoite 1.1.2024 (pakkauksia)]],Lääkkeet[[#This Row],[Suurimman alitusluvan mukainen velvoite 
1.1.-30.6.2024 (pakkauksia)]],Lääkkeet[[#This Row],[Alin saldo 
1.1.-30.6.2024 (pakkauksia)]])*Lääkkeet[[#This Row],[Kirjanpitoarvo / pakkaus 1.1.2024
(EUR  ALV 0 %)]]</f>
        <v>0</v>
      </c>
      <c r="P1815" s="18"/>
      <c r="Q1815" s="13"/>
      <c r="R1815" s="13"/>
      <c r="S1815" s="13"/>
      <c r="T1815" s="14"/>
      <c r="U1815" s="51">
        <f>MIN(Lääkkeet[[#This Row],[Velvoite 1.7.2024 (pakkauksia)]],Lääkkeet[[#This Row],[Suurimman alitusluvan mukainen velvoite
1.7.-31.12.2024 (pakkauksia)]],Lääkkeet[[#This Row],[Alin saldo 
1.7.-31.12.2024 (pakkauksia)]])*Lääkkeet[[#This Row],[Kirjanpitoarvo / pakkaus 1.7.2024
(EUR  ALV 0 %)]]</f>
        <v>0</v>
      </c>
      <c r="W1815" s="62" t="str" cm="1">
        <f t="array" ref="W1815">IFERROR(_xlfn.IFS(Lääkkeet[[#This Row],[Sitoutunut pääoma 
1.1.-30.6.2024 (EUR)]]&gt;0,"Täytetyt",Lääkkeet[[#This Row],[Sitoutunut pääoma 
1.7.-31.12.2024 (EUR)]]&gt;0,"Täytetyt"),"")</f>
        <v/>
      </c>
      <c r="X1815" s="62"/>
      <c r="Y1815" s="5">
        <f>Hakulomake!$B$29</f>
        <v>0</v>
      </c>
    </row>
    <row r="1816" spans="2:25" x14ac:dyDescent="0.3">
      <c r="B1816" s="49">
        <f>Hakulomake!$B$17</f>
        <v>0</v>
      </c>
      <c r="C1816" s="77"/>
      <c r="D1816" s="20"/>
      <c r="F1816" s="20"/>
      <c r="G1816" s="20"/>
      <c r="H1816" s="20"/>
      <c r="I1816" s="20"/>
      <c r="J1816" s="17"/>
      <c r="O1816" s="50">
        <f>MIN(Lääkkeet[[#This Row],[Velvoite 1.1.2024 (pakkauksia)]],Lääkkeet[[#This Row],[Suurimman alitusluvan mukainen velvoite 
1.1.-30.6.2024 (pakkauksia)]],Lääkkeet[[#This Row],[Alin saldo 
1.1.-30.6.2024 (pakkauksia)]])*Lääkkeet[[#This Row],[Kirjanpitoarvo / pakkaus 1.1.2024
(EUR  ALV 0 %)]]</f>
        <v>0</v>
      </c>
      <c r="P1816" s="18"/>
      <c r="Q1816" s="13"/>
      <c r="R1816" s="13"/>
      <c r="S1816" s="13"/>
      <c r="T1816" s="14"/>
      <c r="U1816" s="51">
        <f>MIN(Lääkkeet[[#This Row],[Velvoite 1.7.2024 (pakkauksia)]],Lääkkeet[[#This Row],[Suurimman alitusluvan mukainen velvoite
1.7.-31.12.2024 (pakkauksia)]],Lääkkeet[[#This Row],[Alin saldo 
1.7.-31.12.2024 (pakkauksia)]])*Lääkkeet[[#This Row],[Kirjanpitoarvo / pakkaus 1.7.2024
(EUR  ALV 0 %)]]</f>
        <v>0</v>
      </c>
      <c r="W1816" s="62" t="str" cm="1">
        <f t="array" ref="W1816">IFERROR(_xlfn.IFS(Lääkkeet[[#This Row],[Sitoutunut pääoma 
1.1.-30.6.2024 (EUR)]]&gt;0,"Täytetyt",Lääkkeet[[#This Row],[Sitoutunut pääoma 
1.7.-31.12.2024 (EUR)]]&gt;0,"Täytetyt"),"")</f>
        <v/>
      </c>
      <c r="X1816" s="62"/>
      <c r="Y1816" s="5">
        <f>Hakulomake!$B$29</f>
        <v>0</v>
      </c>
    </row>
    <row r="1817" spans="2:25" x14ac:dyDescent="0.3">
      <c r="B1817" s="49">
        <f>Hakulomake!$B$17</f>
        <v>0</v>
      </c>
      <c r="C1817" s="77"/>
      <c r="D1817" s="20"/>
      <c r="F1817" s="20"/>
      <c r="G1817" s="20"/>
      <c r="H1817" s="20"/>
      <c r="I1817" s="20"/>
      <c r="J1817" s="17"/>
      <c r="O1817" s="50">
        <f>MIN(Lääkkeet[[#This Row],[Velvoite 1.1.2024 (pakkauksia)]],Lääkkeet[[#This Row],[Suurimman alitusluvan mukainen velvoite 
1.1.-30.6.2024 (pakkauksia)]],Lääkkeet[[#This Row],[Alin saldo 
1.1.-30.6.2024 (pakkauksia)]])*Lääkkeet[[#This Row],[Kirjanpitoarvo / pakkaus 1.1.2024
(EUR  ALV 0 %)]]</f>
        <v>0</v>
      </c>
      <c r="P1817" s="18"/>
      <c r="Q1817" s="13"/>
      <c r="R1817" s="13"/>
      <c r="S1817" s="13"/>
      <c r="T1817" s="14"/>
      <c r="U1817" s="51">
        <f>MIN(Lääkkeet[[#This Row],[Velvoite 1.7.2024 (pakkauksia)]],Lääkkeet[[#This Row],[Suurimman alitusluvan mukainen velvoite
1.7.-31.12.2024 (pakkauksia)]],Lääkkeet[[#This Row],[Alin saldo 
1.7.-31.12.2024 (pakkauksia)]])*Lääkkeet[[#This Row],[Kirjanpitoarvo / pakkaus 1.7.2024
(EUR  ALV 0 %)]]</f>
        <v>0</v>
      </c>
      <c r="W1817" s="62" t="str" cm="1">
        <f t="array" ref="W1817">IFERROR(_xlfn.IFS(Lääkkeet[[#This Row],[Sitoutunut pääoma 
1.1.-30.6.2024 (EUR)]]&gt;0,"Täytetyt",Lääkkeet[[#This Row],[Sitoutunut pääoma 
1.7.-31.12.2024 (EUR)]]&gt;0,"Täytetyt"),"")</f>
        <v/>
      </c>
      <c r="X1817" s="62"/>
      <c r="Y1817" s="5">
        <f>Hakulomake!$B$29</f>
        <v>0</v>
      </c>
    </row>
    <row r="1818" spans="2:25" x14ac:dyDescent="0.3">
      <c r="B1818" s="49">
        <f>Hakulomake!$B$17</f>
        <v>0</v>
      </c>
      <c r="C1818" s="77"/>
      <c r="D1818" s="20"/>
      <c r="F1818" s="20"/>
      <c r="G1818" s="20"/>
      <c r="H1818" s="20"/>
      <c r="I1818" s="20"/>
      <c r="J1818" s="17"/>
      <c r="O1818" s="50">
        <f>MIN(Lääkkeet[[#This Row],[Velvoite 1.1.2024 (pakkauksia)]],Lääkkeet[[#This Row],[Suurimman alitusluvan mukainen velvoite 
1.1.-30.6.2024 (pakkauksia)]],Lääkkeet[[#This Row],[Alin saldo 
1.1.-30.6.2024 (pakkauksia)]])*Lääkkeet[[#This Row],[Kirjanpitoarvo / pakkaus 1.1.2024
(EUR  ALV 0 %)]]</f>
        <v>0</v>
      </c>
      <c r="P1818" s="18"/>
      <c r="Q1818" s="13"/>
      <c r="R1818" s="13"/>
      <c r="S1818" s="13"/>
      <c r="T1818" s="14"/>
      <c r="U1818" s="51">
        <f>MIN(Lääkkeet[[#This Row],[Velvoite 1.7.2024 (pakkauksia)]],Lääkkeet[[#This Row],[Suurimman alitusluvan mukainen velvoite
1.7.-31.12.2024 (pakkauksia)]],Lääkkeet[[#This Row],[Alin saldo 
1.7.-31.12.2024 (pakkauksia)]])*Lääkkeet[[#This Row],[Kirjanpitoarvo / pakkaus 1.7.2024
(EUR  ALV 0 %)]]</f>
        <v>0</v>
      </c>
      <c r="W1818" s="62" t="str" cm="1">
        <f t="array" ref="W1818">IFERROR(_xlfn.IFS(Lääkkeet[[#This Row],[Sitoutunut pääoma 
1.1.-30.6.2024 (EUR)]]&gt;0,"Täytetyt",Lääkkeet[[#This Row],[Sitoutunut pääoma 
1.7.-31.12.2024 (EUR)]]&gt;0,"Täytetyt"),"")</f>
        <v/>
      </c>
      <c r="X1818" s="62"/>
      <c r="Y1818" s="5">
        <f>Hakulomake!$B$29</f>
        <v>0</v>
      </c>
    </row>
    <row r="1819" spans="2:25" x14ac:dyDescent="0.3">
      <c r="B1819" s="49">
        <f>Hakulomake!$B$17</f>
        <v>0</v>
      </c>
      <c r="C1819" s="77"/>
      <c r="D1819" s="20"/>
      <c r="F1819" s="20"/>
      <c r="G1819" s="20"/>
      <c r="H1819" s="20"/>
      <c r="I1819" s="20"/>
      <c r="J1819" s="17"/>
      <c r="O1819" s="50">
        <f>MIN(Lääkkeet[[#This Row],[Velvoite 1.1.2024 (pakkauksia)]],Lääkkeet[[#This Row],[Suurimman alitusluvan mukainen velvoite 
1.1.-30.6.2024 (pakkauksia)]],Lääkkeet[[#This Row],[Alin saldo 
1.1.-30.6.2024 (pakkauksia)]])*Lääkkeet[[#This Row],[Kirjanpitoarvo / pakkaus 1.1.2024
(EUR  ALV 0 %)]]</f>
        <v>0</v>
      </c>
      <c r="P1819" s="18"/>
      <c r="Q1819" s="13"/>
      <c r="R1819" s="13"/>
      <c r="S1819" s="13"/>
      <c r="T1819" s="14"/>
      <c r="U1819" s="51">
        <f>MIN(Lääkkeet[[#This Row],[Velvoite 1.7.2024 (pakkauksia)]],Lääkkeet[[#This Row],[Suurimman alitusluvan mukainen velvoite
1.7.-31.12.2024 (pakkauksia)]],Lääkkeet[[#This Row],[Alin saldo 
1.7.-31.12.2024 (pakkauksia)]])*Lääkkeet[[#This Row],[Kirjanpitoarvo / pakkaus 1.7.2024
(EUR  ALV 0 %)]]</f>
        <v>0</v>
      </c>
      <c r="W1819" s="62" t="str" cm="1">
        <f t="array" ref="W1819">IFERROR(_xlfn.IFS(Lääkkeet[[#This Row],[Sitoutunut pääoma 
1.1.-30.6.2024 (EUR)]]&gt;0,"Täytetyt",Lääkkeet[[#This Row],[Sitoutunut pääoma 
1.7.-31.12.2024 (EUR)]]&gt;0,"Täytetyt"),"")</f>
        <v/>
      </c>
      <c r="X1819" s="62"/>
      <c r="Y1819" s="5">
        <f>Hakulomake!$B$29</f>
        <v>0</v>
      </c>
    </row>
    <row r="1820" spans="2:25" x14ac:dyDescent="0.3">
      <c r="B1820" s="49">
        <f>Hakulomake!$B$17</f>
        <v>0</v>
      </c>
      <c r="C1820" s="77"/>
      <c r="D1820" s="20"/>
      <c r="F1820" s="20"/>
      <c r="G1820" s="20"/>
      <c r="H1820" s="20"/>
      <c r="I1820" s="20"/>
      <c r="J1820" s="17"/>
      <c r="O1820" s="50">
        <f>MIN(Lääkkeet[[#This Row],[Velvoite 1.1.2024 (pakkauksia)]],Lääkkeet[[#This Row],[Suurimman alitusluvan mukainen velvoite 
1.1.-30.6.2024 (pakkauksia)]],Lääkkeet[[#This Row],[Alin saldo 
1.1.-30.6.2024 (pakkauksia)]])*Lääkkeet[[#This Row],[Kirjanpitoarvo / pakkaus 1.1.2024
(EUR  ALV 0 %)]]</f>
        <v>0</v>
      </c>
      <c r="P1820" s="18"/>
      <c r="Q1820" s="13"/>
      <c r="R1820" s="13"/>
      <c r="S1820" s="13"/>
      <c r="T1820" s="14"/>
      <c r="U1820" s="51">
        <f>MIN(Lääkkeet[[#This Row],[Velvoite 1.7.2024 (pakkauksia)]],Lääkkeet[[#This Row],[Suurimman alitusluvan mukainen velvoite
1.7.-31.12.2024 (pakkauksia)]],Lääkkeet[[#This Row],[Alin saldo 
1.7.-31.12.2024 (pakkauksia)]])*Lääkkeet[[#This Row],[Kirjanpitoarvo / pakkaus 1.7.2024
(EUR  ALV 0 %)]]</f>
        <v>0</v>
      </c>
      <c r="W1820" s="62" t="str" cm="1">
        <f t="array" ref="W1820">IFERROR(_xlfn.IFS(Lääkkeet[[#This Row],[Sitoutunut pääoma 
1.1.-30.6.2024 (EUR)]]&gt;0,"Täytetyt",Lääkkeet[[#This Row],[Sitoutunut pääoma 
1.7.-31.12.2024 (EUR)]]&gt;0,"Täytetyt"),"")</f>
        <v/>
      </c>
      <c r="X1820" s="62"/>
      <c r="Y1820" s="5">
        <f>Hakulomake!$B$29</f>
        <v>0</v>
      </c>
    </row>
    <row r="1821" spans="2:25" x14ac:dyDescent="0.3">
      <c r="B1821" s="49">
        <f>Hakulomake!$B$17</f>
        <v>0</v>
      </c>
      <c r="C1821" s="77"/>
      <c r="D1821" s="20"/>
      <c r="F1821" s="20"/>
      <c r="G1821" s="20"/>
      <c r="H1821" s="20"/>
      <c r="I1821" s="20"/>
      <c r="J1821" s="17"/>
      <c r="O1821" s="50">
        <f>MIN(Lääkkeet[[#This Row],[Velvoite 1.1.2024 (pakkauksia)]],Lääkkeet[[#This Row],[Suurimman alitusluvan mukainen velvoite 
1.1.-30.6.2024 (pakkauksia)]],Lääkkeet[[#This Row],[Alin saldo 
1.1.-30.6.2024 (pakkauksia)]])*Lääkkeet[[#This Row],[Kirjanpitoarvo / pakkaus 1.1.2024
(EUR  ALV 0 %)]]</f>
        <v>0</v>
      </c>
      <c r="P1821" s="18"/>
      <c r="Q1821" s="13"/>
      <c r="R1821" s="13"/>
      <c r="S1821" s="13"/>
      <c r="T1821" s="14"/>
      <c r="U1821" s="51">
        <f>MIN(Lääkkeet[[#This Row],[Velvoite 1.7.2024 (pakkauksia)]],Lääkkeet[[#This Row],[Suurimman alitusluvan mukainen velvoite
1.7.-31.12.2024 (pakkauksia)]],Lääkkeet[[#This Row],[Alin saldo 
1.7.-31.12.2024 (pakkauksia)]])*Lääkkeet[[#This Row],[Kirjanpitoarvo / pakkaus 1.7.2024
(EUR  ALV 0 %)]]</f>
        <v>0</v>
      </c>
      <c r="W1821" s="62" t="str" cm="1">
        <f t="array" ref="W1821">IFERROR(_xlfn.IFS(Lääkkeet[[#This Row],[Sitoutunut pääoma 
1.1.-30.6.2024 (EUR)]]&gt;0,"Täytetyt",Lääkkeet[[#This Row],[Sitoutunut pääoma 
1.7.-31.12.2024 (EUR)]]&gt;0,"Täytetyt"),"")</f>
        <v/>
      </c>
      <c r="X1821" s="62"/>
      <c r="Y1821" s="5">
        <f>Hakulomake!$B$29</f>
        <v>0</v>
      </c>
    </row>
    <row r="1822" spans="2:25" x14ac:dyDescent="0.3">
      <c r="B1822" s="49">
        <f>Hakulomake!$B$17</f>
        <v>0</v>
      </c>
      <c r="C1822" s="77"/>
      <c r="D1822" s="20"/>
      <c r="F1822" s="20"/>
      <c r="G1822" s="20"/>
      <c r="H1822" s="20"/>
      <c r="I1822" s="20"/>
      <c r="J1822" s="17"/>
      <c r="O1822" s="50">
        <f>MIN(Lääkkeet[[#This Row],[Velvoite 1.1.2024 (pakkauksia)]],Lääkkeet[[#This Row],[Suurimman alitusluvan mukainen velvoite 
1.1.-30.6.2024 (pakkauksia)]],Lääkkeet[[#This Row],[Alin saldo 
1.1.-30.6.2024 (pakkauksia)]])*Lääkkeet[[#This Row],[Kirjanpitoarvo / pakkaus 1.1.2024
(EUR  ALV 0 %)]]</f>
        <v>0</v>
      </c>
      <c r="P1822" s="18"/>
      <c r="Q1822" s="13"/>
      <c r="R1822" s="13"/>
      <c r="S1822" s="13"/>
      <c r="T1822" s="14"/>
      <c r="U1822" s="51">
        <f>MIN(Lääkkeet[[#This Row],[Velvoite 1.7.2024 (pakkauksia)]],Lääkkeet[[#This Row],[Suurimman alitusluvan mukainen velvoite
1.7.-31.12.2024 (pakkauksia)]],Lääkkeet[[#This Row],[Alin saldo 
1.7.-31.12.2024 (pakkauksia)]])*Lääkkeet[[#This Row],[Kirjanpitoarvo / pakkaus 1.7.2024
(EUR  ALV 0 %)]]</f>
        <v>0</v>
      </c>
      <c r="W1822" s="62" t="str" cm="1">
        <f t="array" ref="W1822">IFERROR(_xlfn.IFS(Lääkkeet[[#This Row],[Sitoutunut pääoma 
1.1.-30.6.2024 (EUR)]]&gt;0,"Täytetyt",Lääkkeet[[#This Row],[Sitoutunut pääoma 
1.7.-31.12.2024 (EUR)]]&gt;0,"Täytetyt"),"")</f>
        <v/>
      </c>
      <c r="X1822" s="62"/>
      <c r="Y1822" s="5">
        <f>Hakulomake!$B$29</f>
        <v>0</v>
      </c>
    </row>
    <row r="1823" spans="2:25" x14ac:dyDescent="0.3">
      <c r="B1823" s="49">
        <f>Hakulomake!$B$17</f>
        <v>0</v>
      </c>
      <c r="C1823" s="77"/>
      <c r="D1823" s="20"/>
      <c r="F1823" s="20"/>
      <c r="G1823" s="20"/>
      <c r="H1823" s="20"/>
      <c r="I1823" s="20"/>
      <c r="J1823" s="17"/>
      <c r="O1823" s="50">
        <f>MIN(Lääkkeet[[#This Row],[Velvoite 1.1.2024 (pakkauksia)]],Lääkkeet[[#This Row],[Suurimman alitusluvan mukainen velvoite 
1.1.-30.6.2024 (pakkauksia)]],Lääkkeet[[#This Row],[Alin saldo 
1.1.-30.6.2024 (pakkauksia)]])*Lääkkeet[[#This Row],[Kirjanpitoarvo / pakkaus 1.1.2024
(EUR  ALV 0 %)]]</f>
        <v>0</v>
      </c>
      <c r="P1823" s="18"/>
      <c r="Q1823" s="13"/>
      <c r="R1823" s="13"/>
      <c r="S1823" s="13"/>
      <c r="T1823" s="14"/>
      <c r="U1823" s="51">
        <f>MIN(Lääkkeet[[#This Row],[Velvoite 1.7.2024 (pakkauksia)]],Lääkkeet[[#This Row],[Suurimman alitusluvan mukainen velvoite
1.7.-31.12.2024 (pakkauksia)]],Lääkkeet[[#This Row],[Alin saldo 
1.7.-31.12.2024 (pakkauksia)]])*Lääkkeet[[#This Row],[Kirjanpitoarvo / pakkaus 1.7.2024
(EUR  ALV 0 %)]]</f>
        <v>0</v>
      </c>
      <c r="W1823" s="62" t="str" cm="1">
        <f t="array" ref="W1823">IFERROR(_xlfn.IFS(Lääkkeet[[#This Row],[Sitoutunut pääoma 
1.1.-30.6.2024 (EUR)]]&gt;0,"Täytetyt",Lääkkeet[[#This Row],[Sitoutunut pääoma 
1.7.-31.12.2024 (EUR)]]&gt;0,"Täytetyt"),"")</f>
        <v/>
      </c>
      <c r="X1823" s="62"/>
      <c r="Y1823" s="5">
        <f>Hakulomake!$B$29</f>
        <v>0</v>
      </c>
    </row>
    <row r="1824" spans="2:25" x14ac:dyDescent="0.3">
      <c r="B1824" s="49">
        <f>Hakulomake!$B$17</f>
        <v>0</v>
      </c>
      <c r="C1824" s="77"/>
      <c r="D1824" s="20"/>
      <c r="F1824" s="20"/>
      <c r="G1824" s="20"/>
      <c r="H1824" s="20"/>
      <c r="I1824" s="20"/>
      <c r="J1824" s="17"/>
      <c r="O1824" s="50">
        <f>MIN(Lääkkeet[[#This Row],[Velvoite 1.1.2024 (pakkauksia)]],Lääkkeet[[#This Row],[Suurimman alitusluvan mukainen velvoite 
1.1.-30.6.2024 (pakkauksia)]],Lääkkeet[[#This Row],[Alin saldo 
1.1.-30.6.2024 (pakkauksia)]])*Lääkkeet[[#This Row],[Kirjanpitoarvo / pakkaus 1.1.2024
(EUR  ALV 0 %)]]</f>
        <v>0</v>
      </c>
      <c r="P1824" s="18"/>
      <c r="Q1824" s="13"/>
      <c r="R1824" s="13"/>
      <c r="S1824" s="13"/>
      <c r="T1824" s="14"/>
      <c r="U1824" s="51">
        <f>MIN(Lääkkeet[[#This Row],[Velvoite 1.7.2024 (pakkauksia)]],Lääkkeet[[#This Row],[Suurimman alitusluvan mukainen velvoite
1.7.-31.12.2024 (pakkauksia)]],Lääkkeet[[#This Row],[Alin saldo 
1.7.-31.12.2024 (pakkauksia)]])*Lääkkeet[[#This Row],[Kirjanpitoarvo / pakkaus 1.7.2024
(EUR  ALV 0 %)]]</f>
        <v>0</v>
      </c>
      <c r="W1824" s="62" t="str" cm="1">
        <f t="array" ref="W1824">IFERROR(_xlfn.IFS(Lääkkeet[[#This Row],[Sitoutunut pääoma 
1.1.-30.6.2024 (EUR)]]&gt;0,"Täytetyt",Lääkkeet[[#This Row],[Sitoutunut pääoma 
1.7.-31.12.2024 (EUR)]]&gt;0,"Täytetyt"),"")</f>
        <v/>
      </c>
      <c r="X1824" s="62"/>
      <c r="Y1824" s="5">
        <f>Hakulomake!$B$29</f>
        <v>0</v>
      </c>
    </row>
    <row r="1825" spans="2:25" x14ac:dyDescent="0.3">
      <c r="B1825" s="49">
        <f>Hakulomake!$B$17</f>
        <v>0</v>
      </c>
      <c r="C1825" s="77"/>
      <c r="D1825" s="20"/>
      <c r="F1825" s="20"/>
      <c r="G1825" s="20"/>
      <c r="H1825" s="20"/>
      <c r="I1825" s="20"/>
      <c r="J1825" s="17"/>
      <c r="O1825" s="50">
        <f>MIN(Lääkkeet[[#This Row],[Velvoite 1.1.2024 (pakkauksia)]],Lääkkeet[[#This Row],[Suurimman alitusluvan mukainen velvoite 
1.1.-30.6.2024 (pakkauksia)]],Lääkkeet[[#This Row],[Alin saldo 
1.1.-30.6.2024 (pakkauksia)]])*Lääkkeet[[#This Row],[Kirjanpitoarvo / pakkaus 1.1.2024
(EUR  ALV 0 %)]]</f>
        <v>0</v>
      </c>
      <c r="P1825" s="18"/>
      <c r="Q1825" s="13"/>
      <c r="R1825" s="13"/>
      <c r="S1825" s="13"/>
      <c r="T1825" s="14"/>
      <c r="U1825" s="51">
        <f>MIN(Lääkkeet[[#This Row],[Velvoite 1.7.2024 (pakkauksia)]],Lääkkeet[[#This Row],[Suurimman alitusluvan mukainen velvoite
1.7.-31.12.2024 (pakkauksia)]],Lääkkeet[[#This Row],[Alin saldo 
1.7.-31.12.2024 (pakkauksia)]])*Lääkkeet[[#This Row],[Kirjanpitoarvo / pakkaus 1.7.2024
(EUR  ALV 0 %)]]</f>
        <v>0</v>
      </c>
      <c r="W1825" s="62" t="str" cm="1">
        <f t="array" ref="W1825">IFERROR(_xlfn.IFS(Lääkkeet[[#This Row],[Sitoutunut pääoma 
1.1.-30.6.2024 (EUR)]]&gt;0,"Täytetyt",Lääkkeet[[#This Row],[Sitoutunut pääoma 
1.7.-31.12.2024 (EUR)]]&gt;0,"Täytetyt"),"")</f>
        <v/>
      </c>
      <c r="X1825" s="62"/>
      <c r="Y1825" s="5">
        <f>Hakulomake!$B$29</f>
        <v>0</v>
      </c>
    </row>
    <row r="1826" spans="2:25" x14ac:dyDescent="0.3">
      <c r="B1826" s="49">
        <f>Hakulomake!$B$17</f>
        <v>0</v>
      </c>
      <c r="C1826" s="77"/>
      <c r="D1826" s="20"/>
      <c r="F1826" s="20"/>
      <c r="G1826" s="20"/>
      <c r="H1826" s="20"/>
      <c r="I1826" s="20"/>
      <c r="J1826" s="17"/>
      <c r="O1826" s="50">
        <f>MIN(Lääkkeet[[#This Row],[Velvoite 1.1.2024 (pakkauksia)]],Lääkkeet[[#This Row],[Suurimman alitusluvan mukainen velvoite 
1.1.-30.6.2024 (pakkauksia)]],Lääkkeet[[#This Row],[Alin saldo 
1.1.-30.6.2024 (pakkauksia)]])*Lääkkeet[[#This Row],[Kirjanpitoarvo / pakkaus 1.1.2024
(EUR  ALV 0 %)]]</f>
        <v>0</v>
      </c>
      <c r="P1826" s="18"/>
      <c r="Q1826" s="13"/>
      <c r="R1826" s="13"/>
      <c r="S1826" s="13"/>
      <c r="T1826" s="14"/>
      <c r="U1826" s="51">
        <f>MIN(Lääkkeet[[#This Row],[Velvoite 1.7.2024 (pakkauksia)]],Lääkkeet[[#This Row],[Suurimman alitusluvan mukainen velvoite
1.7.-31.12.2024 (pakkauksia)]],Lääkkeet[[#This Row],[Alin saldo 
1.7.-31.12.2024 (pakkauksia)]])*Lääkkeet[[#This Row],[Kirjanpitoarvo / pakkaus 1.7.2024
(EUR  ALV 0 %)]]</f>
        <v>0</v>
      </c>
      <c r="W1826" s="62" t="str" cm="1">
        <f t="array" ref="W1826">IFERROR(_xlfn.IFS(Lääkkeet[[#This Row],[Sitoutunut pääoma 
1.1.-30.6.2024 (EUR)]]&gt;0,"Täytetyt",Lääkkeet[[#This Row],[Sitoutunut pääoma 
1.7.-31.12.2024 (EUR)]]&gt;0,"Täytetyt"),"")</f>
        <v/>
      </c>
      <c r="X1826" s="62"/>
      <c r="Y1826" s="5">
        <f>Hakulomake!$B$29</f>
        <v>0</v>
      </c>
    </row>
    <row r="1827" spans="2:25" x14ac:dyDescent="0.3">
      <c r="B1827" s="49">
        <f>Hakulomake!$B$17</f>
        <v>0</v>
      </c>
      <c r="C1827" s="77"/>
      <c r="D1827" s="20"/>
      <c r="F1827" s="20"/>
      <c r="G1827" s="20"/>
      <c r="H1827" s="20"/>
      <c r="I1827" s="20"/>
      <c r="J1827" s="17"/>
      <c r="O1827" s="50">
        <f>MIN(Lääkkeet[[#This Row],[Velvoite 1.1.2024 (pakkauksia)]],Lääkkeet[[#This Row],[Suurimman alitusluvan mukainen velvoite 
1.1.-30.6.2024 (pakkauksia)]],Lääkkeet[[#This Row],[Alin saldo 
1.1.-30.6.2024 (pakkauksia)]])*Lääkkeet[[#This Row],[Kirjanpitoarvo / pakkaus 1.1.2024
(EUR  ALV 0 %)]]</f>
        <v>0</v>
      </c>
      <c r="P1827" s="18"/>
      <c r="Q1827" s="13"/>
      <c r="R1827" s="13"/>
      <c r="S1827" s="13"/>
      <c r="T1827" s="14"/>
      <c r="U1827" s="51">
        <f>MIN(Lääkkeet[[#This Row],[Velvoite 1.7.2024 (pakkauksia)]],Lääkkeet[[#This Row],[Suurimman alitusluvan mukainen velvoite
1.7.-31.12.2024 (pakkauksia)]],Lääkkeet[[#This Row],[Alin saldo 
1.7.-31.12.2024 (pakkauksia)]])*Lääkkeet[[#This Row],[Kirjanpitoarvo / pakkaus 1.7.2024
(EUR  ALV 0 %)]]</f>
        <v>0</v>
      </c>
      <c r="W1827" s="62" t="str" cm="1">
        <f t="array" ref="W1827">IFERROR(_xlfn.IFS(Lääkkeet[[#This Row],[Sitoutunut pääoma 
1.1.-30.6.2024 (EUR)]]&gt;0,"Täytetyt",Lääkkeet[[#This Row],[Sitoutunut pääoma 
1.7.-31.12.2024 (EUR)]]&gt;0,"Täytetyt"),"")</f>
        <v/>
      </c>
      <c r="X1827" s="62"/>
      <c r="Y1827" s="5">
        <f>Hakulomake!$B$29</f>
        <v>0</v>
      </c>
    </row>
    <row r="1828" spans="2:25" x14ac:dyDescent="0.3">
      <c r="B1828" s="49">
        <f>Hakulomake!$B$17</f>
        <v>0</v>
      </c>
      <c r="C1828" s="77"/>
      <c r="D1828" s="20"/>
      <c r="F1828" s="20"/>
      <c r="G1828" s="20"/>
      <c r="H1828" s="20"/>
      <c r="I1828" s="20"/>
      <c r="J1828" s="17"/>
      <c r="O1828" s="50">
        <f>MIN(Lääkkeet[[#This Row],[Velvoite 1.1.2024 (pakkauksia)]],Lääkkeet[[#This Row],[Suurimman alitusluvan mukainen velvoite 
1.1.-30.6.2024 (pakkauksia)]],Lääkkeet[[#This Row],[Alin saldo 
1.1.-30.6.2024 (pakkauksia)]])*Lääkkeet[[#This Row],[Kirjanpitoarvo / pakkaus 1.1.2024
(EUR  ALV 0 %)]]</f>
        <v>0</v>
      </c>
      <c r="P1828" s="18"/>
      <c r="Q1828" s="13"/>
      <c r="R1828" s="13"/>
      <c r="S1828" s="13"/>
      <c r="T1828" s="14"/>
      <c r="U1828" s="51">
        <f>MIN(Lääkkeet[[#This Row],[Velvoite 1.7.2024 (pakkauksia)]],Lääkkeet[[#This Row],[Suurimman alitusluvan mukainen velvoite
1.7.-31.12.2024 (pakkauksia)]],Lääkkeet[[#This Row],[Alin saldo 
1.7.-31.12.2024 (pakkauksia)]])*Lääkkeet[[#This Row],[Kirjanpitoarvo / pakkaus 1.7.2024
(EUR  ALV 0 %)]]</f>
        <v>0</v>
      </c>
      <c r="W1828" s="62" t="str" cm="1">
        <f t="array" ref="W1828">IFERROR(_xlfn.IFS(Lääkkeet[[#This Row],[Sitoutunut pääoma 
1.1.-30.6.2024 (EUR)]]&gt;0,"Täytetyt",Lääkkeet[[#This Row],[Sitoutunut pääoma 
1.7.-31.12.2024 (EUR)]]&gt;0,"Täytetyt"),"")</f>
        <v/>
      </c>
      <c r="X1828" s="62"/>
      <c r="Y1828" s="5">
        <f>Hakulomake!$B$29</f>
        <v>0</v>
      </c>
    </row>
    <row r="1829" spans="2:25" x14ac:dyDescent="0.3">
      <c r="B1829" s="49">
        <f>Hakulomake!$B$17</f>
        <v>0</v>
      </c>
      <c r="C1829" s="77"/>
      <c r="D1829" s="20"/>
      <c r="F1829" s="20"/>
      <c r="G1829" s="20"/>
      <c r="H1829" s="20"/>
      <c r="I1829" s="20"/>
      <c r="J1829" s="17"/>
      <c r="O1829" s="50">
        <f>MIN(Lääkkeet[[#This Row],[Velvoite 1.1.2024 (pakkauksia)]],Lääkkeet[[#This Row],[Suurimman alitusluvan mukainen velvoite 
1.1.-30.6.2024 (pakkauksia)]],Lääkkeet[[#This Row],[Alin saldo 
1.1.-30.6.2024 (pakkauksia)]])*Lääkkeet[[#This Row],[Kirjanpitoarvo / pakkaus 1.1.2024
(EUR  ALV 0 %)]]</f>
        <v>0</v>
      </c>
      <c r="P1829" s="18"/>
      <c r="Q1829" s="13"/>
      <c r="R1829" s="13"/>
      <c r="S1829" s="13"/>
      <c r="T1829" s="14"/>
      <c r="U1829" s="51">
        <f>MIN(Lääkkeet[[#This Row],[Velvoite 1.7.2024 (pakkauksia)]],Lääkkeet[[#This Row],[Suurimman alitusluvan mukainen velvoite
1.7.-31.12.2024 (pakkauksia)]],Lääkkeet[[#This Row],[Alin saldo 
1.7.-31.12.2024 (pakkauksia)]])*Lääkkeet[[#This Row],[Kirjanpitoarvo / pakkaus 1.7.2024
(EUR  ALV 0 %)]]</f>
        <v>0</v>
      </c>
      <c r="W1829" s="62" t="str" cm="1">
        <f t="array" ref="W1829">IFERROR(_xlfn.IFS(Lääkkeet[[#This Row],[Sitoutunut pääoma 
1.1.-30.6.2024 (EUR)]]&gt;0,"Täytetyt",Lääkkeet[[#This Row],[Sitoutunut pääoma 
1.7.-31.12.2024 (EUR)]]&gt;0,"Täytetyt"),"")</f>
        <v/>
      </c>
      <c r="X1829" s="62"/>
      <c r="Y1829" s="5">
        <f>Hakulomake!$B$29</f>
        <v>0</v>
      </c>
    </row>
    <row r="1830" spans="2:25" x14ac:dyDescent="0.3">
      <c r="B1830" s="49">
        <f>Hakulomake!$B$17</f>
        <v>0</v>
      </c>
      <c r="C1830" s="77"/>
      <c r="D1830" s="20"/>
      <c r="F1830" s="20"/>
      <c r="G1830" s="20"/>
      <c r="H1830" s="20"/>
      <c r="I1830" s="20"/>
      <c r="J1830" s="17"/>
      <c r="O1830" s="50">
        <f>MIN(Lääkkeet[[#This Row],[Velvoite 1.1.2024 (pakkauksia)]],Lääkkeet[[#This Row],[Suurimman alitusluvan mukainen velvoite 
1.1.-30.6.2024 (pakkauksia)]],Lääkkeet[[#This Row],[Alin saldo 
1.1.-30.6.2024 (pakkauksia)]])*Lääkkeet[[#This Row],[Kirjanpitoarvo / pakkaus 1.1.2024
(EUR  ALV 0 %)]]</f>
        <v>0</v>
      </c>
      <c r="P1830" s="18"/>
      <c r="Q1830" s="13"/>
      <c r="R1830" s="13"/>
      <c r="S1830" s="13"/>
      <c r="T1830" s="14"/>
      <c r="U1830" s="51">
        <f>MIN(Lääkkeet[[#This Row],[Velvoite 1.7.2024 (pakkauksia)]],Lääkkeet[[#This Row],[Suurimman alitusluvan mukainen velvoite
1.7.-31.12.2024 (pakkauksia)]],Lääkkeet[[#This Row],[Alin saldo 
1.7.-31.12.2024 (pakkauksia)]])*Lääkkeet[[#This Row],[Kirjanpitoarvo / pakkaus 1.7.2024
(EUR  ALV 0 %)]]</f>
        <v>0</v>
      </c>
      <c r="W1830" s="62" t="str" cm="1">
        <f t="array" ref="W1830">IFERROR(_xlfn.IFS(Lääkkeet[[#This Row],[Sitoutunut pääoma 
1.1.-30.6.2024 (EUR)]]&gt;0,"Täytetyt",Lääkkeet[[#This Row],[Sitoutunut pääoma 
1.7.-31.12.2024 (EUR)]]&gt;0,"Täytetyt"),"")</f>
        <v/>
      </c>
      <c r="X1830" s="62"/>
      <c r="Y1830" s="5">
        <f>Hakulomake!$B$29</f>
        <v>0</v>
      </c>
    </row>
    <row r="1831" spans="2:25" x14ac:dyDescent="0.3">
      <c r="B1831" s="49">
        <f>Hakulomake!$B$17</f>
        <v>0</v>
      </c>
      <c r="C1831" s="77"/>
      <c r="D1831" s="20"/>
      <c r="F1831" s="20"/>
      <c r="G1831" s="20"/>
      <c r="H1831" s="20"/>
      <c r="I1831" s="20"/>
      <c r="J1831" s="17"/>
      <c r="O1831" s="50">
        <f>MIN(Lääkkeet[[#This Row],[Velvoite 1.1.2024 (pakkauksia)]],Lääkkeet[[#This Row],[Suurimman alitusluvan mukainen velvoite 
1.1.-30.6.2024 (pakkauksia)]],Lääkkeet[[#This Row],[Alin saldo 
1.1.-30.6.2024 (pakkauksia)]])*Lääkkeet[[#This Row],[Kirjanpitoarvo / pakkaus 1.1.2024
(EUR  ALV 0 %)]]</f>
        <v>0</v>
      </c>
      <c r="P1831" s="18"/>
      <c r="Q1831" s="13"/>
      <c r="R1831" s="13"/>
      <c r="S1831" s="13"/>
      <c r="T1831" s="14"/>
      <c r="U1831" s="51">
        <f>MIN(Lääkkeet[[#This Row],[Velvoite 1.7.2024 (pakkauksia)]],Lääkkeet[[#This Row],[Suurimman alitusluvan mukainen velvoite
1.7.-31.12.2024 (pakkauksia)]],Lääkkeet[[#This Row],[Alin saldo 
1.7.-31.12.2024 (pakkauksia)]])*Lääkkeet[[#This Row],[Kirjanpitoarvo / pakkaus 1.7.2024
(EUR  ALV 0 %)]]</f>
        <v>0</v>
      </c>
      <c r="W1831" s="62" t="str" cm="1">
        <f t="array" ref="W1831">IFERROR(_xlfn.IFS(Lääkkeet[[#This Row],[Sitoutunut pääoma 
1.1.-30.6.2024 (EUR)]]&gt;0,"Täytetyt",Lääkkeet[[#This Row],[Sitoutunut pääoma 
1.7.-31.12.2024 (EUR)]]&gt;0,"Täytetyt"),"")</f>
        <v/>
      </c>
      <c r="X1831" s="62"/>
      <c r="Y1831" s="5">
        <f>Hakulomake!$B$29</f>
        <v>0</v>
      </c>
    </row>
    <row r="1832" spans="2:25" x14ac:dyDescent="0.3">
      <c r="B1832" s="49">
        <f>Hakulomake!$B$17</f>
        <v>0</v>
      </c>
      <c r="C1832" s="77"/>
      <c r="D1832" s="20"/>
      <c r="F1832" s="20"/>
      <c r="G1832" s="20"/>
      <c r="H1832" s="20"/>
      <c r="I1832" s="20"/>
      <c r="J1832" s="17"/>
      <c r="O1832" s="50">
        <f>MIN(Lääkkeet[[#This Row],[Velvoite 1.1.2024 (pakkauksia)]],Lääkkeet[[#This Row],[Suurimman alitusluvan mukainen velvoite 
1.1.-30.6.2024 (pakkauksia)]],Lääkkeet[[#This Row],[Alin saldo 
1.1.-30.6.2024 (pakkauksia)]])*Lääkkeet[[#This Row],[Kirjanpitoarvo / pakkaus 1.1.2024
(EUR  ALV 0 %)]]</f>
        <v>0</v>
      </c>
      <c r="P1832" s="18"/>
      <c r="Q1832" s="13"/>
      <c r="R1832" s="13"/>
      <c r="S1832" s="13"/>
      <c r="T1832" s="14"/>
      <c r="U1832" s="51">
        <f>MIN(Lääkkeet[[#This Row],[Velvoite 1.7.2024 (pakkauksia)]],Lääkkeet[[#This Row],[Suurimman alitusluvan mukainen velvoite
1.7.-31.12.2024 (pakkauksia)]],Lääkkeet[[#This Row],[Alin saldo 
1.7.-31.12.2024 (pakkauksia)]])*Lääkkeet[[#This Row],[Kirjanpitoarvo / pakkaus 1.7.2024
(EUR  ALV 0 %)]]</f>
        <v>0</v>
      </c>
      <c r="W1832" s="62" t="str" cm="1">
        <f t="array" ref="W1832">IFERROR(_xlfn.IFS(Lääkkeet[[#This Row],[Sitoutunut pääoma 
1.1.-30.6.2024 (EUR)]]&gt;0,"Täytetyt",Lääkkeet[[#This Row],[Sitoutunut pääoma 
1.7.-31.12.2024 (EUR)]]&gt;0,"Täytetyt"),"")</f>
        <v/>
      </c>
      <c r="X1832" s="62"/>
      <c r="Y1832" s="5">
        <f>Hakulomake!$B$29</f>
        <v>0</v>
      </c>
    </row>
    <row r="1833" spans="2:25" x14ac:dyDescent="0.3">
      <c r="B1833" s="49">
        <f>Hakulomake!$B$17</f>
        <v>0</v>
      </c>
      <c r="C1833" s="77"/>
      <c r="D1833" s="20"/>
      <c r="F1833" s="20"/>
      <c r="G1833" s="20"/>
      <c r="H1833" s="20"/>
      <c r="I1833" s="20"/>
      <c r="J1833" s="17"/>
      <c r="O1833" s="50">
        <f>MIN(Lääkkeet[[#This Row],[Velvoite 1.1.2024 (pakkauksia)]],Lääkkeet[[#This Row],[Suurimman alitusluvan mukainen velvoite 
1.1.-30.6.2024 (pakkauksia)]],Lääkkeet[[#This Row],[Alin saldo 
1.1.-30.6.2024 (pakkauksia)]])*Lääkkeet[[#This Row],[Kirjanpitoarvo / pakkaus 1.1.2024
(EUR  ALV 0 %)]]</f>
        <v>0</v>
      </c>
      <c r="P1833" s="18"/>
      <c r="Q1833" s="13"/>
      <c r="R1833" s="13"/>
      <c r="S1833" s="13"/>
      <c r="T1833" s="14"/>
      <c r="U1833" s="51">
        <f>MIN(Lääkkeet[[#This Row],[Velvoite 1.7.2024 (pakkauksia)]],Lääkkeet[[#This Row],[Suurimman alitusluvan mukainen velvoite
1.7.-31.12.2024 (pakkauksia)]],Lääkkeet[[#This Row],[Alin saldo 
1.7.-31.12.2024 (pakkauksia)]])*Lääkkeet[[#This Row],[Kirjanpitoarvo / pakkaus 1.7.2024
(EUR  ALV 0 %)]]</f>
        <v>0</v>
      </c>
      <c r="W1833" s="62" t="str" cm="1">
        <f t="array" ref="W1833">IFERROR(_xlfn.IFS(Lääkkeet[[#This Row],[Sitoutunut pääoma 
1.1.-30.6.2024 (EUR)]]&gt;0,"Täytetyt",Lääkkeet[[#This Row],[Sitoutunut pääoma 
1.7.-31.12.2024 (EUR)]]&gt;0,"Täytetyt"),"")</f>
        <v/>
      </c>
      <c r="X1833" s="62"/>
      <c r="Y1833" s="5">
        <f>Hakulomake!$B$29</f>
        <v>0</v>
      </c>
    </row>
    <row r="1834" spans="2:25" x14ac:dyDescent="0.3">
      <c r="B1834" s="49">
        <f>Hakulomake!$B$17</f>
        <v>0</v>
      </c>
      <c r="C1834" s="77"/>
      <c r="D1834" s="20"/>
      <c r="F1834" s="20"/>
      <c r="G1834" s="20"/>
      <c r="H1834" s="20"/>
      <c r="I1834" s="20"/>
      <c r="J1834" s="17"/>
      <c r="O1834" s="50">
        <f>MIN(Lääkkeet[[#This Row],[Velvoite 1.1.2024 (pakkauksia)]],Lääkkeet[[#This Row],[Suurimman alitusluvan mukainen velvoite 
1.1.-30.6.2024 (pakkauksia)]],Lääkkeet[[#This Row],[Alin saldo 
1.1.-30.6.2024 (pakkauksia)]])*Lääkkeet[[#This Row],[Kirjanpitoarvo / pakkaus 1.1.2024
(EUR  ALV 0 %)]]</f>
        <v>0</v>
      </c>
      <c r="P1834" s="18"/>
      <c r="Q1834" s="13"/>
      <c r="R1834" s="13"/>
      <c r="S1834" s="13"/>
      <c r="T1834" s="14"/>
      <c r="U1834" s="51">
        <f>MIN(Lääkkeet[[#This Row],[Velvoite 1.7.2024 (pakkauksia)]],Lääkkeet[[#This Row],[Suurimman alitusluvan mukainen velvoite
1.7.-31.12.2024 (pakkauksia)]],Lääkkeet[[#This Row],[Alin saldo 
1.7.-31.12.2024 (pakkauksia)]])*Lääkkeet[[#This Row],[Kirjanpitoarvo / pakkaus 1.7.2024
(EUR  ALV 0 %)]]</f>
        <v>0</v>
      </c>
      <c r="W1834" s="62" t="str" cm="1">
        <f t="array" ref="W1834">IFERROR(_xlfn.IFS(Lääkkeet[[#This Row],[Sitoutunut pääoma 
1.1.-30.6.2024 (EUR)]]&gt;0,"Täytetyt",Lääkkeet[[#This Row],[Sitoutunut pääoma 
1.7.-31.12.2024 (EUR)]]&gt;0,"Täytetyt"),"")</f>
        <v/>
      </c>
      <c r="X1834" s="62"/>
      <c r="Y1834" s="5">
        <f>Hakulomake!$B$29</f>
        <v>0</v>
      </c>
    </row>
    <row r="1835" spans="2:25" x14ac:dyDescent="0.3">
      <c r="B1835" s="49">
        <f>Hakulomake!$B$17</f>
        <v>0</v>
      </c>
      <c r="C1835" s="77"/>
      <c r="D1835" s="20"/>
      <c r="F1835" s="20"/>
      <c r="G1835" s="20"/>
      <c r="H1835" s="20"/>
      <c r="I1835" s="20"/>
      <c r="J1835" s="17"/>
      <c r="O1835" s="50">
        <f>MIN(Lääkkeet[[#This Row],[Velvoite 1.1.2024 (pakkauksia)]],Lääkkeet[[#This Row],[Suurimman alitusluvan mukainen velvoite 
1.1.-30.6.2024 (pakkauksia)]],Lääkkeet[[#This Row],[Alin saldo 
1.1.-30.6.2024 (pakkauksia)]])*Lääkkeet[[#This Row],[Kirjanpitoarvo / pakkaus 1.1.2024
(EUR  ALV 0 %)]]</f>
        <v>0</v>
      </c>
      <c r="P1835" s="18"/>
      <c r="Q1835" s="13"/>
      <c r="R1835" s="13"/>
      <c r="S1835" s="13"/>
      <c r="T1835" s="14"/>
      <c r="U1835" s="51">
        <f>MIN(Lääkkeet[[#This Row],[Velvoite 1.7.2024 (pakkauksia)]],Lääkkeet[[#This Row],[Suurimman alitusluvan mukainen velvoite
1.7.-31.12.2024 (pakkauksia)]],Lääkkeet[[#This Row],[Alin saldo 
1.7.-31.12.2024 (pakkauksia)]])*Lääkkeet[[#This Row],[Kirjanpitoarvo / pakkaus 1.7.2024
(EUR  ALV 0 %)]]</f>
        <v>0</v>
      </c>
      <c r="W1835" s="62" t="str" cm="1">
        <f t="array" ref="W1835">IFERROR(_xlfn.IFS(Lääkkeet[[#This Row],[Sitoutunut pääoma 
1.1.-30.6.2024 (EUR)]]&gt;0,"Täytetyt",Lääkkeet[[#This Row],[Sitoutunut pääoma 
1.7.-31.12.2024 (EUR)]]&gt;0,"Täytetyt"),"")</f>
        <v/>
      </c>
      <c r="X1835" s="62"/>
      <c r="Y1835" s="5">
        <f>Hakulomake!$B$29</f>
        <v>0</v>
      </c>
    </row>
    <row r="1836" spans="2:25" x14ac:dyDescent="0.3">
      <c r="B1836" s="49">
        <f>Hakulomake!$B$17</f>
        <v>0</v>
      </c>
      <c r="C1836" s="77"/>
      <c r="D1836" s="20"/>
      <c r="F1836" s="20"/>
      <c r="G1836" s="20"/>
      <c r="H1836" s="20"/>
      <c r="I1836" s="20"/>
      <c r="J1836" s="17"/>
      <c r="O1836" s="50">
        <f>MIN(Lääkkeet[[#This Row],[Velvoite 1.1.2024 (pakkauksia)]],Lääkkeet[[#This Row],[Suurimman alitusluvan mukainen velvoite 
1.1.-30.6.2024 (pakkauksia)]],Lääkkeet[[#This Row],[Alin saldo 
1.1.-30.6.2024 (pakkauksia)]])*Lääkkeet[[#This Row],[Kirjanpitoarvo / pakkaus 1.1.2024
(EUR  ALV 0 %)]]</f>
        <v>0</v>
      </c>
      <c r="P1836" s="18"/>
      <c r="Q1836" s="13"/>
      <c r="R1836" s="13"/>
      <c r="S1836" s="13"/>
      <c r="T1836" s="14"/>
      <c r="U1836" s="51">
        <f>MIN(Lääkkeet[[#This Row],[Velvoite 1.7.2024 (pakkauksia)]],Lääkkeet[[#This Row],[Suurimman alitusluvan mukainen velvoite
1.7.-31.12.2024 (pakkauksia)]],Lääkkeet[[#This Row],[Alin saldo 
1.7.-31.12.2024 (pakkauksia)]])*Lääkkeet[[#This Row],[Kirjanpitoarvo / pakkaus 1.7.2024
(EUR  ALV 0 %)]]</f>
        <v>0</v>
      </c>
      <c r="W1836" s="62" t="str" cm="1">
        <f t="array" ref="W1836">IFERROR(_xlfn.IFS(Lääkkeet[[#This Row],[Sitoutunut pääoma 
1.1.-30.6.2024 (EUR)]]&gt;0,"Täytetyt",Lääkkeet[[#This Row],[Sitoutunut pääoma 
1.7.-31.12.2024 (EUR)]]&gt;0,"Täytetyt"),"")</f>
        <v/>
      </c>
      <c r="X1836" s="62"/>
      <c r="Y1836" s="5">
        <f>Hakulomake!$B$29</f>
        <v>0</v>
      </c>
    </row>
    <row r="1837" spans="2:25" x14ac:dyDescent="0.3">
      <c r="B1837" s="49">
        <f>Hakulomake!$B$17</f>
        <v>0</v>
      </c>
      <c r="C1837" s="77"/>
      <c r="D1837" s="20"/>
      <c r="F1837" s="20"/>
      <c r="G1837" s="20"/>
      <c r="H1837" s="20"/>
      <c r="I1837" s="20"/>
      <c r="J1837" s="17"/>
      <c r="O1837" s="50">
        <f>MIN(Lääkkeet[[#This Row],[Velvoite 1.1.2024 (pakkauksia)]],Lääkkeet[[#This Row],[Suurimman alitusluvan mukainen velvoite 
1.1.-30.6.2024 (pakkauksia)]],Lääkkeet[[#This Row],[Alin saldo 
1.1.-30.6.2024 (pakkauksia)]])*Lääkkeet[[#This Row],[Kirjanpitoarvo / pakkaus 1.1.2024
(EUR  ALV 0 %)]]</f>
        <v>0</v>
      </c>
      <c r="P1837" s="18"/>
      <c r="Q1837" s="13"/>
      <c r="R1837" s="13"/>
      <c r="S1837" s="13"/>
      <c r="T1837" s="14"/>
      <c r="U1837" s="51">
        <f>MIN(Lääkkeet[[#This Row],[Velvoite 1.7.2024 (pakkauksia)]],Lääkkeet[[#This Row],[Suurimman alitusluvan mukainen velvoite
1.7.-31.12.2024 (pakkauksia)]],Lääkkeet[[#This Row],[Alin saldo 
1.7.-31.12.2024 (pakkauksia)]])*Lääkkeet[[#This Row],[Kirjanpitoarvo / pakkaus 1.7.2024
(EUR  ALV 0 %)]]</f>
        <v>0</v>
      </c>
      <c r="W1837" s="62" t="str" cm="1">
        <f t="array" ref="W1837">IFERROR(_xlfn.IFS(Lääkkeet[[#This Row],[Sitoutunut pääoma 
1.1.-30.6.2024 (EUR)]]&gt;0,"Täytetyt",Lääkkeet[[#This Row],[Sitoutunut pääoma 
1.7.-31.12.2024 (EUR)]]&gt;0,"Täytetyt"),"")</f>
        <v/>
      </c>
      <c r="X1837" s="62"/>
      <c r="Y1837" s="5">
        <f>Hakulomake!$B$29</f>
        <v>0</v>
      </c>
    </row>
    <row r="1838" spans="2:25" x14ac:dyDescent="0.3">
      <c r="B1838" s="49">
        <f>Hakulomake!$B$17</f>
        <v>0</v>
      </c>
      <c r="C1838" s="77"/>
      <c r="D1838" s="20"/>
      <c r="F1838" s="20"/>
      <c r="G1838" s="20"/>
      <c r="H1838" s="20"/>
      <c r="I1838" s="20"/>
      <c r="J1838" s="17"/>
      <c r="O1838" s="50">
        <f>MIN(Lääkkeet[[#This Row],[Velvoite 1.1.2024 (pakkauksia)]],Lääkkeet[[#This Row],[Suurimman alitusluvan mukainen velvoite 
1.1.-30.6.2024 (pakkauksia)]],Lääkkeet[[#This Row],[Alin saldo 
1.1.-30.6.2024 (pakkauksia)]])*Lääkkeet[[#This Row],[Kirjanpitoarvo / pakkaus 1.1.2024
(EUR  ALV 0 %)]]</f>
        <v>0</v>
      </c>
      <c r="P1838" s="18"/>
      <c r="Q1838" s="13"/>
      <c r="R1838" s="13"/>
      <c r="S1838" s="13"/>
      <c r="T1838" s="14"/>
      <c r="U1838" s="51">
        <f>MIN(Lääkkeet[[#This Row],[Velvoite 1.7.2024 (pakkauksia)]],Lääkkeet[[#This Row],[Suurimman alitusluvan mukainen velvoite
1.7.-31.12.2024 (pakkauksia)]],Lääkkeet[[#This Row],[Alin saldo 
1.7.-31.12.2024 (pakkauksia)]])*Lääkkeet[[#This Row],[Kirjanpitoarvo / pakkaus 1.7.2024
(EUR  ALV 0 %)]]</f>
        <v>0</v>
      </c>
      <c r="W1838" s="62" t="str" cm="1">
        <f t="array" ref="W1838">IFERROR(_xlfn.IFS(Lääkkeet[[#This Row],[Sitoutunut pääoma 
1.1.-30.6.2024 (EUR)]]&gt;0,"Täytetyt",Lääkkeet[[#This Row],[Sitoutunut pääoma 
1.7.-31.12.2024 (EUR)]]&gt;0,"Täytetyt"),"")</f>
        <v/>
      </c>
      <c r="X1838" s="62"/>
      <c r="Y1838" s="5">
        <f>Hakulomake!$B$29</f>
        <v>0</v>
      </c>
    </row>
    <row r="1839" spans="2:25" x14ac:dyDescent="0.3">
      <c r="B1839" s="49">
        <f>Hakulomake!$B$17</f>
        <v>0</v>
      </c>
      <c r="C1839" s="77"/>
      <c r="D1839" s="20"/>
      <c r="F1839" s="20"/>
      <c r="G1839" s="20"/>
      <c r="H1839" s="20"/>
      <c r="I1839" s="20"/>
      <c r="J1839" s="17"/>
      <c r="O1839" s="50">
        <f>MIN(Lääkkeet[[#This Row],[Velvoite 1.1.2024 (pakkauksia)]],Lääkkeet[[#This Row],[Suurimman alitusluvan mukainen velvoite 
1.1.-30.6.2024 (pakkauksia)]],Lääkkeet[[#This Row],[Alin saldo 
1.1.-30.6.2024 (pakkauksia)]])*Lääkkeet[[#This Row],[Kirjanpitoarvo / pakkaus 1.1.2024
(EUR  ALV 0 %)]]</f>
        <v>0</v>
      </c>
      <c r="P1839" s="18"/>
      <c r="Q1839" s="13"/>
      <c r="R1839" s="13"/>
      <c r="S1839" s="13"/>
      <c r="T1839" s="14"/>
      <c r="U1839" s="51">
        <f>MIN(Lääkkeet[[#This Row],[Velvoite 1.7.2024 (pakkauksia)]],Lääkkeet[[#This Row],[Suurimman alitusluvan mukainen velvoite
1.7.-31.12.2024 (pakkauksia)]],Lääkkeet[[#This Row],[Alin saldo 
1.7.-31.12.2024 (pakkauksia)]])*Lääkkeet[[#This Row],[Kirjanpitoarvo / pakkaus 1.7.2024
(EUR  ALV 0 %)]]</f>
        <v>0</v>
      </c>
      <c r="W1839" s="62" t="str" cm="1">
        <f t="array" ref="W1839">IFERROR(_xlfn.IFS(Lääkkeet[[#This Row],[Sitoutunut pääoma 
1.1.-30.6.2024 (EUR)]]&gt;0,"Täytetyt",Lääkkeet[[#This Row],[Sitoutunut pääoma 
1.7.-31.12.2024 (EUR)]]&gt;0,"Täytetyt"),"")</f>
        <v/>
      </c>
      <c r="X1839" s="62"/>
      <c r="Y1839" s="5">
        <f>Hakulomake!$B$29</f>
        <v>0</v>
      </c>
    </row>
    <row r="1840" spans="2:25" x14ac:dyDescent="0.3">
      <c r="B1840" s="49">
        <f>Hakulomake!$B$17</f>
        <v>0</v>
      </c>
      <c r="C1840" s="77"/>
      <c r="D1840" s="20"/>
      <c r="F1840" s="20"/>
      <c r="G1840" s="20"/>
      <c r="H1840" s="20"/>
      <c r="I1840" s="20"/>
      <c r="J1840" s="17"/>
      <c r="O1840" s="50">
        <f>MIN(Lääkkeet[[#This Row],[Velvoite 1.1.2024 (pakkauksia)]],Lääkkeet[[#This Row],[Suurimman alitusluvan mukainen velvoite 
1.1.-30.6.2024 (pakkauksia)]],Lääkkeet[[#This Row],[Alin saldo 
1.1.-30.6.2024 (pakkauksia)]])*Lääkkeet[[#This Row],[Kirjanpitoarvo / pakkaus 1.1.2024
(EUR  ALV 0 %)]]</f>
        <v>0</v>
      </c>
      <c r="P1840" s="18"/>
      <c r="Q1840" s="13"/>
      <c r="R1840" s="13"/>
      <c r="S1840" s="13"/>
      <c r="T1840" s="14"/>
      <c r="U1840" s="51">
        <f>MIN(Lääkkeet[[#This Row],[Velvoite 1.7.2024 (pakkauksia)]],Lääkkeet[[#This Row],[Suurimman alitusluvan mukainen velvoite
1.7.-31.12.2024 (pakkauksia)]],Lääkkeet[[#This Row],[Alin saldo 
1.7.-31.12.2024 (pakkauksia)]])*Lääkkeet[[#This Row],[Kirjanpitoarvo / pakkaus 1.7.2024
(EUR  ALV 0 %)]]</f>
        <v>0</v>
      </c>
      <c r="W1840" s="62" t="str" cm="1">
        <f t="array" ref="W1840">IFERROR(_xlfn.IFS(Lääkkeet[[#This Row],[Sitoutunut pääoma 
1.1.-30.6.2024 (EUR)]]&gt;0,"Täytetyt",Lääkkeet[[#This Row],[Sitoutunut pääoma 
1.7.-31.12.2024 (EUR)]]&gt;0,"Täytetyt"),"")</f>
        <v/>
      </c>
      <c r="X1840" s="62"/>
      <c r="Y1840" s="5">
        <f>Hakulomake!$B$29</f>
        <v>0</v>
      </c>
    </row>
    <row r="1841" spans="2:25" x14ac:dyDescent="0.3">
      <c r="B1841" s="49">
        <f>Hakulomake!$B$17</f>
        <v>0</v>
      </c>
      <c r="C1841" s="77"/>
      <c r="D1841" s="20"/>
      <c r="F1841" s="20"/>
      <c r="G1841" s="20"/>
      <c r="H1841" s="20"/>
      <c r="I1841" s="20"/>
      <c r="J1841" s="17"/>
      <c r="O1841" s="50">
        <f>MIN(Lääkkeet[[#This Row],[Velvoite 1.1.2024 (pakkauksia)]],Lääkkeet[[#This Row],[Suurimman alitusluvan mukainen velvoite 
1.1.-30.6.2024 (pakkauksia)]],Lääkkeet[[#This Row],[Alin saldo 
1.1.-30.6.2024 (pakkauksia)]])*Lääkkeet[[#This Row],[Kirjanpitoarvo / pakkaus 1.1.2024
(EUR  ALV 0 %)]]</f>
        <v>0</v>
      </c>
      <c r="P1841" s="18"/>
      <c r="Q1841" s="13"/>
      <c r="R1841" s="13"/>
      <c r="S1841" s="13"/>
      <c r="T1841" s="14"/>
      <c r="U1841" s="51">
        <f>MIN(Lääkkeet[[#This Row],[Velvoite 1.7.2024 (pakkauksia)]],Lääkkeet[[#This Row],[Suurimman alitusluvan mukainen velvoite
1.7.-31.12.2024 (pakkauksia)]],Lääkkeet[[#This Row],[Alin saldo 
1.7.-31.12.2024 (pakkauksia)]])*Lääkkeet[[#This Row],[Kirjanpitoarvo / pakkaus 1.7.2024
(EUR  ALV 0 %)]]</f>
        <v>0</v>
      </c>
      <c r="W1841" s="62" t="str" cm="1">
        <f t="array" ref="W1841">IFERROR(_xlfn.IFS(Lääkkeet[[#This Row],[Sitoutunut pääoma 
1.1.-30.6.2024 (EUR)]]&gt;0,"Täytetyt",Lääkkeet[[#This Row],[Sitoutunut pääoma 
1.7.-31.12.2024 (EUR)]]&gt;0,"Täytetyt"),"")</f>
        <v/>
      </c>
      <c r="X1841" s="62"/>
      <c r="Y1841" s="5">
        <f>Hakulomake!$B$29</f>
        <v>0</v>
      </c>
    </row>
    <row r="1842" spans="2:25" x14ac:dyDescent="0.3">
      <c r="B1842" s="49">
        <f>Hakulomake!$B$17</f>
        <v>0</v>
      </c>
      <c r="C1842" s="77"/>
      <c r="D1842" s="20"/>
      <c r="F1842" s="20"/>
      <c r="G1842" s="20"/>
      <c r="H1842" s="20"/>
      <c r="I1842" s="20"/>
      <c r="J1842" s="17"/>
      <c r="O1842" s="50">
        <f>MIN(Lääkkeet[[#This Row],[Velvoite 1.1.2024 (pakkauksia)]],Lääkkeet[[#This Row],[Suurimman alitusluvan mukainen velvoite 
1.1.-30.6.2024 (pakkauksia)]],Lääkkeet[[#This Row],[Alin saldo 
1.1.-30.6.2024 (pakkauksia)]])*Lääkkeet[[#This Row],[Kirjanpitoarvo / pakkaus 1.1.2024
(EUR  ALV 0 %)]]</f>
        <v>0</v>
      </c>
      <c r="P1842" s="18"/>
      <c r="Q1842" s="13"/>
      <c r="R1842" s="13"/>
      <c r="S1842" s="13"/>
      <c r="T1842" s="14"/>
      <c r="U1842" s="51">
        <f>MIN(Lääkkeet[[#This Row],[Velvoite 1.7.2024 (pakkauksia)]],Lääkkeet[[#This Row],[Suurimman alitusluvan mukainen velvoite
1.7.-31.12.2024 (pakkauksia)]],Lääkkeet[[#This Row],[Alin saldo 
1.7.-31.12.2024 (pakkauksia)]])*Lääkkeet[[#This Row],[Kirjanpitoarvo / pakkaus 1.7.2024
(EUR  ALV 0 %)]]</f>
        <v>0</v>
      </c>
      <c r="W1842" s="62" t="str" cm="1">
        <f t="array" ref="W1842">IFERROR(_xlfn.IFS(Lääkkeet[[#This Row],[Sitoutunut pääoma 
1.1.-30.6.2024 (EUR)]]&gt;0,"Täytetyt",Lääkkeet[[#This Row],[Sitoutunut pääoma 
1.7.-31.12.2024 (EUR)]]&gt;0,"Täytetyt"),"")</f>
        <v/>
      </c>
      <c r="X1842" s="62"/>
      <c r="Y1842" s="5">
        <f>Hakulomake!$B$29</f>
        <v>0</v>
      </c>
    </row>
    <row r="1843" spans="2:25" x14ac:dyDescent="0.3">
      <c r="B1843" s="49">
        <f>Hakulomake!$B$17</f>
        <v>0</v>
      </c>
      <c r="C1843" s="77"/>
      <c r="D1843" s="20"/>
      <c r="F1843" s="20"/>
      <c r="G1843" s="20"/>
      <c r="H1843" s="20"/>
      <c r="I1843" s="20"/>
      <c r="J1843" s="17"/>
      <c r="O1843" s="50">
        <f>MIN(Lääkkeet[[#This Row],[Velvoite 1.1.2024 (pakkauksia)]],Lääkkeet[[#This Row],[Suurimman alitusluvan mukainen velvoite 
1.1.-30.6.2024 (pakkauksia)]],Lääkkeet[[#This Row],[Alin saldo 
1.1.-30.6.2024 (pakkauksia)]])*Lääkkeet[[#This Row],[Kirjanpitoarvo / pakkaus 1.1.2024
(EUR  ALV 0 %)]]</f>
        <v>0</v>
      </c>
      <c r="P1843" s="18"/>
      <c r="Q1843" s="13"/>
      <c r="R1843" s="13"/>
      <c r="S1843" s="13"/>
      <c r="T1843" s="14"/>
      <c r="U1843" s="51">
        <f>MIN(Lääkkeet[[#This Row],[Velvoite 1.7.2024 (pakkauksia)]],Lääkkeet[[#This Row],[Suurimman alitusluvan mukainen velvoite
1.7.-31.12.2024 (pakkauksia)]],Lääkkeet[[#This Row],[Alin saldo 
1.7.-31.12.2024 (pakkauksia)]])*Lääkkeet[[#This Row],[Kirjanpitoarvo / pakkaus 1.7.2024
(EUR  ALV 0 %)]]</f>
        <v>0</v>
      </c>
      <c r="W1843" s="62" t="str" cm="1">
        <f t="array" ref="W1843">IFERROR(_xlfn.IFS(Lääkkeet[[#This Row],[Sitoutunut pääoma 
1.1.-30.6.2024 (EUR)]]&gt;0,"Täytetyt",Lääkkeet[[#This Row],[Sitoutunut pääoma 
1.7.-31.12.2024 (EUR)]]&gt;0,"Täytetyt"),"")</f>
        <v/>
      </c>
      <c r="X1843" s="62"/>
      <c r="Y1843" s="5">
        <f>Hakulomake!$B$29</f>
        <v>0</v>
      </c>
    </row>
    <row r="1844" spans="2:25" x14ac:dyDescent="0.3">
      <c r="B1844" s="49">
        <f>Hakulomake!$B$17</f>
        <v>0</v>
      </c>
      <c r="C1844" s="77"/>
      <c r="D1844" s="20"/>
      <c r="F1844" s="20"/>
      <c r="G1844" s="20"/>
      <c r="H1844" s="20"/>
      <c r="I1844" s="20"/>
      <c r="J1844" s="17"/>
      <c r="O1844" s="50">
        <f>MIN(Lääkkeet[[#This Row],[Velvoite 1.1.2024 (pakkauksia)]],Lääkkeet[[#This Row],[Suurimman alitusluvan mukainen velvoite 
1.1.-30.6.2024 (pakkauksia)]],Lääkkeet[[#This Row],[Alin saldo 
1.1.-30.6.2024 (pakkauksia)]])*Lääkkeet[[#This Row],[Kirjanpitoarvo / pakkaus 1.1.2024
(EUR  ALV 0 %)]]</f>
        <v>0</v>
      </c>
      <c r="P1844" s="18"/>
      <c r="Q1844" s="13"/>
      <c r="R1844" s="13"/>
      <c r="S1844" s="13"/>
      <c r="T1844" s="14"/>
      <c r="U1844" s="51">
        <f>MIN(Lääkkeet[[#This Row],[Velvoite 1.7.2024 (pakkauksia)]],Lääkkeet[[#This Row],[Suurimman alitusluvan mukainen velvoite
1.7.-31.12.2024 (pakkauksia)]],Lääkkeet[[#This Row],[Alin saldo 
1.7.-31.12.2024 (pakkauksia)]])*Lääkkeet[[#This Row],[Kirjanpitoarvo / pakkaus 1.7.2024
(EUR  ALV 0 %)]]</f>
        <v>0</v>
      </c>
      <c r="W1844" s="62" t="str" cm="1">
        <f t="array" ref="W1844">IFERROR(_xlfn.IFS(Lääkkeet[[#This Row],[Sitoutunut pääoma 
1.1.-30.6.2024 (EUR)]]&gt;0,"Täytetyt",Lääkkeet[[#This Row],[Sitoutunut pääoma 
1.7.-31.12.2024 (EUR)]]&gt;0,"Täytetyt"),"")</f>
        <v/>
      </c>
      <c r="X1844" s="62"/>
      <c r="Y1844" s="5">
        <f>Hakulomake!$B$29</f>
        <v>0</v>
      </c>
    </row>
    <row r="1845" spans="2:25" x14ac:dyDescent="0.3">
      <c r="B1845" s="49">
        <f>Hakulomake!$B$17</f>
        <v>0</v>
      </c>
      <c r="C1845" s="77"/>
      <c r="D1845" s="20"/>
      <c r="F1845" s="20"/>
      <c r="G1845" s="20"/>
      <c r="H1845" s="20"/>
      <c r="I1845" s="20"/>
      <c r="J1845" s="17"/>
      <c r="O1845" s="50">
        <f>MIN(Lääkkeet[[#This Row],[Velvoite 1.1.2024 (pakkauksia)]],Lääkkeet[[#This Row],[Suurimman alitusluvan mukainen velvoite 
1.1.-30.6.2024 (pakkauksia)]],Lääkkeet[[#This Row],[Alin saldo 
1.1.-30.6.2024 (pakkauksia)]])*Lääkkeet[[#This Row],[Kirjanpitoarvo / pakkaus 1.1.2024
(EUR  ALV 0 %)]]</f>
        <v>0</v>
      </c>
      <c r="P1845" s="18"/>
      <c r="Q1845" s="13"/>
      <c r="R1845" s="13"/>
      <c r="S1845" s="13"/>
      <c r="T1845" s="14"/>
      <c r="U1845" s="51">
        <f>MIN(Lääkkeet[[#This Row],[Velvoite 1.7.2024 (pakkauksia)]],Lääkkeet[[#This Row],[Suurimman alitusluvan mukainen velvoite
1.7.-31.12.2024 (pakkauksia)]],Lääkkeet[[#This Row],[Alin saldo 
1.7.-31.12.2024 (pakkauksia)]])*Lääkkeet[[#This Row],[Kirjanpitoarvo / pakkaus 1.7.2024
(EUR  ALV 0 %)]]</f>
        <v>0</v>
      </c>
      <c r="W1845" s="62" t="str" cm="1">
        <f t="array" ref="W1845">IFERROR(_xlfn.IFS(Lääkkeet[[#This Row],[Sitoutunut pääoma 
1.1.-30.6.2024 (EUR)]]&gt;0,"Täytetyt",Lääkkeet[[#This Row],[Sitoutunut pääoma 
1.7.-31.12.2024 (EUR)]]&gt;0,"Täytetyt"),"")</f>
        <v/>
      </c>
      <c r="X1845" s="62"/>
      <c r="Y1845" s="5">
        <f>Hakulomake!$B$29</f>
        <v>0</v>
      </c>
    </row>
    <row r="1846" spans="2:25" x14ac:dyDescent="0.3">
      <c r="B1846" s="49">
        <f>Hakulomake!$B$17</f>
        <v>0</v>
      </c>
      <c r="C1846" s="77"/>
      <c r="D1846" s="20"/>
      <c r="F1846" s="20"/>
      <c r="G1846" s="20"/>
      <c r="H1846" s="20"/>
      <c r="I1846" s="20"/>
      <c r="J1846" s="17"/>
      <c r="O1846" s="50">
        <f>MIN(Lääkkeet[[#This Row],[Velvoite 1.1.2024 (pakkauksia)]],Lääkkeet[[#This Row],[Suurimman alitusluvan mukainen velvoite 
1.1.-30.6.2024 (pakkauksia)]],Lääkkeet[[#This Row],[Alin saldo 
1.1.-30.6.2024 (pakkauksia)]])*Lääkkeet[[#This Row],[Kirjanpitoarvo / pakkaus 1.1.2024
(EUR  ALV 0 %)]]</f>
        <v>0</v>
      </c>
      <c r="P1846" s="18"/>
      <c r="Q1846" s="13"/>
      <c r="R1846" s="13"/>
      <c r="S1846" s="13"/>
      <c r="T1846" s="14"/>
      <c r="U1846" s="51">
        <f>MIN(Lääkkeet[[#This Row],[Velvoite 1.7.2024 (pakkauksia)]],Lääkkeet[[#This Row],[Suurimman alitusluvan mukainen velvoite
1.7.-31.12.2024 (pakkauksia)]],Lääkkeet[[#This Row],[Alin saldo 
1.7.-31.12.2024 (pakkauksia)]])*Lääkkeet[[#This Row],[Kirjanpitoarvo / pakkaus 1.7.2024
(EUR  ALV 0 %)]]</f>
        <v>0</v>
      </c>
      <c r="W1846" s="62" t="str" cm="1">
        <f t="array" ref="W1846">IFERROR(_xlfn.IFS(Lääkkeet[[#This Row],[Sitoutunut pääoma 
1.1.-30.6.2024 (EUR)]]&gt;0,"Täytetyt",Lääkkeet[[#This Row],[Sitoutunut pääoma 
1.7.-31.12.2024 (EUR)]]&gt;0,"Täytetyt"),"")</f>
        <v/>
      </c>
      <c r="X1846" s="62"/>
      <c r="Y1846" s="5">
        <f>Hakulomake!$B$29</f>
        <v>0</v>
      </c>
    </row>
    <row r="1847" spans="2:25" x14ac:dyDescent="0.3">
      <c r="B1847" s="49">
        <f>Hakulomake!$B$17</f>
        <v>0</v>
      </c>
      <c r="C1847" s="77"/>
      <c r="D1847" s="20"/>
      <c r="F1847" s="20"/>
      <c r="G1847" s="20"/>
      <c r="H1847" s="20"/>
      <c r="I1847" s="20"/>
      <c r="J1847" s="17"/>
      <c r="O1847" s="50">
        <f>MIN(Lääkkeet[[#This Row],[Velvoite 1.1.2024 (pakkauksia)]],Lääkkeet[[#This Row],[Suurimman alitusluvan mukainen velvoite 
1.1.-30.6.2024 (pakkauksia)]],Lääkkeet[[#This Row],[Alin saldo 
1.1.-30.6.2024 (pakkauksia)]])*Lääkkeet[[#This Row],[Kirjanpitoarvo / pakkaus 1.1.2024
(EUR  ALV 0 %)]]</f>
        <v>0</v>
      </c>
      <c r="P1847" s="18"/>
      <c r="Q1847" s="13"/>
      <c r="R1847" s="13"/>
      <c r="S1847" s="13"/>
      <c r="T1847" s="14"/>
      <c r="U1847" s="51">
        <f>MIN(Lääkkeet[[#This Row],[Velvoite 1.7.2024 (pakkauksia)]],Lääkkeet[[#This Row],[Suurimman alitusluvan mukainen velvoite
1.7.-31.12.2024 (pakkauksia)]],Lääkkeet[[#This Row],[Alin saldo 
1.7.-31.12.2024 (pakkauksia)]])*Lääkkeet[[#This Row],[Kirjanpitoarvo / pakkaus 1.7.2024
(EUR  ALV 0 %)]]</f>
        <v>0</v>
      </c>
      <c r="W1847" s="62" t="str" cm="1">
        <f t="array" ref="W1847">IFERROR(_xlfn.IFS(Lääkkeet[[#This Row],[Sitoutunut pääoma 
1.1.-30.6.2024 (EUR)]]&gt;0,"Täytetyt",Lääkkeet[[#This Row],[Sitoutunut pääoma 
1.7.-31.12.2024 (EUR)]]&gt;0,"Täytetyt"),"")</f>
        <v/>
      </c>
      <c r="X1847" s="62"/>
      <c r="Y1847" s="5">
        <f>Hakulomake!$B$29</f>
        <v>0</v>
      </c>
    </row>
    <row r="1848" spans="2:25" x14ac:dyDescent="0.3">
      <c r="B1848" s="49">
        <f>Hakulomake!$B$17</f>
        <v>0</v>
      </c>
      <c r="C1848" s="77"/>
      <c r="D1848" s="20"/>
      <c r="F1848" s="20"/>
      <c r="G1848" s="20"/>
      <c r="H1848" s="20"/>
      <c r="I1848" s="20"/>
      <c r="J1848" s="17"/>
      <c r="O1848" s="50">
        <f>MIN(Lääkkeet[[#This Row],[Velvoite 1.1.2024 (pakkauksia)]],Lääkkeet[[#This Row],[Suurimman alitusluvan mukainen velvoite 
1.1.-30.6.2024 (pakkauksia)]],Lääkkeet[[#This Row],[Alin saldo 
1.1.-30.6.2024 (pakkauksia)]])*Lääkkeet[[#This Row],[Kirjanpitoarvo / pakkaus 1.1.2024
(EUR  ALV 0 %)]]</f>
        <v>0</v>
      </c>
      <c r="P1848" s="18"/>
      <c r="Q1848" s="13"/>
      <c r="R1848" s="13"/>
      <c r="S1848" s="13"/>
      <c r="T1848" s="14"/>
      <c r="U1848" s="51">
        <f>MIN(Lääkkeet[[#This Row],[Velvoite 1.7.2024 (pakkauksia)]],Lääkkeet[[#This Row],[Suurimman alitusluvan mukainen velvoite
1.7.-31.12.2024 (pakkauksia)]],Lääkkeet[[#This Row],[Alin saldo 
1.7.-31.12.2024 (pakkauksia)]])*Lääkkeet[[#This Row],[Kirjanpitoarvo / pakkaus 1.7.2024
(EUR  ALV 0 %)]]</f>
        <v>0</v>
      </c>
      <c r="W1848" s="62" t="str" cm="1">
        <f t="array" ref="W1848">IFERROR(_xlfn.IFS(Lääkkeet[[#This Row],[Sitoutunut pääoma 
1.1.-30.6.2024 (EUR)]]&gt;0,"Täytetyt",Lääkkeet[[#This Row],[Sitoutunut pääoma 
1.7.-31.12.2024 (EUR)]]&gt;0,"Täytetyt"),"")</f>
        <v/>
      </c>
      <c r="X1848" s="62"/>
      <c r="Y1848" s="5">
        <f>Hakulomake!$B$29</f>
        <v>0</v>
      </c>
    </row>
    <row r="1849" spans="2:25" x14ac:dyDescent="0.3">
      <c r="B1849" s="49">
        <f>Hakulomake!$B$17</f>
        <v>0</v>
      </c>
      <c r="C1849" s="77"/>
      <c r="D1849" s="20"/>
      <c r="F1849" s="20"/>
      <c r="G1849" s="20"/>
      <c r="H1849" s="20"/>
      <c r="I1849" s="20"/>
      <c r="J1849" s="17"/>
      <c r="O1849" s="50">
        <f>MIN(Lääkkeet[[#This Row],[Velvoite 1.1.2024 (pakkauksia)]],Lääkkeet[[#This Row],[Suurimman alitusluvan mukainen velvoite 
1.1.-30.6.2024 (pakkauksia)]],Lääkkeet[[#This Row],[Alin saldo 
1.1.-30.6.2024 (pakkauksia)]])*Lääkkeet[[#This Row],[Kirjanpitoarvo / pakkaus 1.1.2024
(EUR  ALV 0 %)]]</f>
        <v>0</v>
      </c>
      <c r="P1849" s="18"/>
      <c r="Q1849" s="13"/>
      <c r="R1849" s="13"/>
      <c r="S1849" s="13"/>
      <c r="T1849" s="14"/>
      <c r="U1849" s="51">
        <f>MIN(Lääkkeet[[#This Row],[Velvoite 1.7.2024 (pakkauksia)]],Lääkkeet[[#This Row],[Suurimman alitusluvan mukainen velvoite
1.7.-31.12.2024 (pakkauksia)]],Lääkkeet[[#This Row],[Alin saldo 
1.7.-31.12.2024 (pakkauksia)]])*Lääkkeet[[#This Row],[Kirjanpitoarvo / pakkaus 1.7.2024
(EUR  ALV 0 %)]]</f>
        <v>0</v>
      </c>
      <c r="W1849" s="62" t="str" cm="1">
        <f t="array" ref="W1849">IFERROR(_xlfn.IFS(Lääkkeet[[#This Row],[Sitoutunut pääoma 
1.1.-30.6.2024 (EUR)]]&gt;0,"Täytetyt",Lääkkeet[[#This Row],[Sitoutunut pääoma 
1.7.-31.12.2024 (EUR)]]&gt;0,"Täytetyt"),"")</f>
        <v/>
      </c>
      <c r="X1849" s="62"/>
      <c r="Y1849" s="5">
        <f>Hakulomake!$B$29</f>
        <v>0</v>
      </c>
    </row>
    <row r="1850" spans="2:25" x14ac:dyDescent="0.3">
      <c r="B1850" s="49">
        <f>Hakulomake!$B$17</f>
        <v>0</v>
      </c>
      <c r="C1850" s="77"/>
      <c r="D1850" s="20"/>
      <c r="F1850" s="20"/>
      <c r="G1850" s="20"/>
      <c r="H1850" s="20"/>
      <c r="I1850" s="20"/>
      <c r="J1850" s="17"/>
      <c r="O1850" s="50">
        <f>MIN(Lääkkeet[[#This Row],[Velvoite 1.1.2024 (pakkauksia)]],Lääkkeet[[#This Row],[Suurimman alitusluvan mukainen velvoite 
1.1.-30.6.2024 (pakkauksia)]],Lääkkeet[[#This Row],[Alin saldo 
1.1.-30.6.2024 (pakkauksia)]])*Lääkkeet[[#This Row],[Kirjanpitoarvo / pakkaus 1.1.2024
(EUR  ALV 0 %)]]</f>
        <v>0</v>
      </c>
      <c r="P1850" s="18"/>
      <c r="Q1850" s="13"/>
      <c r="R1850" s="13"/>
      <c r="S1850" s="13"/>
      <c r="T1850" s="14"/>
      <c r="U1850" s="51">
        <f>MIN(Lääkkeet[[#This Row],[Velvoite 1.7.2024 (pakkauksia)]],Lääkkeet[[#This Row],[Suurimman alitusluvan mukainen velvoite
1.7.-31.12.2024 (pakkauksia)]],Lääkkeet[[#This Row],[Alin saldo 
1.7.-31.12.2024 (pakkauksia)]])*Lääkkeet[[#This Row],[Kirjanpitoarvo / pakkaus 1.7.2024
(EUR  ALV 0 %)]]</f>
        <v>0</v>
      </c>
      <c r="W1850" s="62" t="str" cm="1">
        <f t="array" ref="W1850">IFERROR(_xlfn.IFS(Lääkkeet[[#This Row],[Sitoutunut pääoma 
1.1.-30.6.2024 (EUR)]]&gt;0,"Täytetyt",Lääkkeet[[#This Row],[Sitoutunut pääoma 
1.7.-31.12.2024 (EUR)]]&gt;0,"Täytetyt"),"")</f>
        <v/>
      </c>
      <c r="X1850" s="62"/>
      <c r="Y1850" s="5">
        <f>Hakulomake!$B$29</f>
        <v>0</v>
      </c>
    </row>
    <row r="1851" spans="2:25" x14ac:dyDescent="0.3">
      <c r="B1851" s="49">
        <f>Hakulomake!$B$17</f>
        <v>0</v>
      </c>
      <c r="C1851" s="77"/>
      <c r="D1851" s="20"/>
      <c r="F1851" s="20"/>
      <c r="G1851" s="20"/>
      <c r="H1851" s="20"/>
      <c r="I1851" s="20"/>
      <c r="J1851" s="17"/>
      <c r="O1851" s="50">
        <f>MIN(Lääkkeet[[#This Row],[Velvoite 1.1.2024 (pakkauksia)]],Lääkkeet[[#This Row],[Suurimman alitusluvan mukainen velvoite 
1.1.-30.6.2024 (pakkauksia)]],Lääkkeet[[#This Row],[Alin saldo 
1.1.-30.6.2024 (pakkauksia)]])*Lääkkeet[[#This Row],[Kirjanpitoarvo / pakkaus 1.1.2024
(EUR  ALV 0 %)]]</f>
        <v>0</v>
      </c>
      <c r="P1851" s="18"/>
      <c r="Q1851" s="13"/>
      <c r="R1851" s="13"/>
      <c r="S1851" s="13"/>
      <c r="T1851" s="14"/>
      <c r="U1851" s="51">
        <f>MIN(Lääkkeet[[#This Row],[Velvoite 1.7.2024 (pakkauksia)]],Lääkkeet[[#This Row],[Suurimman alitusluvan mukainen velvoite
1.7.-31.12.2024 (pakkauksia)]],Lääkkeet[[#This Row],[Alin saldo 
1.7.-31.12.2024 (pakkauksia)]])*Lääkkeet[[#This Row],[Kirjanpitoarvo / pakkaus 1.7.2024
(EUR  ALV 0 %)]]</f>
        <v>0</v>
      </c>
      <c r="W1851" s="62" t="str" cm="1">
        <f t="array" ref="W1851">IFERROR(_xlfn.IFS(Lääkkeet[[#This Row],[Sitoutunut pääoma 
1.1.-30.6.2024 (EUR)]]&gt;0,"Täytetyt",Lääkkeet[[#This Row],[Sitoutunut pääoma 
1.7.-31.12.2024 (EUR)]]&gt;0,"Täytetyt"),"")</f>
        <v/>
      </c>
      <c r="X1851" s="62"/>
      <c r="Y1851" s="5">
        <f>Hakulomake!$B$29</f>
        <v>0</v>
      </c>
    </row>
    <row r="1852" spans="2:25" x14ac:dyDescent="0.3">
      <c r="B1852" s="49">
        <f>Hakulomake!$B$17</f>
        <v>0</v>
      </c>
      <c r="C1852" s="77"/>
      <c r="D1852" s="20"/>
      <c r="F1852" s="20"/>
      <c r="G1852" s="20"/>
      <c r="H1852" s="20"/>
      <c r="I1852" s="20"/>
      <c r="J1852" s="17"/>
      <c r="O1852" s="50">
        <f>MIN(Lääkkeet[[#This Row],[Velvoite 1.1.2024 (pakkauksia)]],Lääkkeet[[#This Row],[Suurimman alitusluvan mukainen velvoite 
1.1.-30.6.2024 (pakkauksia)]],Lääkkeet[[#This Row],[Alin saldo 
1.1.-30.6.2024 (pakkauksia)]])*Lääkkeet[[#This Row],[Kirjanpitoarvo / pakkaus 1.1.2024
(EUR  ALV 0 %)]]</f>
        <v>0</v>
      </c>
      <c r="P1852" s="18"/>
      <c r="Q1852" s="13"/>
      <c r="R1852" s="13"/>
      <c r="S1852" s="13"/>
      <c r="T1852" s="14"/>
      <c r="U1852" s="51">
        <f>MIN(Lääkkeet[[#This Row],[Velvoite 1.7.2024 (pakkauksia)]],Lääkkeet[[#This Row],[Suurimman alitusluvan mukainen velvoite
1.7.-31.12.2024 (pakkauksia)]],Lääkkeet[[#This Row],[Alin saldo 
1.7.-31.12.2024 (pakkauksia)]])*Lääkkeet[[#This Row],[Kirjanpitoarvo / pakkaus 1.7.2024
(EUR  ALV 0 %)]]</f>
        <v>0</v>
      </c>
      <c r="W1852" s="62" t="str" cm="1">
        <f t="array" ref="W1852">IFERROR(_xlfn.IFS(Lääkkeet[[#This Row],[Sitoutunut pääoma 
1.1.-30.6.2024 (EUR)]]&gt;0,"Täytetyt",Lääkkeet[[#This Row],[Sitoutunut pääoma 
1.7.-31.12.2024 (EUR)]]&gt;0,"Täytetyt"),"")</f>
        <v/>
      </c>
      <c r="X1852" s="62"/>
      <c r="Y1852" s="5">
        <f>Hakulomake!$B$29</f>
        <v>0</v>
      </c>
    </row>
    <row r="1853" spans="2:25" x14ac:dyDescent="0.3">
      <c r="B1853" s="49">
        <f>Hakulomake!$B$17</f>
        <v>0</v>
      </c>
      <c r="C1853" s="77"/>
      <c r="D1853" s="20"/>
      <c r="F1853" s="20"/>
      <c r="G1853" s="20"/>
      <c r="H1853" s="20"/>
      <c r="I1853" s="20"/>
      <c r="J1853" s="17"/>
      <c r="O1853" s="50">
        <f>MIN(Lääkkeet[[#This Row],[Velvoite 1.1.2024 (pakkauksia)]],Lääkkeet[[#This Row],[Suurimman alitusluvan mukainen velvoite 
1.1.-30.6.2024 (pakkauksia)]],Lääkkeet[[#This Row],[Alin saldo 
1.1.-30.6.2024 (pakkauksia)]])*Lääkkeet[[#This Row],[Kirjanpitoarvo / pakkaus 1.1.2024
(EUR  ALV 0 %)]]</f>
        <v>0</v>
      </c>
      <c r="P1853" s="18"/>
      <c r="Q1853" s="13"/>
      <c r="R1853" s="13"/>
      <c r="S1853" s="13"/>
      <c r="T1853" s="14"/>
      <c r="U1853" s="51">
        <f>MIN(Lääkkeet[[#This Row],[Velvoite 1.7.2024 (pakkauksia)]],Lääkkeet[[#This Row],[Suurimman alitusluvan mukainen velvoite
1.7.-31.12.2024 (pakkauksia)]],Lääkkeet[[#This Row],[Alin saldo 
1.7.-31.12.2024 (pakkauksia)]])*Lääkkeet[[#This Row],[Kirjanpitoarvo / pakkaus 1.7.2024
(EUR  ALV 0 %)]]</f>
        <v>0</v>
      </c>
      <c r="W1853" s="62" t="str" cm="1">
        <f t="array" ref="W1853">IFERROR(_xlfn.IFS(Lääkkeet[[#This Row],[Sitoutunut pääoma 
1.1.-30.6.2024 (EUR)]]&gt;0,"Täytetyt",Lääkkeet[[#This Row],[Sitoutunut pääoma 
1.7.-31.12.2024 (EUR)]]&gt;0,"Täytetyt"),"")</f>
        <v/>
      </c>
      <c r="X1853" s="62"/>
      <c r="Y1853" s="5">
        <f>Hakulomake!$B$29</f>
        <v>0</v>
      </c>
    </row>
    <row r="1854" spans="2:25" x14ac:dyDescent="0.3">
      <c r="B1854" s="49">
        <f>Hakulomake!$B$17</f>
        <v>0</v>
      </c>
      <c r="C1854" s="77"/>
      <c r="D1854" s="20"/>
      <c r="F1854" s="20"/>
      <c r="G1854" s="20"/>
      <c r="H1854" s="20"/>
      <c r="I1854" s="20"/>
      <c r="J1854" s="17"/>
      <c r="O1854" s="50">
        <f>MIN(Lääkkeet[[#This Row],[Velvoite 1.1.2024 (pakkauksia)]],Lääkkeet[[#This Row],[Suurimman alitusluvan mukainen velvoite 
1.1.-30.6.2024 (pakkauksia)]],Lääkkeet[[#This Row],[Alin saldo 
1.1.-30.6.2024 (pakkauksia)]])*Lääkkeet[[#This Row],[Kirjanpitoarvo / pakkaus 1.1.2024
(EUR  ALV 0 %)]]</f>
        <v>0</v>
      </c>
      <c r="P1854" s="18"/>
      <c r="Q1854" s="13"/>
      <c r="R1854" s="13"/>
      <c r="S1854" s="13"/>
      <c r="T1854" s="14"/>
      <c r="U1854" s="51">
        <f>MIN(Lääkkeet[[#This Row],[Velvoite 1.7.2024 (pakkauksia)]],Lääkkeet[[#This Row],[Suurimman alitusluvan mukainen velvoite
1.7.-31.12.2024 (pakkauksia)]],Lääkkeet[[#This Row],[Alin saldo 
1.7.-31.12.2024 (pakkauksia)]])*Lääkkeet[[#This Row],[Kirjanpitoarvo / pakkaus 1.7.2024
(EUR  ALV 0 %)]]</f>
        <v>0</v>
      </c>
      <c r="W1854" s="62" t="str" cm="1">
        <f t="array" ref="W1854">IFERROR(_xlfn.IFS(Lääkkeet[[#This Row],[Sitoutunut pääoma 
1.1.-30.6.2024 (EUR)]]&gt;0,"Täytetyt",Lääkkeet[[#This Row],[Sitoutunut pääoma 
1.7.-31.12.2024 (EUR)]]&gt;0,"Täytetyt"),"")</f>
        <v/>
      </c>
      <c r="X1854" s="62"/>
      <c r="Y1854" s="5">
        <f>Hakulomake!$B$29</f>
        <v>0</v>
      </c>
    </row>
    <row r="1855" spans="2:25" x14ac:dyDescent="0.3">
      <c r="B1855" s="49">
        <f>Hakulomake!$B$17</f>
        <v>0</v>
      </c>
      <c r="C1855" s="77"/>
      <c r="D1855" s="20"/>
      <c r="F1855" s="20"/>
      <c r="G1855" s="20"/>
      <c r="H1855" s="20"/>
      <c r="I1855" s="20"/>
      <c r="J1855" s="17"/>
      <c r="O1855" s="50">
        <f>MIN(Lääkkeet[[#This Row],[Velvoite 1.1.2024 (pakkauksia)]],Lääkkeet[[#This Row],[Suurimman alitusluvan mukainen velvoite 
1.1.-30.6.2024 (pakkauksia)]],Lääkkeet[[#This Row],[Alin saldo 
1.1.-30.6.2024 (pakkauksia)]])*Lääkkeet[[#This Row],[Kirjanpitoarvo / pakkaus 1.1.2024
(EUR  ALV 0 %)]]</f>
        <v>0</v>
      </c>
      <c r="P1855" s="18"/>
      <c r="Q1855" s="13"/>
      <c r="R1855" s="13"/>
      <c r="S1855" s="13"/>
      <c r="T1855" s="14"/>
      <c r="U1855" s="51">
        <f>MIN(Lääkkeet[[#This Row],[Velvoite 1.7.2024 (pakkauksia)]],Lääkkeet[[#This Row],[Suurimman alitusluvan mukainen velvoite
1.7.-31.12.2024 (pakkauksia)]],Lääkkeet[[#This Row],[Alin saldo 
1.7.-31.12.2024 (pakkauksia)]])*Lääkkeet[[#This Row],[Kirjanpitoarvo / pakkaus 1.7.2024
(EUR  ALV 0 %)]]</f>
        <v>0</v>
      </c>
      <c r="W1855" s="62" t="str" cm="1">
        <f t="array" ref="W1855">IFERROR(_xlfn.IFS(Lääkkeet[[#This Row],[Sitoutunut pääoma 
1.1.-30.6.2024 (EUR)]]&gt;0,"Täytetyt",Lääkkeet[[#This Row],[Sitoutunut pääoma 
1.7.-31.12.2024 (EUR)]]&gt;0,"Täytetyt"),"")</f>
        <v/>
      </c>
      <c r="X1855" s="62"/>
      <c r="Y1855" s="5">
        <f>Hakulomake!$B$29</f>
        <v>0</v>
      </c>
    </row>
    <row r="1856" spans="2:25" x14ac:dyDescent="0.3">
      <c r="B1856" s="49">
        <f>Hakulomake!$B$17</f>
        <v>0</v>
      </c>
      <c r="C1856" s="77"/>
      <c r="D1856" s="20"/>
      <c r="F1856" s="20"/>
      <c r="G1856" s="20"/>
      <c r="H1856" s="20"/>
      <c r="I1856" s="20"/>
      <c r="J1856" s="17"/>
      <c r="O1856" s="50">
        <f>MIN(Lääkkeet[[#This Row],[Velvoite 1.1.2024 (pakkauksia)]],Lääkkeet[[#This Row],[Suurimman alitusluvan mukainen velvoite 
1.1.-30.6.2024 (pakkauksia)]],Lääkkeet[[#This Row],[Alin saldo 
1.1.-30.6.2024 (pakkauksia)]])*Lääkkeet[[#This Row],[Kirjanpitoarvo / pakkaus 1.1.2024
(EUR  ALV 0 %)]]</f>
        <v>0</v>
      </c>
      <c r="P1856" s="18"/>
      <c r="Q1856" s="13"/>
      <c r="R1856" s="13"/>
      <c r="S1856" s="13"/>
      <c r="T1856" s="14"/>
      <c r="U1856" s="51">
        <f>MIN(Lääkkeet[[#This Row],[Velvoite 1.7.2024 (pakkauksia)]],Lääkkeet[[#This Row],[Suurimman alitusluvan mukainen velvoite
1.7.-31.12.2024 (pakkauksia)]],Lääkkeet[[#This Row],[Alin saldo 
1.7.-31.12.2024 (pakkauksia)]])*Lääkkeet[[#This Row],[Kirjanpitoarvo / pakkaus 1.7.2024
(EUR  ALV 0 %)]]</f>
        <v>0</v>
      </c>
      <c r="W1856" s="62" t="str" cm="1">
        <f t="array" ref="W1856">IFERROR(_xlfn.IFS(Lääkkeet[[#This Row],[Sitoutunut pääoma 
1.1.-30.6.2024 (EUR)]]&gt;0,"Täytetyt",Lääkkeet[[#This Row],[Sitoutunut pääoma 
1.7.-31.12.2024 (EUR)]]&gt;0,"Täytetyt"),"")</f>
        <v/>
      </c>
      <c r="X1856" s="62"/>
      <c r="Y1856" s="5">
        <f>Hakulomake!$B$29</f>
        <v>0</v>
      </c>
    </row>
    <row r="1857" spans="2:25" x14ac:dyDescent="0.3">
      <c r="B1857" s="49">
        <f>Hakulomake!$B$17</f>
        <v>0</v>
      </c>
      <c r="C1857" s="77"/>
      <c r="D1857" s="20"/>
      <c r="F1857" s="20"/>
      <c r="G1857" s="20"/>
      <c r="H1857" s="20"/>
      <c r="I1857" s="20"/>
      <c r="J1857" s="17"/>
      <c r="O1857" s="50">
        <f>MIN(Lääkkeet[[#This Row],[Velvoite 1.1.2024 (pakkauksia)]],Lääkkeet[[#This Row],[Suurimman alitusluvan mukainen velvoite 
1.1.-30.6.2024 (pakkauksia)]],Lääkkeet[[#This Row],[Alin saldo 
1.1.-30.6.2024 (pakkauksia)]])*Lääkkeet[[#This Row],[Kirjanpitoarvo / pakkaus 1.1.2024
(EUR  ALV 0 %)]]</f>
        <v>0</v>
      </c>
      <c r="P1857" s="18"/>
      <c r="Q1857" s="13"/>
      <c r="R1857" s="13"/>
      <c r="S1857" s="13"/>
      <c r="T1857" s="14"/>
      <c r="U1857" s="51">
        <f>MIN(Lääkkeet[[#This Row],[Velvoite 1.7.2024 (pakkauksia)]],Lääkkeet[[#This Row],[Suurimman alitusluvan mukainen velvoite
1.7.-31.12.2024 (pakkauksia)]],Lääkkeet[[#This Row],[Alin saldo 
1.7.-31.12.2024 (pakkauksia)]])*Lääkkeet[[#This Row],[Kirjanpitoarvo / pakkaus 1.7.2024
(EUR  ALV 0 %)]]</f>
        <v>0</v>
      </c>
      <c r="W1857" s="62" t="str" cm="1">
        <f t="array" ref="W1857">IFERROR(_xlfn.IFS(Lääkkeet[[#This Row],[Sitoutunut pääoma 
1.1.-30.6.2024 (EUR)]]&gt;0,"Täytetyt",Lääkkeet[[#This Row],[Sitoutunut pääoma 
1.7.-31.12.2024 (EUR)]]&gt;0,"Täytetyt"),"")</f>
        <v/>
      </c>
      <c r="X1857" s="62"/>
      <c r="Y1857" s="5">
        <f>Hakulomake!$B$29</f>
        <v>0</v>
      </c>
    </row>
    <row r="1858" spans="2:25" x14ac:dyDescent="0.3">
      <c r="B1858" s="49">
        <f>Hakulomake!$B$17</f>
        <v>0</v>
      </c>
      <c r="C1858" s="77"/>
      <c r="D1858" s="20"/>
      <c r="F1858" s="20"/>
      <c r="G1858" s="20"/>
      <c r="H1858" s="20"/>
      <c r="I1858" s="20"/>
      <c r="J1858" s="17"/>
      <c r="O1858" s="50">
        <f>MIN(Lääkkeet[[#This Row],[Velvoite 1.1.2024 (pakkauksia)]],Lääkkeet[[#This Row],[Suurimman alitusluvan mukainen velvoite 
1.1.-30.6.2024 (pakkauksia)]],Lääkkeet[[#This Row],[Alin saldo 
1.1.-30.6.2024 (pakkauksia)]])*Lääkkeet[[#This Row],[Kirjanpitoarvo / pakkaus 1.1.2024
(EUR  ALV 0 %)]]</f>
        <v>0</v>
      </c>
      <c r="P1858" s="18"/>
      <c r="Q1858" s="13"/>
      <c r="R1858" s="13"/>
      <c r="S1858" s="13"/>
      <c r="T1858" s="14"/>
      <c r="U1858" s="51">
        <f>MIN(Lääkkeet[[#This Row],[Velvoite 1.7.2024 (pakkauksia)]],Lääkkeet[[#This Row],[Suurimman alitusluvan mukainen velvoite
1.7.-31.12.2024 (pakkauksia)]],Lääkkeet[[#This Row],[Alin saldo 
1.7.-31.12.2024 (pakkauksia)]])*Lääkkeet[[#This Row],[Kirjanpitoarvo / pakkaus 1.7.2024
(EUR  ALV 0 %)]]</f>
        <v>0</v>
      </c>
      <c r="W1858" s="62" t="str" cm="1">
        <f t="array" ref="W1858">IFERROR(_xlfn.IFS(Lääkkeet[[#This Row],[Sitoutunut pääoma 
1.1.-30.6.2024 (EUR)]]&gt;0,"Täytetyt",Lääkkeet[[#This Row],[Sitoutunut pääoma 
1.7.-31.12.2024 (EUR)]]&gt;0,"Täytetyt"),"")</f>
        <v/>
      </c>
      <c r="X1858" s="62"/>
      <c r="Y1858" s="5">
        <f>Hakulomake!$B$29</f>
        <v>0</v>
      </c>
    </row>
    <row r="1859" spans="2:25" x14ac:dyDescent="0.3">
      <c r="B1859" s="49">
        <f>Hakulomake!$B$17</f>
        <v>0</v>
      </c>
      <c r="C1859" s="77"/>
      <c r="D1859" s="20"/>
      <c r="F1859" s="20"/>
      <c r="G1859" s="20"/>
      <c r="H1859" s="20"/>
      <c r="I1859" s="20"/>
      <c r="J1859" s="17"/>
      <c r="O1859" s="50">
        <f>MIN(Lääkkeet[[#This Row],[Velvoite 1.1.2024 (pakkauksia)]],Lääkkeet[[#This Row],[Suurimman alitusluvan mukainen velvoite 
1.1.-30.6.2024 (pakkauksia)]],Lääkkeet[[#This Row],[Alin saldo 
1.1.-30.6.2024 (pakkauksia)]])*Lääkkeet[[#This Row],[Kirjanpitoarvo / pakkaus 1.1.2024
(EUR  ALV 0 %)]]</f>
        <v>0</v>
      </c>
      <c r="P1859" s="18"/>
      <c r="Q1859" s="13"/>
      <c r="R1859" s="13"/>
      <c r="S1859" s="13"/>
      <c r="T1859" s="14"/>
      <c r="U1859" s="51">
        <f>MIN(Lääkkeet[[#This Row],[Velvoite 1.7.2024 (pakkauksia)]],Lääkkeet[[#This Row],[Suurimman alitusluvan mukainen velvoite
1.7.-31.12.2024 (pakkauksia)]],Lääkkeet[[#This Row],[Alin saldo 
1.7.-31.12.2024 (pakkauksia)]])*Lääkkeet[[#This Row],[Kirjanpitoarvo / pakkaus 1.7.2024
(EUR  ALV 0 %)]]</f>
        <v>0</v>
      </c>
      <c r="W1859" s="62" t="str" cm="1">
        <f t="array" ref="W1859">IFERROR(_xlfn.IFS(Lääkkeet[[#This Row],[Sitoutunut pääoma 
1.1.-30.6.2024 (EUR)]]&gt;0,"Täytetyt",Lääkkeet[[#This Row],[Sitoutunut pääoma 
1.7.-31.12.2024 (EUR)]]&gt;0,"Täytetyt"),"")</f>
        <v/>
      </c>
      <c r="X1859" s="62"/>
      <c r="Y1859" s="5">
        <f>Hakulomake!$B$29</f>
        <v>0</v>
      </c>
    </row>
    <row r="1860" spans="2:25" x14ac:dyDescent="0.3">
      <c r="B1860" s="49">
        <f>Hakulomake!$B$17</f>
        <v>0</v>
      </c>
      <c r="C1860" s="77"/>
      <c r="D1860" s="20"/>
      <c r="F1860" s="20"/>
      <c r="G1860" s="20"/>
      <c r="H1860" s="20"/>
      <c r="I1860" s="20"/>
      <c r="J1860" s="17"/>
      <c r="O1860" s="50">
        <f>MIN(Lääkkeet[[#This Row],[Velvoite 1.1.2024 (pakkauksia)]],Lääkkeet[[#This Row],[Suurimman alitusluvan mukainen velvoite 
1.1.-30.6.2024 (pakkauksia)]],Lääkkeet[[#This Row],[Alin saldo 
1.1.-30.6.2024 (pakkauksia)]])*Lääkkeet[[#This Row],[Kirjanpitoarvo / pakkaus 1.1.2024
(EUR  ALV 0 %)]]</f>
        <v>0</v>
      </c>
      <c r="P1860" s="18"/>
      <c r="Q1860" s="13"/>
      <c r="R1860" s="13"/>
      <c r="S1860" s="13"/>
      <c r="T1860" s="14"/>
      <c r="U1860" s="51">
        <f>MIN(Lääkkeet[[#This Row],[Velvoite 1.7.2024 (pakkauksia)]],Lääkkeet[[#This Row],[Suurimman alitusluvan mukainen velvoite
1.7.-31.12.2024 (pakkauksia)]],Lääkkeet[[#This Row],[Alin saldo 
1.7.-31.12.2024 (pakkauksia)]])*Lääkkeet[[#This Row],[Kirjanpitoarvo / pakkaus 1.7.2024
(EUR  ALV 0 %)]]</f>
        <v>0</v>
      </c>
      <c r="W1860" s="62" t="str" cm="1">
        <f t="array" ref="W1860">IFERROR(_xlfn.IFS(Lääkkeet[[#This Row],[Sitoutunut pääoma 
1.1.-30.6.2024 (EUR)]]&gt;0,"Täytetyt",Lääkkeet[[#This Row],[Sitoutunut pääoma 
1.7.-31.12.2024 (EUR)]]&gt;0,"Täytetyt"),"")</f>
        <v/>
      </c>
      <c r="X1860" s="62"/>
      <c r="Y1860" s="5">
        <f>Hakulomake!$B$29</f>
        <v>0</v>
      </c>
    </row>
    <row r="1861" spans="2:25" x14ac:dyDescent="0.3">
      <c r="B1861" s="49">
        <f>Hakulomake!$B$17</f>
        <v>0</v>
      </c>
      <c r="C1861" s="77"/>
      <c r="D1861" s="20"/>
      <c r="F1861" s="20"/>
      <c r="G1861" s="20"/>
      <c r="H1861" s="20"/>
      <c r="I1861" s="20"/>
      <c r="J1861" s="17"/>
      <c r="O1861" s="50">
        <f>MIN(Lääkkeet[[#This Row],[Velvoite 1.1.2024 (pakkauksia)]],Lääkkeet[[#This Row],[Suurimman alitusluvan mukainen velvoite 
1.1.-30.6.2024 (pakkauksia)]],Lääkkeet[[#This Row],[Alin saldo 
1.1.-30.6.2024 (pakkauksia)]])*Lääkkeet[[#This Row],[Kirjanpitoarvo / pakkaus 1.1.2024
(EUR  ALV 0 %)]]</f>
        <v>0</v>
      </c>
      <c r="P1861" s="18"/>
      <c r="Q1861" s="13"/>
      <c r="R1861" s="13"/>
      <c r="S1861" s="13"/>
      <c r="T1861" s="14"/>
      <c r="U1861" s="51">
        <f>MIN(Lääkkeet[[#This Row],[Velvoite 1.7.2024 (pakkauksia)]],Lääkkeet[[#This Row],[Suurimman alitusluvan mukainen velvoite
1.7.-31.12.2024 (pakkauksia)]],Lääkkeet[[#This Row],[Alin saldo 
1.7.-31.12.2024 (pakkauksia)]])*Lääkkeet[[#This Row],[Kirjanpitoarvo / pakkaus 1.7.2024
(EUR  ALV 0 %)]]</f>
        <v>0</v>
      </c>
      <c r="W1861" s="62" t="str" cm="1">
        <f t="array" ref="W1861">IFERROR(_xlfn.IFS(Lääkkeet[[#This Row],[Sitoutunut pääoma 
1.1.-30.6.2024 (EUR)]]&gt;0,"Täytetyt",Lääkkeet[[#This Row],[Sitoutunut pääoma 
1.7.-31.12.2024 (EUR)]]&gt;0,"Täytetyt"),"")</f>
        <v/>
      </c>
      <c r="X1861" s="62"/>
      <c r="Y1861" s="5">
        <f>Hakulomake!$B$29</f>
        <v>0</v>
      </c>
    </row>
    <row r="1862" spans="2:25" x14ac:dyDescent="0.3">
      <c r="B1862" s="49">
        <f>Hakulomake!$B$17</f>
        <v>0</v>
      </c>
      <c r="C1862" s="77"/>
      <c r="D1862" s="20"/>
      <c r="F1862" s="20"/>
      <c r="G1862" s="20"/>
      <c r="H1862" s="20"/>
      <c r="I1862" s="20"/>
      <c r="J1862" s="17"/>
      <c r="O1862" s="50">
        <f>MIN(Lääkkeet[[#This Row],[Velvoite 1.1.2024 (pakkauksia)]],Lääkkeet[[#This Row],[Suurimman alitusluvan mukainen velvoite 
1.1.-30.6.2024 (pakkauksia)]],Lääkkeet[[#This Row],[Alin saldo 
1.1.-30.6.2024 (pakkauksia)]])*Lääkkeet[[#This Row],[Kirjanpitoarvo / pakkaus 1.1.2024
(EUR  ALV 0 %)]]</f>
        <v>0</v>
      </c>
      <c r="P1862" s="18"/>
      <c r="Q1862" s="13"/>
      <c r="R1862" s="13"/>
      <c r="S1862" s="13"/>
      <c r="T1862" s="14"/>
      <c r="U1862" s="51">
        <f>MIN(Lääkkeet[[#This Row],[Velvoite 1.7.2024 (pakkauksia)]],Lääkkeet[[#This Row],[Suurimman alitusluvan mukainen velvoite
1.7.-31.12.2024 (pakkauksia)]],Lääkkeet[[#This Row],[Alin saldo 
1.7.-31.12.2024 (pakkauksia)]])*Lääkkeet[[#This Row],[Kirjanpitoarvo / pakkaus 1.7.2024
(EUR  ALV 0 %)]]</f>
        <v>0</v>
      </c>
      <c r="W1862" s="62" t="str" cm="1">
        <f t="array" ref="W1862">IFERROR(_xlfn.IFS(Lääkkeet[[#This Row],[Sitoutunut pääoma 
1.1.-30.6.2024 (EUR)]]&gt;0,"Täytetyt",Lääkkeet[[#This Row],[Sitoutunut pääoma 
1.7.-31.12.2024 (EUR)]]&gt;0,"Täytetyt"),"")</f>
        <v/>
      </c>
      <c r="X1862" s="62"/>
      <c r="Y1862" s="5">
        <f>Hakulomake!$B$29</f>
        <v>0</v>
      </c>
    </row>
    <row r="1863" spans="2:25" x14ac:dyDescent="0.3">
      <c r="B1863" s="49">
        <f>Hakulomake!$B$17</f>
        <v>0</v>
      </c>
      <c r="C1863" s="77"/>
      <c r="D1863" s="20"/>
      <c r="F1863" s="20"/>
      <c r="G1863" s="20"/>
      <c r="H1863" s="20"/>
      <c r="I1863" s="20"/>
      <c r="J1863" s="17"/>
      <c r="O1863" s="50">
        <f>MIN(Lääkkeet[[#This Row],[Velvoite 1.1.2024 (pakkauksia)]],Lääkkeet[[#This Row],[Suurimman alitusluvan mukainen velvoite 
1.1.-30.6.2024 (pakkauksia)]],Lääkkeet[[#This Row],[Alin saldo 
1.1.-30.6.2024 (pakkauksia)]])*Lääkkeet[[#This Row],[Kirjanpitoarvo / pakkaus 1.1.2024
(EUR  ALV 0 %)]]</f>
        <v>0</v>
      </c>
      <c r="P1863" s="18"/>
      <c r="Q1863" s="13"/>
      <c r="R1863" s="13"/>
      <c r="S1863" s="13"/>
      <c r="T1863" s="14"/>
      <c r="U1863" s="51">
        <f>MIN(Lääkkeet[[#This Row],[Velvoite 1.7.2024 (pakkauksia)]],Lääkkeet[[#This Row],[Suurimman alitusluvan mukainen velvoite
1.7.-31.12.2024 (pakkauksia)]],Lääkkeet[[#This Row],[Alin saldo 
1.7.-31.12.2024 (pakkauksia)]])*Lääkkeet[[#This Row],[Kirjanpitoarvo / pakkaus 1.7.2024
(EUR  ALV 0 %)]]</f>
        <v>0</v>
      </c>
      <c r="W1863" s="62" t="str" cm="1">
        <f t="array" ref="W1863">IFERROR(_xlfn.IFS(Lääkkeet[[#This Row],[Sitoutunut pääoma 
1.1.-30.6.2024 (EUR)]]&gt;0,"Täytetyt",Lääkkeet[[#This Row],[Sitoutunut pääoma 
1.7.-31.12.2024 (EUR)]]&gt;0,"Täytetyt"),"")</f>
        <v/>
      </c>
      <c r="X1863" s="62"/>
      <c r="Y1863" s="5">
        <f>Hakulomake!$B$29</f>
        <v>0</v>
      </c>
    </row>
    <row r="1864" spans="2:25" x14ac:dyDescent="0.3">
      <c r="B1864" s="49">
        <f>Hakulomake!$B$17</f>
        <v>0</v>
      </c>
      <c r="C1864" s="77"/>
      <c r="D1864" s="20"/>
      <c r="F1864" s="20"/>
      <c r="G1864" s="20"/>
      <c r="H1864" s="20"/>
      <c r="I1864" s="20"/>
      <c r="J1864" s="17"/>
      <c r="O1864" s="50">
        <f>MIN(Lääkkeet[[#This Row],[Velvoite 1.1.2024 (pakkauksia)]],Lääkkeet[[#This Row],[Suurimman alitusluvan mukainen velvoite 
1.1.-30.6.2024 (pakkauksia)]],Lääkkeet[[#This Row],[Alin saldo 
1.1.-30.6.2024 (pakkauksia)]])*Lääkkeet[[#This Row],[Kirjanpitoarvo / pakkaus 1.1.2024
(EUR  ALV 0 %)]]</f>
        <v>0</v>
      </c>
      <c r="P1864" s="18"/>
      <c r="Q1864" s="13"/>
      <c r="R1864" s="13"/>
      <c r="S1864" s="13"/>
      <c r="T1864" s="14"/>
      <c r="U1864" s="51">
        <f>MIN(Lääkkeet[[#This Row],[Velvoite 1.7.2024 (pakkauksia)]],Lääkkeet[[#This Row],[Suurimman alitusluvan mukainen velvoite
1.7.-31.12.2024 (pakkauksia)]],Lääkkeet[[#This Row],[Alin saldo 
1.7.-31.12.2024 (pakkauksia)]])*Lääkkeet[[#This Row],[Kirjanpitoarvo / pakkaus 1.7.2024
(EUR  ALV 0 %)]]</f>
        <v>0</v>
      </c>
      <c r="W1864" s="62" t="str" cm="1">
        <f t="array" ref="W1864">IFERROR(_xlfn.IFS(Lääkkeet[[#This Row],[Sitoutunut pääoma 
1.1.-30.6.2024 (EUR)]]&gt;0,"Täytetyt",Lääkkeet[[#This Row],[Sitoutunut pääoma 
1.7.-31.12.2024 (EUR)]]&gt;0,"Täytetyt"),"")</f>
        <v/>
      </c>
      <c r="X1864" s="62"/>
      <c r="Y1864" s="5">
        <f>Hakulomake!$B$29</f>
        <v>0</v>
      </c>
    </row>
    <row r="1865" spans="2:25" x14ac:dyDescent="0.3">
      <c r="B1865" s="49">
        <f>Hakulomake!$B$17</f>
        <v>0</v>
      </c>
      <c r="C1865" s="77"/>
      <c r="D1865" s="20"/>
      <c r="F1865" s="20"/>
      <c r="G1865" s="20"/>
      <c r="H1865" s="20"/>
      <c r="I1865" s="20"/>
      <c r="J1865" s="17"/>
      <c r="O1865" s="50">
        <f>MIN(Lääkkeet[[#This Row],[Velvoite 1.1.2024 (pakkauksia)]],Lääkkeet[[#This Row],[Suurimman alitusluvan mukainen velvoite 
1.1.-30.6.2024 (pakkauksia)]],Lääkkeet[[#This Row],[Alin saldo 
1.1.-30.6.2024 (pakkauksia)]])*Lääkkeet[[#This Row],[Kirjanpitoarvo / pakkaus 1.1.2024
(EUR  ALV 0 %)]]</f>
        <v>0</v>
      </c>
      <c r="P1865" s="18"/>
      <c r="Q1865" s="13"/>
      <c r="R1865" s="13"/>
      <c r="S1865" s="13"/>
      <c r="T1865" s="14"/>
      <c r="U1865" s="51">
        <f>MIN(Lääkkeet[[#This Row],[Velvoite 1.7.2024 (pakkauksia)]],Lääkkeet[[#This Row],[Suurimman alitusluvan mukainen velvoite
1.7.-31.12.2024 (pakkauksia)]],Lääkkeet[[#This Row],[Alin saldo 
1.7.-31.12.2024 (pakkauksia)]])*Lääkkeet[[#This Row],[Kirjanpitoarvo / pakkaus 1.7.2024
(EUR  ALV 0 %)]]</f>
        <v>0</v>
      </c>
      <c r="W1865" s="62" t="str" cm="1">
        <f t="array" ref="W1865">IFERROR(_xlfn.IFS(Lääkkeet[[#This Row],[Sitoutunut pääoma 
1.1.-30.6.2024 (EUR)]]&gt;0,"Täytetyt",Lääkkeet[[#This Row],[Sitoutunut pääoma 
1.7.-31.12.2024 (EUR)]]&gt;0,"Täytetyt"),"")</f>
        <v/>
      </c>
      <c r="X1865" s="62"/>
      <c r="Y1865" s="5">
        <f>Hakulomake!$B$29</f>
        <v>0</v>
      </c>
    </row>
    <row r="1866" spans="2:25" x14ac:dyDescent="0.3">
      <c r="B1866" s="49">
        <f>Hakulomake!$B$17</f>
        <v>0</v>
      </c>
      <c r="C1866" s="77"/>
      <c r="D1866" s="20"/>
      <c r="F1866" s="20"/>
      <c r="G1866" s="20"/>
      <c r="H1866" s="20"/>
      <c r="I1866" s="20"/>
      <c r="J1866" s="17"/>
      <c r="O1866" s="50">
        <f>MIN(Lääkkeet[[#This Row],[Velvoite 1.1.2024 (pakkauksia)]],Lääkkeet[[#This Row],[Suurimman alitusluvan mukainen velvoite 
1.1.-30.6.2024 (pakkauksia)]],Lääkkeet[[#This Row],[Alin saldo 
1.1.-30.6.2024 (pakkauksia)]])*Lääkkeet[[#This Row],[Kirjanpitoarvo / pakkaus 1.1.2024
(EUR  ALV 0 %)]]</f>
        <v>0</v>
      </c>
      <c r="P1866" s="18"/>
      <c r="Q1866" s="13"/>
      <c r="R1866" s="13"/>
      <c r="S1866" s="13"/>
      <c r="T1866" s="14"/>
      <c r="U1866" s="51">
        <f>MIN(Lääkkeet[[#This Row],[Velvoite 1.7.2024 (pakkauksia)]],Lääkkeet[[#This Row],[Suurimman alitusluvan mukainen velvoite
1.7.-31.12.2024 (pakkauksia)]],Lääkkeet[[#This Row],[Alin saldo 
1.7.-31.12.2024 (pakkauksia)]])*Lääkkeet[[#This Row],[Kirjanpitoarvo / pakkaus 1.7.2024
(EUR  ALV 0 %)]]</f>
        <v>0</v>
      </c>
      <c r="W1866" s="62" t="str" cm="1">
        <f t="array" ref="W1866">IFERROR(_xlfn.IFS(Lääkkeet[[#This Row],[Sitoutunut pääoma 
1.1.-30.6.2024 (EUR)]]&gt;0,"Täytetyt",Lääkkeet[[#This Row],[Sitoutunut pääoma 
1.7.-31.12.2024 (EUR)]]&gt;0,"Täytetyt"),"")</f>
        <v/>
      </c>
      <c r="X1866" s="62"/>
      <c r="Y1866" s="5">
        <f>Hakulomake!$B$29</f>
        <v>0</v>
      </c>
    </row>
    <row r="1867" spans="2:25" x14ac:dyDescent="0.3">
      <c r="B1867" s="49">
        <f>Hakulomake!$B$17</f>
        <v>0</v>
      </c>
      <c r="C1867" s="77"/>
      <c r="D1867" s="20"/>
      <c r="F1867" s="20"/>
      <c r="G1867" s="20"/>
      <c r="H1867" s="20"/>
      <c r="I1867" s="20"/>
      <c r="J1867" s="17"/>
      <c r="O1867" s="50">
        <f>MIN(Lääkkeet[[#This Row],[Velvoite 1.1.2024 (pakkauksia)]],Lääkkeet[[#This Row],[Suurimman alitusluvan mukainen velvoite 
1.1.-30.6.2024 (pakkauksia)]],Lääkkeet[[#This Row],[Alin saldo 
1.1.-30.6.2024 (pakkauksia)]])*Lääkkeet[[#This Row],[Kirjanpitoarvo / pakkaus 1.1.2024
(EUR  ALV 0 %)]]</f>
        <v>0</v>
      </c>
      <c r="P1867" s="18"/>
      <c r="Q1867" s="13"/>
      <c r="R1867" s="13"/>
      <c r="S1867" s="13"/>
      <c r="T1867" s="14"/>
      <c r="U1867" s="51">
        <f>MIN(Lääkkeet[[#This Row],[Velvoite 1.7.2024 (pakkauksia)]],Lääkkeet[[#This Row],[Suurimman alitusluvan mukainen velvoite
1.7.-31.12.2024 (pakkauksia)]],Lääkkeet[[#This Row],[Alin saldo 
1.7.-31.12.2024 (pakkauksia)]])*Lääkkeet[[#This Row],[Kirjanpitoarvo / pakkaus 1.7.2024
(EUR  ALV 0 %)]]</f>
        <v>0</v>
      </c>
      <c r="W1867" s="62" t="str" cm="1">
        <f t="array" ref="W1867">IFERROR(_xlfn.IFS(Lääkkeet[[#This Row],[Sitoutunut pääoma 
1.1.-30.6.2024 (EUR)]]&gt;0,"Täytetyt",Lääkkeet[[#This Row],[Sitoutunut pääoma 
1.7.-31.12.2024 (EUR)]]&gt;0,"Täytetyt"),"")</f>
        <v/>
      </c>
      <c r="X1867" s="62"/>
      <c r="Y1867" s="5">
        <f>Hakulomake!$B$29</f>
        <v>0</v>
      </c>
    </row>
    <row r="1868" spans="2:25" x14ac:dyDescent="0.3">
      <c r="B1868" s="49">
        <f>Hakulomake!$B$17</f>
        <v>0</v>
      </c>
      <c r="C1868" s="77"/>
      <c r="D1868" s="20"/>
      <c r="F1868" s="20"/>
      <c r="G1868" s="20"/>
      <c r="H1868" s="20"/>
      <c r="I1868" s="20"/>
      <c r="J1868" s="17"/>
      <c r="O1868" s="50">
        <f>MIN(Lääkkeet[[#This Row],[Velvoite 1.1.2024 (pakkauksia)]],Lääkkeet[[#This Row],[Suurimman alitusluvan mukainen velvoite 
1.1.-30.6.2024 (pakkauksia)]],Lääkkeet[[#This Row],[Alin saldo 
1.1.-30.6.2024 (pakkauksia)]])*Lääkkeet[[#This Row],[Kirjanpitoarvo / pakkaus 1.1.2024
(EUR  ALV 0 %)]]</f>
        <v>0</v>
      </c>
      <c r="P1868" s="18"/>
      <c r="Q1868" s="13"/>
      <c r="R1868" s="13"/>
      <c r="S1868" s="13"/>
      <c r="T1868" s="14"/>
      <c r="U1868" s="51">
        <f>MIN(Lääkkeet[[#This Row],[Velvoite 1.7.2024 (pakkauksia)]],Lääkkeet[[#This Row],[Suurimman alitusluvan mukainen velvoite
1.7.-31.12.2024 (pakkauksia)]],Lääkkeet[[#This Row],[Alin saldo 
1.7.-31.12.2024 (pakkauksia)]])*Lääkkeet[[#This Row],[Kirjanpitoarvo / pakkaus 1.7.2024
(EUR  ALV 0 %)]]</f>
        <v>0</v>
      </c>
      <c r="W1868" s="62" t="str" cm="1">
        <f t="array" ref="W1868">IFERROR(_xlfn.IFS(Lääkkeet[[#This Row],[Sitoutunut pääoma 
1.1.-30.6.2024 (EUR)]]&gt;0,"Täytetyt",Lääkkeet[[#This Row],[Sitoutunut pääoma 
1.7.-31.12.2024 (EUR)]]&gt;0,"Täytetyt"),"")</f>
        <v/>
      </c>
      <c r="X1868" s="62"/>
      <c r="Y1868" s="5">
        <f>Hakulomake!$B$29</f>
        <v>0</v>
      </c>
    </row>
    <row r="1869" spans="2:25" x14ac:dyDescent="0.3">
      <c r="B1869" s="49">
        <f>Hakulomake!$B$17</f>
        <v>0</v>
      </c>
      <c r="C1869" s="77"/>
      <c r="D1869" s="20"/>
      <c r="F1869" s="20"/>
      <c r="G1869" s="20"/>
      <c r="H1869" s="20"/>
      <c r="I1869" s="20"/>
      <c r="J1869" s="17"/>
      <c r="O1869" s="50">
        <f>MIN(Lääkkeet[[#This Row],[Velvoite 1.1.2024 (pakkauksia)]],Lääkkeet[[#This Row],[Suurimman alitusluvan mukainen velvoite 
1.1.-30.6.2024 (pakkauksia)]],Lääkkeet[[#This Row],[Alin saldo 
1.1.-30.6.2024 (pakkauksia)]])*Lääkkeet[[#This Row],[Kirjanpitoarvo / pakkaus 1.1.2024
(EUR  ALV 0 %)]]</f>
        <v>0</v>
      </c>
      <c r="P1869" s="18"/>
      <c r="Q1869" s="13"/>
      <c r="R1869" s="13"/>
      <c r="S1869" s="13"/>
      <c r="T1869" s="14"/>
      <c r="U1869" s="51">
        <f>MIN(Lääkkeet[[#This Row],[Velvoite 1.7.2024 (pakkauksia)]],Lääkkeet[[#This Row],[Suurimman alitusluvan mukainen velvoite
1.7.-31.12.2024 (pakkauksia)]],Lääkkeet[[#This Row],[Alin saldo 
1.7.-31.12.2024 (pakkauksia)]])*Lääkkeet[[#This Row],[Kirjanpitoarvo / pakkaus 1.7.2024
(EUR  ALV 0 %)]]</f>
        <v>0</v>
      </c>
      <c r="W1869" s="62" t="str" cm="1">
        <f t="array" ref="W1869">IFERROR(_xlfn.IFS(Lääkkeet[[#This Row],[Sitoutunut pääoma 
1.1.-30.6.2024 (EUR)]]&gt;0,"Täytetyt",Lääkkeet[[#This Row],[Sitoutunut pääoma 
1.7.-31.12.2024 (EUR)]]&gt;0,"Täytetyt"),"")</f>
        <v/>
      </c>
      <c r="X1869" s="62"/>
      <c r="Y1869" s="5">
        <f>Hakulomake!$B$29</f>
        <v>0</v>
      </c>
    </row>
    <row r="1870" spans="2:25" x14ac:dyDescent="0.3">
      <c r="B1870" s="49">
        <f>Hakulomake!$B$17</f>
        <v>0</v>
      </c>
      <c r="C1870" s="77"/>
      <c r="D1870" s="20"/>
      <c r="F1870" s="20"/>
      <c r="G1870" s="20"/>
      <c r="H1870" s="20"/>
      <c r="I1870" s="20"/>
      <c r="J1870" s="17"/>
      <c r="O1870" s="50">
        <f>MIN(Lääkkeet[[#This Row],[Velvoite 1.1.2024 (pakkauksia)]],Lääkkeet[[#This Row],[Suurimman alitusluvan mukainen velvoite 
1.1.-30.6.2024 (pakkauksia)]],Lääkkeet[[#This Row],[Alin saldo 
1.1.-30.6.2024 (pakkauksia)]])*Lääkkeet[[#This Row],[Kirjanpitoarvo / pakkaus 1.1.2024
(EUR  ALV 0 %)]]</f>
        <v>0</v>
      </c>
      <c r="P1870" s="18"/>
      <c r="Q1870" s="13"/>
      <c r="R1870" s="13"/>
      <c r="S1870" s="13"/>
      <c r="T1870" s="14"/>
      <c r="U1870" s="51">
        <f>MIN(Lääkkeet[[#This Row],[Velvoite 1.7.2024 (pakkauksia)]],Lääkkeet[[#This Row],[Suurimman alitusluvan mukainen velvoite
1.7.-31.12.2024 (pakkauksia)]],Lääkkeet[[#This Row],[Alin saldo 
1.7.-31.12.2024 (pakkauksia)]])*Lääkkeet[[#This Row],[Kirjanpitoarvo / pakkaus 1.7.2024
(EUR  ALV 0 %)]]</f>
        <v>0</v>
      </c>
      <c r="W1870" s="62" t="str" cm="1">
        <f t="array" ref="W1870">IFERROR(_xlfn.IFS(Lääkkeet[[#This Row],[Sitoutunut pääoma 
1.1.-30.6.2024 (EUR)]]&gt;0,"Täytetyt",Lääkkeet[[#This Row],[Sitoutunut pääoma 
1.7.-31.12.2024 (EUR)]]&gt;0,"Täytetyt"),"")</f>
        <v/>
      </c>
      <c r="X1870" s="62"/>
      <c r="Y1870" s="5">
        <f>Hakulomake!$B$29</f>
        <v>0</v>
      </c>
    </row>
    <row r="1871" spans="2:25" x14ac:dyDescent="0.3">
      <c r="B1871" s="49">
        <f>Hakulomake!$B$17</f>
        <v>0</v>
      </c>
      <c r="C1871" s="77"/>
      <c r="D1871" s="20"/>
      <c r="F1871" s="20"/>
      <c r="G1871" s="20"/>
      <c r="H1871" s="20"/>
      <c r="I1871" s="20"/>
      <c r="J1871" s="17"/>
      <c r="O1871" s="50">
        <f>MIN(Lääkkeet[[#This Row],[Velvoite 1.1.2024 (pakkauksia)]],Lääkkeet[[#This Row],[Suurimman alitusluvan mukainen velvoite 
1.1.-30.6.2024 (pakkauksia)]],Lääkkeet[[#This Row],[Alin saldo 
1.1.-30.6.2024 (pakkauksia)]])*Lääkkeet[[#This Row],[Kirjanpitoarvo / pakkaus 1.1.2024
(EUR  ALV 0 %)]]</f>
        <v>0</v>
      </c>
      <c r="P1871" s="18"/>
      <c r="Q1871" s="13"/>
      <c r="R1871" s="13"/>
      <c r="S1871" s="13"/>
      <c r="T1871" s="14"/>
      <c r="U1871" s="51">
        <f>MIN(Lääkkeet[[#This Row],[Velvoite 1.7.2024 (pakkauksia)]],Lääkkeet[[#This Row],[Suurimman alitusluvan mukainen velvoite
1.7.-31.12.2024 (pakkauksia)]],Lääkkeet[[#This Row],[Alin saldo 
1.7.-31.12.2024 (pakkauksia)]])*Lääkkeet[[#This Row],[Kirjanpitoarvo / pakkaus 1.7.2024
(EUR  ALV 0 %)]]</f>
        <v>0</v>
      </c>
      <c r="W1871" s="62" t="str" cm="1">
        <f t="array" ref="W1871">IFERROR(_xlfn.IFS(Lääkkeet[[#This Row],[Sitoutunut pääoma 
1.1.-30.6.2024 (EUR)]]&gt;0,"Täytetyt",Lääkkeet[[#This Row],[Sitoutunut pääoma 
1.7.-31.12.2024 (EUR)]]&gt;0,"Täytetyt"),"")</f>
        <v/>
      </c>
      <c r="X1871" s="62"/>
      <c r="Y1871" s="5">
        <f>Hakulomake!$B$29</f>
        <v>0</v>
      </c>
    </row>
    <row r="1872" spans="2:25" x14ac:dyDescent="0.3">
      <c r="B1872" s="49">
        <f>Hakulomake!$B$17</f>
        <v>0</v>
      </c>
      <c r="C1872" s="77"/>
      <c r="D1872" s="20"/>
      <c r="F1872" s="20"/>
      <c r="G1872" s="20"/>
      <c r="H1872" s="20"/>
      <c r="I1872" s="20"/>
      <c r="J1872" s="17"/>
      <c r="O1872" s="50">
        <f>MIN(Lääkkeet[[#This Row],[Velvoite 1.1.2024 (pakkauksia)]],Lääkkeet[[#This Row],[Suurimman alitusluvan mukainen velvoite 
1.1.-30.6.2024 (pakkauksia)]],Lääkkeet[[#This Row],[Alin saldo 
1.1.-30.6.2024 (pakkauksia)]])*Lääkkeet[[#This Row],[Kirjanpitoarvo / pakkaus 1.1.2024
(EUR  ALV 0 %)]]</f>
        <v>0</v>
      </c>
      <c r="P1872" s="18"/>
      <c r="Q1872" s="13"/>
      <c r="R1872" s="13"/>
      <c r="S1872" s="13"/>
      <c r="T1872" s="14"/>
      <c r="U1872" s="51">
        <f>MIN(Lääkkeet[[#This Row],[Velvoite 1.7.2024 (pakkauksia)]],Lääkkeet[[#This Row],[Suurimman alitusluvan mukainen velvoite
1.7.-31.12.2024 (pakkauksia)]],Lääkkeet[[#This Row],[Alin saldo 
1.7.-31.12.2024 (pakkauksia)]])*Lääkkeet[[#This Row],[Kirjanpitoarvo / pakkaus 1.7.2024
(EUR  ALV 0 %)]]</f>
        <v>0</v>
      </c>
      <c r="W1872" s="62" t="str" cm="1">
        <f t="array" ref="W1872">IFERROR(_xlfn.IFS(Lääkkeet[[#This Row],[Sitoutunut pääoma 
1.1.-30.6.2024 (EUR)]]&gt;0,"Täytetyt",Lääkkeet[[#This Row],[Sitoutunut pääoma 
1.7.-31.12.2024 (EUR)]]&gt;0,"Täytetyt"),"")</f>
        <v/>
      </c>
      <c r="X1872" s="62"/>
      <c r="Y1872" s="5">
        <f>Hakulomake!$B$29</f>
        <v>0</v>
      </c>
    </row>
    <row r="1873" spans="2:25" x14ac:dyDescent="0.3">
      <c r="B1873" s="49">
        <f>Hakulomake!$B$17</f>
        <v>0</v>
      </c>
      <c r="C1873" s="77"/>
      <c r="D1873" s="20"/>
      <c r="F1873" s="20"/>
      <c r="G1873" s="20"/>
      <c r="H1873" s="20"/>
      <c r="I1873" s="20"/>
      <c r="J1873" s="17"/>
      <c r="O1873" s="50">
        <f>MIN(Lääkkeet[[#This Row],[Velvoite 1.1.2024 (pakkauksia)]],Lääkkeet[[#This Row],[Suurimman alitusluvan mukainen velvoite 
1.1.-30.6.2024 (pakkauksia)]],Lääkkeet[[#This Row],[Alin saldo 
1.1.-30.6.2024 (pakkauksia)]])*Lääkkeet[[#This Row],[Kirjanpitoarvo / pakkaus 1.1.2024
(EUR  ALV 0 %)]]</f>
        <v>0</v>
      </c>
      <c r="P1873" s="18"/>
      <c r="Q1873" s="13"/>
      <c r="R1873" s="13"/>
      <c r="S1873" s="13"/>
      <c r="T1873" s="14"/>
      <c r="U1873" s="51">
        <f>MIN(Lääkkeet[[#This Row],[Velvoite 1.7.2024 (pakkauksia)]],Lääkkeet[[#This Row],[Suurimman alitusluvan mukainen velvoite
1.7.-31.12.2024 (pakkauksia)]],Lääkkeet[[#This Row],[Alin saldo 
1.7.-31.12.2024 (pakkauksia)]])*Lääkkeet[[#This Row],[Kirjanpitoarvo / pakkaus 1.7.2024
(EUR  ALV 0 %)]]</f>
        <v>0</v>
      </c>
      <c r="W1873" s="62" t="str" cm="1">
        <f t="array" ref="W1873">IFERROR(_xlfn.IFS(Lääkkeet[[#This Row],[Sitoutunut pääoma 
1.1.-30.6.2024 (EUR)]]&gt;0,"Täytetyt",Lääkkeet[[#This Row],[Sitoutunut pääoma 
1.7.-31.12.2024 (EUR)]]&gt;0,"Täytetyt"),"")</f>
        <v/>
      </c>
      <c r="X1873" s="62"/>
      <c r="Y1873" s="5">
        <f>Hakulomake!$B$29</f>
        <v>0</v>
      </c>
    </row>
    <row r="1874" spans="2:25" x14ac:dyDescent="0.3">
      <c r="B1874" s="49">
        <f>Hakulomake!$B$17</f>
        <v>0</v>
      </c>
      <c r="C1874" s="77"/>
      <c r="D1874" s="20"/>
      <c r="F1874" s="20"/>
      <c r="G1874" s="20"/>
      <c r="H1874" s="20"/>
      <c r="I1874" s="20"/>
      <c r="J1874" s="17"/>
      <c r="O1874" s="50">
        <f>MIN(Lääkkeet[[#This Row],[Velvoite 1.1.2024 (pakkauksia)]],Lääkkeet[[#This Row],[Suurimman alitusluvan mukainen velvoite 
1.1.-30.6.2024 (pakkauksia)]],Lääkkeet[[#This Row],[Alin saldo 
1.1.-30.6.2024 (pakkauksia)]])*Lääkkeet[[#This Row],[Kirjanpitoarvo / pakkaus 1.1.2024
(EUR  ALV 0 %)]]</f>
        <v>0</v>
      </c>
      <c r="P1874" s="18"/>
      <c r="Q1874" s="13"/>
      <c r="R1874" s="13"/>
      <c r="S1874" s="13"/>
      <c r="T1874" s="14"/>
      <c r="U1874" s="51">
        <f>MIN(Lääkkeet[[#This Row],[Velvoite 1.7.2024 (pakkauksia)]],Lääkkeet[[#This Row],[Suurimman alitusluvan mukainen velvoite
1.7.-31.12.2024 (pakkauksia)]],Lääkkeet[[#This Row],[Alin saldo 
1.7.-31.12.2024 (pakkauksia)]])*Lääkkeet[[#This Row],[Kirjanpitoarvo / pakkaus 1.7.2024
(EUR  ALV 0 %)]]</f>
        <v>0</v>
      </c>
      <c r="W1874" s="62" t="str" cm="1">
        <f t="array" ref="W1874">IFERROR(_xlfn.IFS(Lääkkeet[[#This Row],[Sitoutunut pääoma 
1.1.-30.6.2024 (EUR)]]&gt;0,"Täytetyt",Lääkkeet[[#This Row],[Sitoutunut pääoma 
1.7.-31.12.2024 (EUR)]]&gt;0,"Täytetyt"),"")</f>
        <v/>
      </c>
      <c r="X1874" s="62"/>
      <c r="Y1874" s="5">
        <f>Hakulomake!$B$29</f>
        <v>0</v>
      </c>
    </row>
    <row r="1875" spans="2:25" x14ac:dyDescent="0.3">
      <c r="B1875" s="49">
        <f>Hakulomake!$B$17</f>
        <v>0</v>
      </c>
      <c r="C1875" s="77"/>
      <c r="D1875" s="20"/>
      <c r="F1875" s="20"/>
      <c r="G1875" s="20"/>
      <c r="H1875" s="20"/>
      <c r="I1875" s="20"/>
      <c r="J1875" s="17"/>
      <c r="O1875" s="50">
        <f>MIN(Lääkkeet[[#This Row],[Velvoite 1.1.2024 (pakkauksia)]],Lääkkeet[[#This Row],[Suurimman alitusluvan mukainen velvoite 
1.1.-30.6.2024 (pakkauksia)]],Lääkkeet[[#This Row],[Alin saldo 
1.1.-30.6.2024 (pakkauksia)]])*Lääkkeet[[#This Row],[Kirjanpitoarvo / pakkaus 1.1.2024
(EUR  ALV 0 %)]]</f>
        <v>0</v>
      </c>
      <c r="P1875" s="18"/>
      <c r="Q1875" s="13"/>
      <c r="R1875" s="13"/>
      <c r="S1875" s="13"/>
      <c r="T1875" s="14"/>
      <c r="U1875" s="51">
        <f>MIN(Lääkkeet[[#This Row],[Velvoite 1.7.2024 (pakkauksia)]],Lääkkeet[[#This Row],[Suurimman alitusluvan mukainen velvoite
1.7.-31.12.2024 (pakkauksia)]],Lääkkeet[[#This Row],[Alin saldo 
1.7.-31.12.2024 (pakkauksia)]])*Lääkkeet[[#This Row],[Kirjanpitoarvo / pakkaus 1.7.2024
(EUR  ALV 0 %)]]</f>
        <v>0</v>
      </c>
      <c r="W1875" s="62" t="str" cm="1">
        <f t="array" ref="W1875">IFERROR(_xlfn.IFS(Lääkkeet[[#This Row],[Sitoutunut pääoma 
1.1.-30.6.2024 (EUR)]]&gt;0,"Täytetyt",Lääkkeet[[#This Row],[Sitoutunut pääoma 
1.7.-31.12.2024 (EUR)]]&gt;0,"Täytetyt"),"")</f>
        <v/>
      </c>
      <c r="X1875" s="62"/>
      <c r="Y1875" s="5">
        <f>Hakulomake!$B$29</f>
        <v>0</v>
      </c>
    </row>
    <row r="1876" spans="2:25" x14ac:dyDescent="0.3">
      <c r="B1876" s="49">
        <f>Hakulomake!$B$17</f>
        <v>0</v>
      </c>
      <c r="C1876" s="77"/>
      <c r="D1876" s="20"/>
      <c r="F1876" s="20"/>
      <c r="G1876" s="20"/>
      <c r="H1876" s="20"/>
      <c r="I1876" s="20"/>
      <c r="J1876" s="17"/>
      <c r="O1876" s="50">
        <f>MIN(Lääkkeet[[#This Row],[Velvoite 1.1.2024 (pakkauksia)]],Lääkkeet[[#This Row],[Suurimman alitusluvan mukainen velvoite 
1.1.-30.6.2024 (pakkauksia)]],Lääkkeet[[#This Row],[Alin saldo 
1.1.-30.6.2024 (pakkauksia)]])*Lääkkeet[[#This Row],[Kirjanpitoarvo / pakkaus 1.1.2024
(EUR  ALV 0 %)]]</f>
        <v>0</v>
      </c>
      <c r="P1876" s="18"/>
      <c r="Q1876" s="13"/>
      <c r="R1876" s="13"/>
      <c r="S1876" s="13"/>
      <c r="T1876" s="14"/>
      <c r="U1876" s="51">
        <f>MIN(Lääkkeet[[#This Row],[Velvoite 1.7.2024 (pakkauksia)]],Lääkkeet[[#This Row],[Suurimman alitusluvan mukainen velvoite
1.7.-31.12.2024 (pakkauksia)]],Lääkkeet[[#This Row],[Alin saldo 
1.7.-31.12.2024 (pakkauksia)]])*Lääkkeet[[#This Row],[Kirjanpitoarvo / pakkaus 1.7.2024
(EUR  ALV 0 %)]]</f>
        <v>0</v>
      </c>
      <c r="W1876" s="62" t="str" cm="1">
        <f t="array" ref="W1876">IFERROR(_xlfn.IFS(Lääkkeet[[#This Row],[Sitoutunut pääoma 
1.1.-30.6.2024 (EUR)]]&gt;0,"Täytetyt",Lääkkeet[[#This Row],[Sitoutunut pääoma 
1.7.-31.12.2024 (EUR)]]&gt;0,"Täytetyt"),"")</f>
        <v/>
      </c>
      <c r="X1876" s="62"/>
      <c r="Y1876" s="5">
        <f>Hakulomake!$B$29</f>
        <v>0</v>
      </c>
    </row>
    <row r="1877" spans="2:25" x14ac:dyDescent="0.3">
      <c r="B1877" s="49">
        <f>Hakulomake!$B$17</f>
        <v>0</v>
      </c>
      <c r="C1877" s="77"/>
      <c r="D1877" s="20"/>
      <c r="F1877" s="20"/>
      <c r="G1877" s="20"/>
      <c r="H1877" s="20"/>
      <c r="I1877" s="20"/>
      <c r="J1877" s="17"/>
      <c r="O1877" s="50">
        <f>MIN(Lääkkeet[[#This Row],[Velvoite 1.1.2024 (pakkauksia)]],Lääkkeet[[#This Row],[Suurimman alitusluvan mukainen velvoite 
1.1.-30.6.2024 (pakkauksia)]],Lääkkeet[[#This Row],[Alin saldo 
1.1.-30.6.2024 (pakkauksia)]])*Lääkkeet[[#This Row],[Kirjanpitoarvo / pakkaus 1.1.2024
(EUR  ALV 0 %)]]</f>
        <v>0</v>
      </c>
      <c r="P1877" s="18"/>
      <c r="Q1877" s="13"/>
      <c r="R1877" s="13"/>
      <c r="S1877" s="13"/>
      <c r="T1877" s="14"/>
      <c r="U1877" s="51">
        <f>MIN(Lääkkeet[[#This Row],[Velvoite 1.7.2024 (pakkauksia)]],Lääkkeet[[#This Row],[Suurimman alitusluvan mukainen velvoite
1.7.-31.12.2024 (pakkauksia)]],Lääkkeet[[#This Row],[Alin saldo 
1.7.-31.12.2024 (pakkauksia)]])*Lääkkeet[[#This Row],[Kirjanpitoarvo / pakkaus 1.7.2024
(EUR  ALV 0 %)]]</f>
        <v>0</v>
      </c>
      <c r="W1877" s="62" t="str" cm="1">
        <f t="array" ref="W1877">IFERROR(_xlfn.IFS(Lääkkeet[[#This Row],[Sitoutunut pääoma 
1.1.-30.6.2024 (EUR)]]&gt;0,"Täytetyt",Lääkkeet[[#This Row],[Sitoutunut pääoma 
1.7.-31.12.2024 (EUR)]]&gt;0,"Täytetyt"),"")</f>
        <v/>
      </c>
      <c r="X1877" s="62"/>
      <c r="Y1877" s="5">
        <f>Hakulomake!$B$29</f>
        <v>0</v>
      </c>
    </row>
    <row r="1878" spans="2:25" x14ac:dyDescent="0.3">
      <c r="B1878" s="49">
        <f>Hakulomake!$B$17</f>
        <v>0</v>
      </c>
      <c r="C1878" s="77"/>
      <c r="D1878" s="20"/>
      <c r="F1878" s="20"/>
      <c r="G1878" s="20"/>
      <c r="H1878" s="20"/>
      <c r="I1878" s="20"/>
      <c r="J1878" s="17"/>
      <c r="O1878" s="50">
        <f>MIN(Lääkkeet[[#This Row],[Velvoite 1.1.2024 (pakkauksia)]],Lääkkeet[[#This Row],[Suurimman alitusluvan mukainen velvoite 
1.1.-30.6.2024 (pakkauksia)]],Lääkkeet[[#This Row],[Alin saldo 
1.1.-30.6.2024 (pakkauksia)]])*Lääkkeet[[#This Row],[Kirjanpitoarvo / pakkaus 1.1.2024
(EUR  ALV 0 %)]]</f>
        <v>0</v>
      </c>
      <c r="P1878" s="18"/>
      <c r="Q1878" s="13"/>
      <c r="R1878" s="13"/>
      <c r="S1878" s="13"/>
      <c r="T1878" s="14"/>
      <c r="U1878" s="51">
        <f>MIN(Lääkkeet[[#This Row],[Velvoite 1.7.2024 (pakkauksia)]],Lääkkeet[[#This Row],[Suurimman alitusluvan mukainen velvoite
1.7.-31.12.2024 (pakkauksia)]],Lääkkeet[[#This Row],[Alin saldo 
1.7.-31.12.2024 (pakkauksia)]])*Lääkkeet[[#This Row],[Kirjanpitoarvo / pakkaus 1.7.2024
(EUR  ALV 0 %)]]</f>
        <v>0</v>
      </c>
      <c r="W1878" s="62" t="str" cm="1">
        <f t="array" ref="W1878">IFERROR(_xlfn.IFS(Lääkkeet[[#This Row],[Sitoutunut pääoma 
1.1.-30.6.2024 (EUR)]]&gt;0,"Täytetyt",Lääkkeet[[#This Row],[Sitoutunut pääoma 
1.7.-31.12.2024 (EUR)]]&gt;0,"Täytetyt"),"")</f>
        <v/>
      </c>
      <c r="X1878" s="62"/>
      <c r="Y1878" s="5">
        <f>Hakulomake!$B$29</f>
        <v>0</v>
      </c>
    </row>
    <row r="1879" spans="2:25" x14ac:dyDescent="0.3">
      <c r="B1879" s="49">
        <f>Hakulomake!$B$17</f>
        <v>0</v>
      </c>
      <c r="C1879" s="77"/>
      <c r="D1879" s="20"/>
      <c r="F1879" s="20"/>
      <c r="G1879" s="20"/>
      <c r="H1879" s="20"/>
      <c r="I1879" s="20"/>
      <c r="J1879" s="17"/>
      <c r="O1879" s="50">
        <f>MIN(Lääkkeet[[#This Row],[Velvoite 1.1.2024 (pakkauksia)]],Lääkkeet[[#This Row],[Suurimman alitusluvan mukainen velvoite 
1.1.-30.6.2024 (pakkauksia)]],Lääkkeet[[#This Row],[Alin saldo 
1.1.-30.6.2024 (pakkauksia)]])*Lääkkeet[[#This Row],[Kirjanpitoarvo / pakkaus 1.1.2024
(EUR  ALV 0 %)]]</f>
        <v>0</v>
      </c>
      <c r="P1879" s="18"/>
      <c r="Q1879" s="13"/>
      <c r="R1879" s="13"/>
      <c r="S1879" s="13"/>
      <c r="T1879" s="14"/>
      <c r="U1879" s="51">
        <f>MIN(Lääkkeet[[#This Row],[Velvoite 1.7.2024 (pakkauksia)]],Lääkkeet[[#This Row],[Suurimman alitusluvan mukainen velvoite
1.7.-31.12.2024 (pakkauksia)]],Lääkkeet[[#This Row],[Alin saldo 
1.7.-31.12.2024 (pakkauksia)]])*Lääkkeet[[#This Row],[Kirjanpitoarvo / pakkaus 1.7.2024
(EUR  ALV 0 %)]]</f>
        <v>0</v>
      </c>
      <c r="W1879" s="62" t="str" cm="1">
        <f t="array" ref="W1879">IFERROR(_xlfn.IFS(Lääkkeet[[#This Row],[Sitoutunut pääoma 
1.1.-30.6.2024 (EUR)]]&gt;0,"Täytetyt",Lääkkeet[[#This Row],[Sitoutunut pääoma 
1.7.-31.12.2024 (EUR)]]&gt;0,"Täytetyt"),"")</f>
        <v/>
      </c>
      <c r="X1879" s="62"/>
      <c r="Y1879" s="5">
        <f>Hakulomake!$B$29</f>
        <v>0</v>
      </c>
    </row>
    <row r="1880" spans="2:25" x14ac:dyDescent="0.3">
      <c r="B1880" s="49">
        <f>Hakulomake!$B$17</f>
        <v>0</v>
      </c>
      <c r="C1880" s="77"/>
      <c r="D1880" s="20"/>
      <c r="F1880" s="20"/>
      <c r="G1880" s="20"/>
      <c r="H1880" s="20"/>
      <c r="I1880" s="20"/>
      <c r="J1880" s="17"/>
      <c r="O1880" s="50">
        <f>MIN(Lääkkeet[[#This Row],[Velvoite 1.1.2024 (pakkauksia)]],Lääkkeet[[#This Row],[Suurimman alitusluvan mukainen velvoite 
1.1.-30.6.2024 (pakkauksia)]],Lääkkeet[[#This Row],[Alin saldo 
1.1.-30.6.2024 (pakkauksia)]])*Lääkkeet[[#This Row],[Kirjanpitoarvo / pakkaus 1.1.2024
(EUR  ALV 0 %)]]</f>
        <v>0</v>
      </c>
      <c r="P1880" s="18"/>
      <c r="Q1880" s="13"/>
      <c r="R1880" s="13"/>
      <c r="S1880" s="13"/>
      <c r="T1880" s="14"/>
      <c r="U1880" s="51">
        <f>MIN(Lääkkeet[[#This Row],[Velvoite 1.7.2024 (pakkauksia)]],Lääkkeet[[#This Row],[Suurimman alitusluvan mukainen velvoite
1.7.-31.12.2024 (pakkauksia)]],Lääkkeet[[#This Row],[Alin saldo 
1.7.-31.12.2024 (pakkauksia)]])*Lääkkeet[[#This Row],[Kirjanpitoarvo / pakkaus 1.7.2024
(EUR  ALV 0 %)]]</f>
        <v>0</v>
      </c>
      <c r="W1880" s="62" t="str" cm="1">
        <f t="array" ref="W1880">IFERROR(_xlfn.IFS(Lääkkeet[[#This Row],[Sitoutunut pääoma 
1.1.-30.6.2024 (EUR)]]&gt;0,"Täytetyt",Lääkkeet[[#This Row],[Sitoutunut pääoma 
1.7.-31.12.2024 (EUR)]]&gt;0,"Täytetyt"),"")</f>
        <v/>
      </c>
      <c r="X1880" s="62"/>
      <c r="Y1880" s="5">
        <f>Hakulomake!$B$29</f>
        <v>0</v>
      </c>
    </row>
    <row r="1881" spans="2:25" x14ac:dyDescent="0.3">
      <c r="B1881" s="49">
        <f>Hakulomake!$B$17</f>
        <v>0</v>
      </c>
      <c r="C1881" s="77"/>
      <c r="D1881" s="20"/>
      <c r="F1881" s="20"/>
      <c r="G1881" s="20"/>
      <c r="H1881" s="20"/>
      <c r="I1881" s="20"/>
      <c r="J1881" s="17"/>
      <c r="O1881" s="50">
        <f>MIN(Lääkkeet[[#This Row],[Velvoite 1.1.2024 (pakkauksia)]],Lääkkeet[[#This Row],[Suurimman alitusluvan mukainen velvoite 
1.1.-30.6.2024 (pakkauksia)]],Lääkkeet[[#This Row],[Alin saldo 
1.1.-30.6.2024 (pakkauksia)]])*Lääkkeet[[#This Row],[Kirjanpitoarvo / pakkaus 1.1.2024
(EUR  ALV 0 %)]]</f>
        <v>0</v>
      </c>
      <c r="P1881" s="18"/>
      <c r="Q1881" s="13"/>
      <c r="R1881" s="13"/>
      <c r="S1881" s="13"/>
      <c r="T1881" s="14"/>
      <c r="U1881" s="51">
        <f>MIN(Lääkkeet[[#This Row],[Velvoite 1.7.2024 (pakkauksia)]],Lääkkeet[[#This Row],[Suurimman alitusluvan mukainen velvoite
1.7.-31.12.2024 (pakkauksia)]],Lääkkeet[[#This Row],[Alin saldo 
1.7.-31.12.2024 (pakkauksia)]])*Lääkkeet[[#This Row],[Kirjanpitoarvo / pakkaus 1.7.2024
(EUR  ALV 0 %)]]</f>
        <v>0</v>
      </c>
      <c r="W1881" s="62" t="str" cm="1">
        <f t="array" ref="W1881">IFERROR(_xlfn.IFS(Lääkkeet[[#This Row],[Sitoutunut pääoma 
1.1.-30.6.2024 (EUR)]]&gt;0,"Täytetyt",Lääkkeet[[#This Row],[Sitoutunut pääoma 
1.7.-31.12.2024 (EUR)]]&gt;0,"Täytetyt"),"")</f>
        <v/>
      </c>
      <c r="X1881" s="62"/>
      <c r="Y1881" s="5">
        <f>Hakulomake!$B$29</f>
        <v>0</v>
      </c>
    </row>
    <row r="1882" spans="2:25" x14ac:dyDescent="0.3">
      <c r="B1882" s="49">
        <f>Hakulomake!$B$17</f>
        <v>0</v>
      </c>
      <c r="C1882" s="77"/>
      <c r="D1882" s="20"/>
      <c r="F1882" s="20"/>
      <c r="G1882" s="20"/>
      <c r="H1882" s="20"/>
      <c r="I1882" s="20"/>
      <c r="J1882" s="17"/>
      <c r="O1882" s="50">
        <f>MIN(Lääkkeet[[#This Row],[Velvoite 1.1.2024 (pakkauksia)]],Lääkkeet[[#This Row],[Suurimman alitusluvan mukainen velvoite 
1.1.-30.6.2024 (pakkauksia)]],Lääkkeet[[#This Row],[Alin saldo 
1.1.-30.6.2024 (pakkauksia)]])*Lääkkeet[[#This Row],[Kirjanpitoarvo / pakkaus 1.1.2024
(EUR  ALV 0 %)]]</f>
        <v>0</v>
      </c>
      <c r="P1882" s="18"/>
      <c r="Q1882" s="13"/>
      <c r="R1882" s="13"/>
      <c r="S1882" s="13"/>
      <c r="T1882" s="14"/>
      <c r="U1882" s="51">
        <f>MIN(Lääkkeet[[#This Row],[Velvoite 1.7.2024 (pakkauksia)]],Lääkkeet[[#This Row],[Suurimman alitusluvan mukainen velvoite
1.7.-31.12.2024 (pakkauksia)]],Lääkkeet[[#This Row],[Alin saldo 
1.7.-31.12.2024 (pakkauksia)]])*Lääkkeet[[#This Row],[Kirjanpitoarvo / pakkaus 1.7.2024
(EUR  ALV 0 %)]]</f>
        <v>0</v>
      </c>
      <c r="W1882" s="62" t="str" cm="1">
        <f t="array" ref="W1882">IFERROR(_xlfn.IFS(Lääkkeet[[#This Row],[Sitoutunut pääoma 
1.1.-30.6.2024 (EUR)]]&gt;0,"Täytetyt",Lääkkeet[[#This Row],[Sitoutunut pääoma 
1.7.-31.12.2024 (EUR)]]&gt;0,"Täytetyt"),"")</f>
        <v/>
      </c>
      <c r="X1882" s="62"/>
      <c r="Y1882" s="5">
        <f>Hakulomake!$B$29</f>
        <v>0</v>
      </c>
    </row>
    <row r="1883" spans="2:25" x14ac:dyDescent="0.3">
      <c r="B1883" s="49">
        <f>Hakulomake!$B$17</f>
        <v>0</v>
      </c>
      <c r="C1883" s="77"/>
      <c r="D1883" s="20"/>
      <c r="F1883" s="20"/>
      <c r="G1883" s="20"/>
      <c r="H1883" s="20"/>
      <c r="I1883" s="20"/>
      <c r="J1883" s="17"/>
      <c r="O1883" s="50">
        <f>MIN(Lääkkeet[[#This Row],[Velvoite 1.1.2024 (pakkauksia)]],Lääkkeet[[#This Row],[Suurimman alitusluvan mukainen velvoite 
1.1.-30.6.2024 (pakkauksia)]],Lääkkeet[[#This Row],[Alin saldo 
1.1.-30.6.2024 (pakkauksia)]])*Lääkkeet[[#This Row],[Kirjanpitoarvo / pakkaus 1.1.2024
(EUR  ALV 0 %)]]</f>
        <v>0</v>
      </c>
      <c r="P1883" s="18"/>
      <c r="Q1883" s="13"/>
      <c r="R1883" s="13"/>
      <c r="S1883" s="13"/>
      <c r="T1883" s="14"/>
      <c r="U1883" s="51">
        <f>MIN(Lääkkeet[[#This Row],[Velvoite 1.7.2024 (pakkauksia)]],Lääkkeet[[#This Row],[Suurimman alitusluvan mukainen velvoite
1.7.-31.12.2024 (pakkauksia)]],Lääkkeet[[#This Row],[Alin saldo 
1.7.-31.12.2024 (pakkauksia)]])*Lääkkeet[[#This Row],[Kirjanpitoarvo / pakkaus 1.7.2024
(EUR  ALV 0 %)]]</f>
        <v>0</v>
      </c>
      <c r="W1883" s="62" t="str" cm="1">
        <f t="array" ref="W1883">IFERROR(_xlfn.IFS(Lääkkeet[[#This Row],[Sitoutunut pääoma 
1.1.-30.6.2024 (EUR)]]&gt;0,"Täytetyt",Lääkkeet[[#This Row],[Sitoutunut pääoma 
1.7.-31.12.2024 (EUR)]]&gt;0,"Täytetyt"),"")</f>
        <v/>
      </c>
      <c r="X1883" s="62"/>
      <c r="Y1883" s="5">
        <f>Hakulomake!$B$29</f>
        <v>0</v>
      </c>
    </row>
    <row r="1884" spans="2:25" x14ac:dyDescent="0.3">
      <c r="B1884" s="49">
        <f>Hakulomake!$B$17</f>
        <v>0</v>
      </c>
      <c r="C1884" s="77"/>
      <c r="D1884" s="20"/>
      <c r="F1884" s="20"/>
      <c r="G1884" s="20"/>
      <c r="H1884" s="20"/>
      <c r="I1884" s="20"/>
      <c r="J1884" s="17"/>
      <c r="O1884" s="50">
        <f>MIN(Lääkkeet[[#This Row],[Velvoite 1.1.2024 (pakkauksia)]],Lääkkeet[[#This Row],[Suurimman alitusluvan mukainen velvoite 
1.1.-30.6.2024 (pakkauksia)]],Lääkkeet[[#This Row],[Alin saldo 
1.1.-30.6.2024 (pakkauksia)]])*Lääkkeet[[#This Row],[Kirjanpitoarvo / pakkaus 1.1.2024
(EUR  ALV 0 %)]]</f>
        <v>0</v>
      </c>
      <c r="P1884" s="18"/>
      <c r="Q1884" s="13"/>
      <c r="R1884" s="13"/>
      <c r="S1884" s="13"/>
      <c r="T1884" s="14"/>
      <c r="U1884" s="51">
        <f>MIN(Lääkkeet[[#This Row],[Velvoite 1.7.2024 (pakkauksia)]],Lääkkeet[[#This Row],[Suurimman alitusluvan mukainen velvoite
1.7.-31.12.2024 (pakkauksia)]],Lääkkeet[[#This Row],[Alin saldo 
1.7.-31.12.2024 (pakkauksia)]])*Lääkkeet[[#This Row],[Kirjanpitoarvo / pakkaus 1.7.2024
(EUR  ALV 0 %)]]</f>
        <v>0</v>
      </c>
      <c r="W1884" s="62" t="str" cm="1">
        <f t="array" ref="W1884">IFERROR(_xlfn.IFS(Lääkkeet[[#This Row],[Sitoutunut pääoma 
1.1.-30.6.2024 (EUR)]]&gt;0,"Täytetyt",Lääkkeet[[#This Row],[Sitoutunut pääoma 
1.7.-31.12.2024 (EUR)]]&gt;0,"Täytetyt"),"")</f>
        <v/>
      </c>
      <c r="X1884" s="62"/>
      <c r="Y1884" s="5">
        <f>Hakulomake!$B$29</f>
        <v>0</v>
      </c>
    </row>
    <row r="1885" spans="2:25" x14ac:dyDescent="0.3">
      <c r="B1885" s="49">
        <f>Hakulomake!$B$17</f>
        <v>0</v>
      </c>
      <c r="C1885" s="77"/>
      <c r="D1885" s="20"/>
      <c r="F1885" s="20"/>
      <c r="G1885" s="20"/>
      <c r="H1885" s="20"/>
      <c r="I1885" s="20"/>
      <c r="J1885" s="17"/>
      <c r="O1885" s="50">
        <f>MIN(Lääkkeet[[#This Row],[Velvoite 1.1.2024 (pakkauksia)]],Lääkkeet[[#This Row],[Suurimman alitusluvan mukainen velvoite 
1.1.-30.6.2024 (pakkauksia)]],Lääkkeet[[#This Row],[Alin saldo 
1.1.-30.6.2024 (pakkauksia)]])*Lääkkeet[[#This Row],[Kirjanpitoarvo / pakkaus 1.1.2024
(EUR  ALV 0 %)]]</f>
        <v>0</v>
      </c>
      <c r="P1885" s="18"/>
      <c r="Q1885" s="13"/>
      <c r="R1885" s="13"/>
      <c r="S1885" s="13"/>
      <c r="T1885" s="14"/>
      <c r="U1885" s="51">
        <f>MIN(Lääkkeet[[#This Row],[Velvoite 1.7.2024 (pakkauksia)]],Lääkkeet[[#This Row],[Suurimman alitusluvan mukainen velvoite
1.7.-31.12.2024 (pakkauksia)]],Lääkkeet[[#This Row],[Alin saldo 
1.7.-31.12.2024 (pakkauksia)]])*Lääkkeet[[#This Row],[Kirjanpitoarvo / pakkaus 1.7.2024
(EUR  ALV 0 %)]]</f>
        <v>0</v>
      </c>
      <c r="W1885" s="62" t="str" cm="1">
        <f t="array" ref="W1885">IFERROR(_xlfn.IFS(Lääkkeet[[#This Row],[Sitoutunut pääoma 
1.1.-30.6.2024 (EUR)]]&gt;0,"Täytetyt",Lääkkeet[[#This Row],[Sitoutunut pääoma 
1.7.-31.12.2024 (EUR)]]&gt;0,"Täytetyt"),"")</f>
        <v/>
      </c>
      <c r="X1885" s="62"/>
      <c r="Y1885" s="5">
        <f>Hakulomake!$B$29</f>
        <v>0</v>
      </c>
    </row>
    <row r="1886" spans="2:25" x14ac:dyDescent="0.3">
      <c r="B1886" s="49">
        <f>Hakulomake!$B$17</f>
        <v>0</v>
      </c>
      <c r="C1886" s="77"/>
      <c r="D1886" s="20"/>
      <c r="F1886" s="20"/>
      <c r="G1886" s="20"/>
      <c r="H1886" s="20"/>
      <c r="I1886" s="20"/>
      <c r="J1886" s="17"/>
      <c r="O1886" s="50">
        <f>MIN(Lääkkeet[[#This Row],[Velvoite 1.1.2024 (pakkauksia)]],Lääkkeet[[#This Row],[Suurimman alitusluvan mukainen velvoite 
1.1.-30.6.2024 (pakkauksia)]],Lääkkeet[[#This Row],[Alin saldo 
1.1.-30.6.2024 (pakkauksia)]])*Lääkkeet[[#This Row],[Kirjanpitoarvo / pakkaus 1.1.2024
(EUR  ALV 0 %)]]</f>
        <v>0</v>
      </c>
      <c r="P1886" s="18"/>
      <c r="Q1886" s="13"/>
      <c r="R1886" s="13"/>
      <c r="S1886" s="13"/>
      <c r="T1886" s="14"/>
      <c r="U1886" s="51">
        <f>MIN(Lääkkeet[[#This Row],[Velvoite 1.7.2024 (pakkauksia)]],Lääkkeet[[#This Row],[Suurimman alitusluvan mukainen velvoite
1.7.-31.12.2024 (pakkauksia)]],Lääkkeet[[#This Row],[Alin saldo 
1.7.-31.12.2024 (pakkauksia)]])*Lääkkeet[[#This Row],[Kirjanpitoarvo / pakkaus 1.7.2024
(EUR  ALV 0 %)]]</f>
        <v>0</v>
      </c>
      <c r="W1886" s="62" t="str" cm="1">
        <f t="array" ref="W1886">IFERROR(_xlfn.IFS(Lääkkeet[[#This Row],[Sitoutunut pääoma 
1.1.-30.6.2024 (EUR)]]&gt;0,"Täytetyt",Lääkkeet[[#This Row],[Sitoutunut pääoma 
1.7.-31.12.2024 (EUR)]]&gt;0,"Täytetyt"),"")</f>
        <v/>
      </c>
      <c r="X1886" s="62"/>
      <c r="Y1886" s="5">
        <f>Hakulomake!$B$29</f>
        <v>0</v>
      </c>
    </row>
    <row r="1887" spans="2:25" x14ac:dyDescent="0.3">
      <c r="B1887" s="49">
        <f>Hakulomake!$B$17</f>
        <v>0</v>
      </c>
      <c r="C1887" s="77"/>
      <c r="D1887" s="20"/>
      <c r="F1887" s="20"/>
      <c r="G1887" s="20"/>
      <c r="H1887" s="20"/>
      <c r="I1887" s="20"/>
      <c r="J1887" s="17"/>
      <c r="O1887" s="50">
        <f>MIN(Lääkkeet[[#This Row],[Velvoite 1.1.2024 (pakkauksia)]],Lääkkeet[[#This Row],[Suurimman alitusluvan mukainen velvoite 
1.1.-30.6.2024 (pakkauksia)]],Lääkkeet[[#This Row],[Alin saldo 
1.1.-30.6.2024 (pakkauksia)]])*Lääkkeet[[#This Row],[Kirjanpitoarvo / pakkaus 1.1.2024
(EUR  ALV 0 %)]]</f>
        <v>0</v>
      </c>
      <c r="P1887" s="18"/>
      <c r="Q1887" s="13"/>
      <c r="R1887" s="13"/>
      <c r="S1887" s="13"/>
      <c r="T1887" s="14"/>
      <c r="U1887" s="51">
        <f>MIN(Lääkkeet[[#This Row],[Velvoite 1.7.2024 (pakkauksia)]],Lääkkeet[[#This Row],[Suurimman alitusluvan mukainen velvoite
1.7.-31.12.2024 (pakkauksia)]],Lääkkeet[[#This Row],[Alin saldo 
1.7.-31.12.2024 (pakkauksia)]])*Lääkkeet[[#This Row],[Kirjanpitoarvo / pakkaus 1.7.2024
(EUR  ALV 0 %)]]</f>
        <v>0</v>
      </c>
      <c r="W1887" s="62" t="str" cm="1">
        <f t="array" ref="W1887">IFERROR(_xlfn.IFS(Lääkkeet[[#This Row],[Sitoutunut pääoma 
1.1.-30.6.2024 (EUR)]]&gt;0,"Täytetyt",Lääkkeet[[#This Row],[Sitoutunut pääoma 
1.7.-31.12.2024 (EUR)]]&gt;0,"Täytetyt"),"")</f>
        <v/>
      </c>
      <c r="X1887" s="62"/>
      <c r="Y1887" s="5">
        <f>Hakulomake!$B$29</f>
        <v>0</v>
      </c>
    </row>
    <row r="1888" spans="2:25" x14ac:dyDescent="0.3">
      <c r="B1888" s="49">
        <f>Hakulomake!$B$17</f>
        <v>0</v>
      </c>
      <c r="C1888" s="77"/>
      <c r="D1888" s="20"/>
      <c r="F1888" s="20"/>
      <c r="G1888" s="20"/>
      <c r="H1888" s="20"/>
      <c r="I1888" s="20"/>
      <c r="J1888" s="17"/>
      <c r="O1888" s="50">
        <f>MIN(Lääkkeet[[#This Row],[Velvoite 1.1.2024 (pakkauksia)]],Lääkkeet[[#This Row],[Suurimman alitusluvan mukainen velvoite 
1.1.-30.6.2024 (pakkauksia)]],Lääkkeet[[#This Row],[Alin saldo 
1.1.-30.6.2024 (pakkauksia)]])*Lääkkeet[[#This Row],[Kirjanpitoarvo / pakkaus 1.1.2024
(EUR  ALV 0 %)]]</f>
        <v>0</v>
      </c>
      <c r="P1888" s="18"/>
      <c r="Q1888" s="13"/>
      <c r="R1888" s="13"/>
      <c r="S1888" s="13"/>
      <c r="T1888" s="14"/>
      <c r="U1888" s="51">
        <f>MIN(Lääkkeet[[#This Row],[Velvoite 1.7.2024 (pakkauksia)]],Lääkkeet[[#This Row],[Suurimman alitusluvan mukainen velvoite
1.7.-31.12.2024 (pakkauksia)]],Lääkkeet[[#This Row],[Alin saldo 
1.7.-31.12.2024 (pakkauksia)]])*Lääkkeet[[#This Row],[Kirjanpitoarvo / pakkaus 1.7.2024
(EUR  ALV 0 %)]]</f>
        <v>0</v>
      </c>
      <c r="W1888" s="62" t="str" cm="1">
        <f t="array" ref="W1888">IFERROR(_xlfn.IFS(Lääkkeet[[#This Row],[Sitoutunut pääoma 
1.1.-30.6.2024 (EUR)]]&gt;0,"Täytetyt",Lääkkeet[[#This Row],[Sitoutunut pääoma 
1.7.-31.12.2024 (EUR)]]&gt;0,"Täytetyt"),"")</f>
        <v/>
      </c>
      <c r="X1888" s="62"/>
      <c r="Y1888" s="5">
        <f>Hakulomake!$B$29</f>
        <v>0</v>
      </c>
    </row>
    <row r="1889" spans="2:25" x14ac:dyDescent="0.3">
      <c r="B1889" s="49">
        <f>Hakulomake!$B$17</f>
        <v>0</v>
      </c>
      <c r="C1889" s="77"/>
      <c r="D1889" s="20"/>
      <c r="F1889" s="20"/>
      <c r="G1889" s="20"/>
      <c r="H1889" s="20"/>
      <c r="I1889" s="20"/>
      <c r="J1889" s="17"/>
      <c r="O1889" s="50">
        <f>MIN(Lääkkeet[[#This Row],[Velvoite 1.1.2024 (pakkauksia)]],Lääkkeet[[#This Row],[Suurimman alitusluvan mukainen velvoite 
1.1.-30.6.2024 (pakkauksia)]],Lääkkeet[[#This Row],[Alin saldo 
1.1.-30.6.2024 (pakkauksia)]])*Lääkkeet[[#This Row],[Kirjanpitoarvo / pakkaus 1.1.2024
(EUR  ALV 0 %)]]</f>
        <v>0</v>
      </c>
      <c r="P1889" s="18"/>
      <c r="Q1889" s="13"/>
      <c r="R1889" s="13"/>
      <c r="S1889" s="13"/>
      <c r="T1889" s="14"/>
      <c r="U1889" s="51">
        <f>MIN(Lääkkeet[[#This Row],[Velvoite 1.7.2024 (pakkauksia)]],Lääkkeet[[#This Row],[Suurimman alitusluvan mukainen velvoite
1.7.-31.12.2024 (pakkauksia)]],Lääkkeet[[#This Row],[Alin saldo 
1.7.-31.12.2024 (pakkauksia)]])*Lääkkeet[[#This Row],[Kirjanpitoarvo / pakkaus 1.7.2024
(EUR  ALV 0 %)]]</f>
        <v>0</v>
      </c>
      <c r="W1889" s="62" t="str" cm="1">
        <f t="array" ref="W1889">IFERROR(_xlfn.IFS(Lääkkeet[[#This Row],[Sitoutunut pääoma 
1.1.-30.6.2024 (EUR)]]&gt;0,"Täytetyt",Lääkkeet[[#This Row],[Sitoutunut pääoma 
1.7.-31.12.2024 (EUR)]]&gt;0,"Täytetyt"),"")</f>
        <v/>
      </c>
      <c r="X1889" s="62"/>
      <c r="Y1889" s="5">
        <f>Hakulomake!$B$29</f>
        <v>0</v>
      </c>
    </row>
    <row r="1890" spans="2:25" x14ac:dyDescent="0.3">
      <c r="B1890" s="49">
        <f>Hakulomake!$B$17</f>
        <v>0</v>
      </c>
      <c r="C1890" s="77"/>
      <c r="D1890" s="20"/>
      <c r="F1890" s="20"/>
      <c r="G1890" s="20"/>
      <c r="H1890" s="20"/>
      <c r="I1890" s="20"/>
      <c r="J1890" s="17"/>
      <c r="O1890" s="50">
        <f>MIN(Lääkkeet[[#This Row],[Velvoite 1.1.2024 (pakkauksia)]],Lääkkeet[[#This Row],[Suurimman alitusluvan mukainen velvoite 
1.1.-30.6.2024 (pakkauksia)]],Lääkkeet[[#This Row],[Alin saldo 
1.1.-30.6.2024 (pakkauksia)]])*Lääkkeet[[#This Row],[Kirjanpitoarvo / pakkaus 1.1.2024
(EUR  ALV 0 %)]]</f>
        <v>0</v>
      </c>
      <c r="P1890" s="18"/>
      <c r="Q1890" s="13"/>
      <c r="R1890" s="13"/>
      <c r="S1890" s="13"/>
      <c r="T1890" s="14"/>
      <c r="U1890" s="51">
        <f>MIN(Lääkkeet[[#This Row],[Velvoite 1.7.2024 (pakkauksia)]],Lääkkeet[[#This Row],[Suurimman alitusluvan mukainen velvoite
1.7.-31.12.2024 (pakkauksia)]],Lääkkeet[[#This Row],[Alin saldo 
1.7.-31.12.2024 (pakkauksia)]])*Lääkkeet[[#This Row],[Kirjanpitoarvo / pakkaus 1.7.2024
(EUR  ALV 0 %)]]</f>
        <v>0</v>
      </c>
      <c r="W1890" s="62" t="str" cm="1">
        <f t="array" ref="W1890">IFERROR(_xlfn.IFS(Lääkkeet[[#This Row],[Sitoutunut pääoma 
1.1.-30.6.2024 (EUR)]]&gt;0,"Täytetyt",Lääkkeet[[#This Row],[Sitoutunut pääoma 
1.7.-31.12.2024 (EUR)]]&gt;0,"Täytetyt"),"")</f>
        <v/>
      </c>
      <c r="X1890" s="62"/>
      <c r="Y1890" s="5">
        <f>Hakulomake!$B$29</f>
        <v>0</v>
      </c>
    </row>
    <row r="1891" spans="2:25" x14ac:dyDescent="0.3">
      <c r="B1891" s="49">
        <f>Hakulomake!$B$17</f>
        <v>0</v>
      </c>
      <c r="C1891" s="77"/>
      <c r="D1891" s="20"/>
      <c r="F1891" s="20"/>
      <c r="G1891" s="20"/>
      <c r="H1891" s="20"/>
      <c r="I1891" s="20"/>
      <c r="J1891" s="17"/>
      <c r="O1891" s="50">
        <f>MIN(Lääkkeet[[#This Row],[Velvoite 1.1.2024 (pakkauksia)]],Lääkkeet[[#This Row],[Suurimman alitusluvan mukainen velvoite 
1.1.-30.6.2024 (pakkauksia)]],Lääkkeet[[#This Row],[Alin saldo 
1.1.-30.6.2024 (pakkauksia)]])*Lääkkeet[[#This Row],[Kirjanpitoarvo / pakkaus 1.1.2024
(EUR  ALV 0 %)]]</f>
        <v>0</v>
      </c>
      <c r="P1891" s="18"/>
      <c r="Q1891" s="13"/>
      <c r="R1891" s="13"/>
      <c r="S1891" s="13"/>
      <c r="T1891" s="14"/>
      <c r="U1891" s="51">
        <f>MIN(Lääkkeet[[#This Row],[Velvoite 1.7.2024 (pakkauksia)]],Lääkkeet[[#This Row],[Suurimman alitusluvan mukainen velvoite
1.7.-31.12.2024 (pakkauksia)]],Lääkkeet[[#This Row],[Alin saldo 
1.7.-31.12.2024 (pakkauksia)]])*Lääkkeet[[#This Row],[Kirjanpitoarvo / pakkaus 1.7.2024
(EUR  ALV 0 %)]]</f>
        <v>0</v>
      </c>
      <c r="W1891" s="62" t="str" cm="1">
        <f t="array" ref="W1891">IFERROR(_xlfn.IFS(Lääkkeet[[#This Row],[Sitoutunut pääoma 
1.1.-30.6.2024 (EUR)]]&gt;0,"Täytetyt",Lääkkeet[[#This Row],[Sitoutunut pääoma 
1.7.-31.12.2024 (EUR)]]&gt;0,"Täytetyt"),"")</f>
        <v/>
      </c>
      <c r="X1891" s="62"/>
      <c r="Y1891" s="5">
        <f>Hakulomake!$B$29</f>
        <v>0</v>
      </c>
    </row>
    <row r="1892" spans="2:25" x14ac:dyDescent="0.3">
      <c r="B1892" s="49">
        <f>Hakulomake!$B$17</f>
        <v>0</v>
      </c>
      <c r="C1892" s="77"/>
      <c r="D1892" s="20"/>
      <c r="F1892" s="20"/>
      <c r="G1892" s="20"/>
      <c r="H1892" s="20"/>
      <c r="I1892" s="20"/>
      <c r="J1892" s="17"/>
      <c r="O1892" s="50">
        <f>MIN(Lääkkeet[[#This Row],[Velvoite 1.1.2024 (pakkauksia)]],Lääkkeet[[#This Row],[Suurimman alitusluvan mukainen velvoite 
1.1.-30.6.2024 (pakkauksia)]],Lääkkeet[[#This Row],[Alin saldo 
1.1.-30.6.2024 (pakkauksia)]])*Lääkkeet[[#This Row],[Kirjanpitoarvo / pakkaus 1.1.2024
(EUR  ALV 0 %)]]</f>
        <v>0</v>
      </c>
      <c r="P1892" s="18"/>
      <c r="Q1892" s="13"/>
      <c r="R1892" s="13"/>
      <c r="S1892" s="13"/>
      <c r="T1892" s="14"/>
      <c r="U1892" s="51">
        <f>MIN(Lääkkeet[[#This Row],[Velvoite 1.7.2024 (pakkauksia)]],Lääkkeet[[#This Row],[Suurimman alitusluvan mukainen velvoite
1.7.-31.12.2024 (pakkauksia)]],Lääkkeet[[#This Row],[Alin saldo 
1.7.-31.12.2024 (pakkauksia)]])*Lääkkeet[[#This Row],[Kirjanpitoarvo / pakkaus 1.7.2024
(EUR  ALV 0 %)]]</f>
        <v>0</v>
      </c>
      <c r="W1892" s="62" t="str" cm="1">
        <f t="array" ref="W1892">IFERROR(_xlfn.IFS(Lääkkeet[[#This Row],[Sitoutunut pääoma 
1.1.-30.6.2024 (EUR)]]&gt;0,"Täytetyt",Lääkkeet[[#This Row],[Sitoutunut pääoma 
1.7.-31.12.2024 (EUR)]]&gt;0,"Täytetyt"),"")</f>
        <v/>
      </c>
      <c r="X1892" s="62"/>
      <c r="Y1892" s="5">
        <f>Hakulomake!$B$29</f>
        <v>0</v>
      </c>
    </row>
    <row r="1893" spans="2:25" x14ac:dyDescent="0.3">
      <c r="B1893" s="49">
        <f>Hakulomake!$B$17</f>
        <v>0</v>
      </c>
      <c r="C1893" s="77"/>
      <c r="D1893" s="20"/>
      <c r="F1893" s="20"/>
      <c r="G1893" s="20"/>
      <c r="H1893" s="20"/>
      <c r="I1893" s="20"/>
      <c r="J1893" s="17"/>
      <c r="O1893" s="50">
        <f>MIN(Lääkkeet[[#This Row],[Velvoite 1.1.2024 (pakkauksia)]],Lääkkeet[[#This Row],[Suurimman alitusluvan mukainen velvoite 
1.1.-30.6.2024 (pakkauksia)]],Lääkkeet[[#This Row],[Alin saldo 
1.1.-30.6.2024 (pakkauksia)]])*Lääkkeet[[#This Row],[Kirjanpitoarvo / pakkaus 1.1.2024
(EUR  ALV 0 %)]]</f>
        <v>0</v>
      </c>
      <c r="P1893" s="18"/>
      <c r="Q1893" s="13"/>
      <c r="R1893" s="13"/>
      <c r="S1893" s="13"/>
      <c r="T1893" s="14"/>
      <c r="U1893" s="51">
        <f>MIN(Lääkkeet[[#This Row],[Velvoite 1.7.2024 (pakkauksia)]],Lääkkeet[[#This Row],[Suurimman alitusluvan mukainen velvoite
1.7.-31.12.2024 (pakkauksia)]],Lääkkeet[[#This Row],[Alin saldo 
1.7.-31.12.2024 (pakkauksia)]])*Lääkkeet[[#This Row],[Kirjanpitoarvo / pakkaus 1.7.2024
(EUR  ALV 0 %)]]</f>
        <v>0</v>
      </c>
      <c r="W1893" s="62" t="str" cm="1">
        <f t="array" ref="W1893">IFERROR(_xlfn.IFS(Lääkkeet[[#This Row],[Sitoutunut pääoma 
1.1.-30.6.2024 (EUR)]]&gt;0,"Täytetyt",Lääkkeet[[#This Row],[Sitoutunut pääoma 
1.7.-31.12.2024 (EUR)]]&gt;0,"Täytetyt"),"")</f>
        <v/>
      </c>
      <c r="X1893" s="62"/>
      <c r="Y1893" s="5">
        <f>Hakulomake!$B$29</f>
        <v>0</v>
      </c>
    </row>
    <row r="1894" spans="2:25" x14ac:dyDescent="0.3">
      <c r="B1894" s="49">
        <f>Hakulomake!$B$17</f>
        <v>0</v>
      </c>
      <c r="C1894" s="77"/>
      <c r="D1894" s="20"/>
      <c r="F1894" s="20"/>
      <c r="G1894" s="20"/>
      <c r="H1894" s="20"/>
      <c r="I1894" s="20"/>
      <c r="J1894" s="17"/>
      <c r="O1894" s="50">
        <f>MIN(Lääkkeet[[#This Row],[Velvoite 1.1.2024 (pakkauksia)]],Lääkkeet[[#This Row],[Suurimman alitusluvan mukainen velvoite 
1.1.-30.6.2024 (pakkauksia)]],Lääkkeet[[#This Row],[Alin saldo 
1.1.-30.6.2024 (pakkauksia)]])*Lääkkeet[[#This Row],[Kirjanpitoarvo / pakkaus 1.1.2024
(EUR  ALV 0 %)]]</f>
        <v>0</v>
      </c>
      <c r="P1894" s="18"/>
      <c r="Q1894" s="13"/>
      <c r="R1894" s="13"/>
      <c r="S1894" s="13"/>
      <c r="T1894" s="14"/>
      <c r="U1894" s="51">
        <f>MIN(Lääkkeet[[#This Row],[Velvoite 1.7.2024 (pakkauksia)]],Lääkkeet[[#This Row],[Suurimman alitusluvan mukainen velvoite
1.7.-31.12.2024 (pakkauksia)]],Lääkkeet[[#This Row],[Alin saldo 
1.7.-31.12.2024 (pakkauksia)]])*Lääkkeet[[#This Row],[Kirjanpitoarvo / pakkaus 1.7.2024
(EUR  ALV 0 %)]]</f>
        <v>0</v>
      </c>
      <c r="W1894" s="62" t="str" cm="1">
        <f t="array" ref="W1894">IFERROR(_xlfn.IFS(Lääkkeet[[#This Row],[Sitoutunut pääoma 
1.1.-30.6.2024 (EUR)]]&gt;0,"Täytetyt",Lääkkeet[[#This Row],[Sitoutunut pääoma 
1.7.-31.12.2024 (EUR)]]&gt;0,"Täytetyt"),"")</f>
        <v/>
      </c>
      <c r="X1894" s="62"/>
      <c r="Y1894" s="5">
        <f>Hakulomake!$B$29</f>
        <v>0</v>
      </c>
    </row>
    <row r="1895" spans="2:25" x14ac:dyDescent="0.3">
      <c r="B1895" s="49">
        <f>Hakulomake!$B$17</f>
        <v>0</v>
      </c>
      <c r="C1895" s="77"/>
      <c r="D1895" s="20"/>
      <c r="F1895" s="20"/>
      <c r="G1895" s="20"/>
      <c r="H1895" s="20"/>
      <c r="I1895" s="20"/>
      <c r="J1895" s="17"/>
      <c r="O1895" s="50">
        <f>MIN(Lääkkeet[[#This Row],[Velvoite 1.1.2024 (pakkauksia)]],Lääkkeet[[#This Row],[Suurimman alitusluvan mukainen velvoite 
1.1.-30.6.2024 (pakkauksia)]],Lääkkeet[[#This Row],[Alin saldo 
1.1.-30.6.2024 (pakkauksia)]])*Lääkkeet[[#This Row],[Kirjanpitoarvo / pakkaus 1.1.2024
(EUR  ALV 0 %)]]</f>
        <v>0</v>
      </c>
      <c r="P1895" s="18"/>
      <c r="Q1895" s="13"/>
      <c r="R1895" s="13"/>
      <c r="S1895" s="13"/>
      <c r="T1895" s="14"/>
      <c r="U1895" s="51">
        <f>MIN(Lääkkeet[[#This Row],[Velvoite 1.7.2024 (pakkauksia)]],Lääkkeet[[#This Row],[Suurimman alitusluvan mukainen velvoite
1.7.-31.12.2024 (pakkauksia)]],Lääkkeet[[#This Row],[Alin saldo 
1.7.-31.12.2024 (pakkauksia)]])*Lääkkeet[[#This Row],[Kirjanpitoarvo / pakkaus 1.7.2024
(EUR  ALV 0 %)]]</f>
        <v>0</v>
      </c>
      <c r="W1895" s="62" t="str" cm="1">
        <f t="array" ref="W1895">IFERROR(_xlfn.IFS(Lääkkeet[[#This Row],[Sitoutunut pääoma 
1.1.-30.6.2024 (EUR)]]&gt;0,"Täytetyt",Lääkkeet[[#This Row],[Sitoutunut pääoma 
1.7.-31.12.2024 (EUR)]]&gt;0,"Täytetyt"),"")</f>
        <v/>
      </c>
      <c r="X1895" s="62"/>
      <c r="Y1895" s="5">
        <f>Hakulomake!$B$29</f>
        <v>0</v>
      </c>
    </row>
    <row r="1896" spans="2:25" x14ac:dyDescent="0.3">
      <c r="B1896" s="49">
        <f>Hakulomake!$B$17</f>
        <v>0</v>
      </c>
      <c r="C1896" s="77"/>
      <c r="D1896" s="20"/>
      <c r="F1896" s="20"/>
      <c r="G1896" s="20"/>
      <c r="H1896" s="20"/>
      <c r="I1896" s="20"/>
      <c r="J1896" s="17"/>
      <c r="O1896" s="50">
        <f>MIN(Lääkkeet[[#This Row],[Velvoite 1.1.2024 (pakkauksia)]],Lääkkeet[[#This Row],[Suurimman alitusluvan mukainen velvoite 
1.1.-30.6.2024 (pakkauksia)]],Lääkkeet[[#This Row],[Alin saldo 
1.1.-30.6.2024 (pakkauksia)]])*Lääkkeet[[#This Row],[Kirjanpitoarvo / pakkaus 1.1.2024
(EUR  ALV 0 %)]]</f>
        <v>0</v>
      </c>
      <c r="P1896" s="18"/>
      <c r="Q1896" s="13"/>
      <c r="R1896" s="13"/>
      <c r="S1896" s="13"/>
      <c r="T1896" s="14"/>
      <c r="U1896" s="51">
        <f>MIN(Lääkkeet[[#This Row],[Velvoite 1.7.2024 (pakkauksia)]],Lääkkeet[[#This Row],[Suurimman alitusluvan mukainen velvoite
1.7.-31.12.2024 (pakkauksia)]],Lääkkeet[[#This Row],[Alin saldo 
1.7.-31.12.2024 (pakkauksia)]])*Lääkkeet[[#This Row],[Kirjanpitoarvo / pakkaus 1.7.2024
(EUR  ALV 0 %)]]</f>
        <v>0</v>
      </c>
      <c r="W1896" s="62" t="str" cm="1">
        <f t="array" ref="W1896">IFERROR(_xlfn.IFS(Lääkkeet[[#This Row],[Sitoutunut pääoma 
1.1.-30.6.2024 (EUR)]]&gt;0,"Täytetyt",Lääkkeet[[#This Row],[Sitoutunut pääoma 
1.7.-31.12.2024 (EUR)]]&gt;0,"Täytetyt"),"")</f>
        <v/>
      </c>
      <c r="X1896" s="62"/>
      <c r="Y1896" s="5">
        <f>Hakulomake!$B$29</f>
        <v>0</v>
      </c>
    </row>
    <row r="1897" spans="2:25" x14ac:dyDescent="0.3">
      <c r="B1897" s="49">
        <f>Hakulomake!$B$17</f>
        <v>0</v>
      </c>
      <c r="C1897" s="77"/>
      <c r="D1897" s="20"/>
      <c r="F1897" s="20"/>
      <c r="G1897" s="20"/>
      <c r="H1897" s="20"/>
      <c r="I1897" s="20"/>
      <c r="J1897" s="17"/>
      <c r="O1897" s="50">
        <f>MIN(Lääkkeet[[#This Row],[Velvoite 1.1.2024 (pakkauksia)]],Lääkkeet[[#This Row],[Suurimman alitusluvan mukainen velvoite 
1.1.-30.6.2024 (pakkauksia)]],Lääkkeet[[#This Row],[Alin saldo 
1.1.-30.6.2024 (pakkauksia)]])*Lääkkeet[[#This Row],[Kirjanpitoarvo / pakkaus 1.1.2024
(EUR  ALV 0 %)]]</f>
        <v>0</v>
      </c>
      <c r="P1897" s="18"/>
      <c r="Q1897" s="13"/>
      <c r="R1897" s="13"/>
      <c r="S1897" s="13"/>
      <c r="T1897" s="14"/>
      <c r="U1897" s="51">
        <f>MIN(Lääkkeet[[#This Row],[Velvoite 1.7.2024 (pakkauksia)]],Lääkkeet[[#This Row],[Suurimman alitusluvan mukainen velvoite
1.7.-31.12.2024 (pakkauksia)]],Lääkkeet[[#This Row],[Alin saldo 
1.7.-31.12.2024 (pakkauksia)]])*Lääkkeet[[#This Row],[Kirjanpitoarvo / pakkaus 1.7.2024
(EUR  ALV 0 %)]]</f>
        <v>0</v>
      </c>
      <c r="W1897" s="62" t="str" cm="1">
        <f t="array" ref="W1897">IFERROR(_xlfn.IFS(Lääkkeet[[#This Row],[Sitoutunut pääoma 
1.1.-30.6.2024 (EUR)]]&gt;0,"Täytetyt",Lääkkeet[[#This Row],[Sitoutunut pääoma 
1.7.-31.12.2024 (EUR)]]&gt;0,"Täytetyt"),"")</f>
        <v/>
      </c>
      <c r="X1897" s="62"/>
      <c r="Y1897" s="5">
        <f>Hakulomake!$B$29</f>
        <v>0</v>
      </c>
    </row>
    <row r="1898" spans="2:25" x14ac:dyDescent="0.3">
      <c r="B1898" s="49">
        <f>Hakulomake!$B$17</f>
        <v>0</v>
      </c>
      <c r="C1898" s="77"/>
      <c r="D1898" s="20"/>
      <c r="F1898" s="20"/>
      <c r="G1898" s="20"/>
      <c r="H1898" s="20"/>
      <c r="I1898" s="20"/>
      <c r="J1898" s="17"/>
      <c r="O1898" s="50">
        <f>MIN(Lääkkeet[[#This Row],[Velvoite 1.1.2024 (pakkauksia)]],Lääkkeet[[#This Row],[Suurimman alitusluvan mukainen velvoite 
1.1.-30.6.2024 (pakkauksia)]],Lääkkeet[[#This Row],[Alin saldo 
1.1.-30.6.2024 (pakkauksia)]])*Lääkkeet[[#This Row],[Kirjanpitoarvo / pakkaus 1.1.2024
(EUR  ALV 0 %)]]</f>
        <v>0</v>
      </c>
      <c r="P1898" s="18"/>
      <c r="Q1898" s="13"/>
      <c r="R1898" s="13"/>
      <c r="S1898" s="13"/>
      <c r="T1898" s="14"/>
      <c r="U1898" s="51">
        <f>MIN(Lääkkeet[[#This Row],[Velvoite 1.7.2024 (pakkauksia)]],Lääkkeet[[#This Row],[Suurimman alitusluvan mukainen velvoite
1.7.-31.12.2024 (pakkauksia)]],Lääkkeet[[#This Row],[Alin saldo 
1.7.-31.12.2024 (pakkauksia)]])*Lääkkeet[[#This Row],[Kirjanpitoarvo / pakkaus 1.7.2024
(EUR  ALV 0 %)]]</f>
        <v>0</v>
      </c>
      <c r="W1898" s="62" t="str" cm="1">
        <f t="array" ref="W1898">IFERROR(_xlfn.IFS(Lääkkeet[[#This Row],[Sitoutunut pääoma 
1.1.-30.6.2024 (EUR)]]&gt;0,"Täytetyt",Lääkkeet[[#This Row],[Sitoutunut pääoma 
1.7.-31.12.2024 (EUR)]]&gt;0,"Täytetyt"),"")</f>
        <v/>
      </c>
      <c r="X1898" s="62"/>
      <c r="Y1898" s="5">
        <f>Hakulomake!$B$29</f>
        <v>0</v>
      </c>
    </row>
    <row r="1899" spans="2:25" x14ac:dyDescent="0.3">
      <c r="B1899" s="49">
        <f>Hakulomake!$B$17</f>
        <v>0</v>
      </c>
      <c r="C1899" s="77"/>
      <c r="D1899" s="20"/>
      <c r="F1899" s="20"/>
      <c r="G1899" s="20"/>
      <c r="H1899" s="20"/>
      <c r="I1899" s="20"/>
      <c r="J1899" s="17"/>
      <c r="O1899" s="50">
        <f>MIN(Lääkkeet[[#This Row],[Velvoite 1.1.2024 (pakkauksia)]],Lääkkeet[[#This Row],[Suurimman alitusluvan mukainen velvoite 
1.1.-30.6.2024 (pakkauksia)]],Lääkkeet[[#This Row],[Alin saldo 
1.1.-30.6.2024 (pakkauksia)]])*Lääkkeet[[#This Row],[Kirjanpitoarvo / pakkaus 1.1.2024
(EUR  ALV 0 %)]]</f>
        <v>0</v>
      </c>
      <c r="P1899" s="18"/>
      <c r="Q1899" s="13"/>
      <c r="R1899" s="13"/>
      <c r="S1899" s="13"/>
      <c r="T1899" s="14"/>
      <c r="U1899" s="51">
        <f>MIN(Lääkkeet[[#This Row],[Velvoite 1.7.2024 (pakkauksia)]],Lääkkeet[[#This Row],[Suurimman alitusluvan mukainen velvoite
1.7.-31.12.2024 (pakkauksia)]],Lääkkeet[[#This Row],[Alin saldo 
1.7.-31.12.2024 (pakkauksia)]])*Lääkkeet[[#This Row],[Kirjanpitoarvo / pakkaus 1.7.2024
(EUR  ALV 0 %)]]</f>
        <v>0</v>
      </c>
      <c r="W1899" s="62" t="str" cm="1">
        <f t="array" ref="W1899">IFERROR(_xlfn.IFS(Lääkkeet[[#This Row],[Sitoutunut pääoma 
1.1.-30.6.2024 (EUR)]]&gt;0,"Täytetyt",Lääkkeet[[#This Row],[Sitoutunut pääoma 
1.7.-31.12.2024 (EUR)]]&gt;0,"Täytetyt"),"")</f>
        <v/>
      </c>
      <c r="X1899" s="62"/>
      <c r="Y1899" s="5">
        <f>Hakulomake!$B$29</f>
        <v>0</v>
      </c>
    </row>
    <row r="1900" spans="2:25" x14ac:dyDescent="0.3">
      <c r="B1900" s="49">
        <f>Hakulomake!$B$17</f>
        <v>0</v>
      </c>
      <c r="C1900" s="77"/>
      <c r="D1900" s="20"/>
      <c r="F1900" s="20"/>
      <c r="G1900" s="20"/>
      <c r="H1900" s="20"/>
      <c r="I1900" s="20"/>
      <c r="J1900" s="17"/>
      <c r="O1900" s="50">
        <f>MIN(Lääkkeet[[#This Row],[Velvoite 1.1.2024 (pakkauksia)]],Lääkkeet[[#This Row],[Suurimman alitusluvan mukainen velvoite 
1.1.-30.6.2024 (pakkauksia)]],Lääkkeet[[#This Row],[Alin saldo 
1.1.-30.6.2024 (pakkauksia)]])*Lääkkeet[[#This Row],[Kirjanpitoarvo / pakkaus 1.1.2024
(EUR  ALV 0 %)]]</f>
        <v>0</v>
      </c>
      <c r="P1900" s="18"/>
      <c r="Q1900" s="13"/>
      <c r="R1900" s="13"/>
      <c r="S1900" s="13"/>
      <c r="T1900" s="14"/>
      <c r="U1900" s="51">
        <f>MIN(Lääkkeet[[#This Row],[Velvoite 1.7.2024 (pakkauksia)]],Lääkkeet[[#This Row],[Suurimman alitusluvan mukainen velvoite
1.7.-31.12.2024 (pakkauksia)]],Lääkkeet[[#This Row],[Alin saldo 
1.7.-31.12.2024 (pakkauksia)]])*Lääkkeet[[#This Row],[Kirjanpitoarvo / pakkaus 1.7.2024
(EUR  ALV 0 %)]]</f>
        <v>0</v>
      </c>
      <c r="W1900" s="62" t="str" cm="1">
        <f t="array" ref="W1900">IFERROR(_xlfn.IFS(Lääkkeet[[#This Row],[Sitoutunut pääoma 
1.1.-30.6.2024 (EUR)]]&gt;0,"Täytetyt",Lääkkeet[[#This Row],[Sitoutunut pääoma 
1.7.-31.12.2024 (EUR)]]&gt;0,"Täytetyt"),"")</f>
        <v/>
      </c>
      <c r="X1900" s="62"/>
      <c r="Y1900" s="5">
        <f>Hakulomake!$B$29</f>
        <v>0</v>
      </c>
    </row>
    <row r="1901" spans="2:25" x14ac:dyDescent="0.3">
      <c r="B1901" s="49">
        <f>Hakulomake!$B$17</f>
        <v>0</v>
      </c>
      <c r="C1901" s="77"/>
      <c r="D1901" s="20"/>
      <c r="F1901" s="20"/>
      <c r="G1901" s="20"/>
      <c r="H1901" s="20"/>
      <c r="I1901" s="20"/>
      <c r="J1901" s="17"/>
      <c r="O1901" s="50">
        <f>MIN(Lääkkeet[[#This Row],[Velvoite 1.1.2024 (pakkauksia)]],Lääkkeet[[#This Row],[Suurimman alitusluvan mukainen velvoite 
1.1.-30.6.2024 (pakkauksia)]],Lääkkeet[[#This Row],[Alin saldo 
1.1.-30.6.2024 (pakkauksia)]])*Lääkkeet[[#This Row],[Kirjanpitoarvo / pakkaus 1.1.2024
(EUR  ALV 0 %)]]</f>
        <v>0</v>
      </c>
      <c r="P1901" s="18"/>
      <c r="Q1901" s="13"/>
      <c r="R1901" s="13"/>
      <c r="S1901" s="13"/>
      <c r="T1901" s="14"/>
      <c r="U1901" s="51">
        <f>MIN(Lääkkeet[[#This Row],[Velvoite 1.7.2024 (pakkauksia)]],Lääkkeet[[#This Row],[Suurimman alitusluvan mukainen velvoite
1.7.-31.12.2024 (pakkauksia)]],Lääkkeet[[#This Row],[Alin saldo 
1.7.-31.12.2024 (pakkauksia)]])*Lääkkeet[[#This Row],[Kirjanpitoarvo / pakkaus 1.7.2024
(EUR  ALV 0 %)]]</f>
        <v>0</v>
      </c>
      <c r="W1901" s="62" t="str" cm="1">
        <f t="array" ref="W1901">IFERROR(_xlfn.IFS(Lääkkeet[[#This Row],[Sitoutunut pääoma 
1.1.-30.6.2024 (EUR)]]&gt;0,"Täytetyt",Lääkkeet[[#This Row],[Sitoutunut pääoma 
1.7.-31.12.2024 (EUR)]]&gt;0,"Täytetyt"),"")</f>
        <v/>
      </c>
      <c r="X1901" s="62"/>
      <c r="Y1901" s="5">
        <f>Hakulomake!$B$29</f>
        <v>0</v>
      </c>
    </row>
    <row r="1902" spans="2:25" x14ac:dyDescent="0.3">
      <c r="B1902" s="49">
        <f>Hakulomake!$B$17</f>
        <v>0</v>
      </c>
      <c r="C1902" s="77"/>
      <c r="D1902" s="20"/>
      <c r="F1902" s="20"/>
      <c r="G1902" s="20"/>
      <c r="H1902" s="20"/>
      <c r="I1902" s="20"/>
      <c r="J1902" s="17"/>
      <c r="O1902" s="50">
        <f>MIN(Lääkkeet[[#This Row],[Velvoite 1.1.2024 (pakkauksia)]],Lääkkeet[[#This Row],[Suurimman alitusluvan mukainen velvoite 
1.1.-30.6.2024 (pakkauksia)]],Lääkkeet[[#This Row],[Alin saldo 
1.1.-30.6.2024 (pakkauksia)]])*Lääkkeet[[#This Row],[Kirjanpitoarvo / pakkaus 1.1.2024
(EUR  ALV 0 %)]]</f>
        <v>0</v>
      </c>
      <c r="P1902" s="18"/>
      <c r="Q1902" s="13"/>
      <c r="R1902" s="13"/>
      <c r="S1902" s="13"/>
      <c r="T1902" s="14"/>
      <c r="U1902" s="51">
        <f>MIN(Lääkkeet[[#This Row],[Velvoite 1.7.2024 (pakkauksia)]],Lääkkeet[[#This Row],[Suurimman alitusluvan mukainen velvoite
1.7.-31.12.2024 (pakkauksia)]],Lääkkeet[[#This Row],[Alin saldo 
1.7.-31.12.2024 (pakkauksia)]])*Lääkkeet[[#This Row],[Kirjanpitoarvo / pakkaus 1.7.2024
(EUR  ALV 0 %)]]</f>
        <v>0</v>
      </c>
      <c r="W1902" s="62" t="str" cm="1">
        <f t="array" ref="W1902">IFERROR(_xlfn.IFS(Lääkkeet[[#This Row],[Sitoutunut pääoma 
1.1.-30.6.2024 (EUR)]]&gt;0,"Täytetyt",Lääkkeet[[#This Row],[Sitoutunut pääoma 
1.7.-31.12.2024 (EUR)]]&gt;0,"Täytetyt"),"")</f>
        <v/>
      </c>
      <c r="X1902" s="62"/>
      <c r="Y1902" s="5">
        <f>Hakulomake!$B$29</f>
        <v>0</v>
      </c>
    </row>
    <row r="1903" spans="2:25" x14ac:dyDescent="0.3">
      <c r="B1903" s="49">
        <f>Hakulomake!$B$17</f>
        <v>0</v>
      </c>
      <c r="C1903" s="77"/>
      <c r="D1903" s="20"/>
      <c r="F1903" s="20"/>
      <c r="G1903" s="20"/>
      <c r="H1903" s="20"/>
      <c r="I1903" s="20"/>
      <c r="J1903" s="17"/>
      <c r="O1903" s="50">
        <f>MIN(Lääkkeet[[#This Row],[Velvoite 1.1.2024 (pakkauksia)]],Lääkkeet[[#This Row],[Suurimman alitusluvan mukainen velvoite 
1.1.-30.6.2024 (pakkauksia)]],Lääkkeet[[#This Row],[Alin saldo 
1.1.-30.6.2024 (pakkauksia)]])*Lääkkeet[[#This Row],[Kirjanpitoarvo / pakkaus 1.1.2024
(EUR  ALV 0 %)]]</f>
        <v>0</v>
      </c>
      <c r="P1903" s="18"/>
      <c r="Q1903" s="13"/>
      <c r="R1903" s="13"/>
      <c r="S1903" s="13"/>
      <c r="T1903" s="14"/>
      <c r="U1903" s="51">
        <f>MIN(Lääkkeet[[#This Row],[Velvoite 1.7.2024 (pakkauksia)]],Lääkkeet[[#This Row],[Suurimman alitusluvan mukainen velvoite
1.7.-31.12.2024 (pakkauksia)]],Lääkkeet[[#This Row],[Alin saldo 
1.7.-31.12.2024 (pakkauksia)]])*Lääkkeet[[#This Row],[Kirjanpitoarvo / pakkaus 1.7.2024
(EUR  ALV 0 %)]]</f>
        <v>0</v>
      </c>
      <c r="W1903" s="62" t="str" cm="1">
        <f t="array" ref="W1903">IFERROR(_xlfn.IFS(Lääkkeet[[#This Row],[Sitoutunut pääoma 
1.1.-30.6.2024 (EUR)]]&gt;0,"Täytetyt",Lääkkeet[[#This Row],[Sitoutunut pääoma 
1.7.-31.12.2024 (EUR)]]&gt;0,"Täytetyt"),"")</f>
        <v/>
      </c>
      <c r="X1903" s="62"/>
      <c r="Y1903" s="5">
        <f>Hakulomake!$B$29</f>
        <v>0</v>
      </c>
    </row>
    <row r="1904" spans="2:25" x14ac:dyDescent="0.3">
      <c r="B1904" s="49">
        <f>Hakulomake!$B$17</f>
        <v>0</v>
      </c>
      <c r="C1904" s="77"/>
      <c r="D1904" s="20"/>
      <c r="F1904" s="20"/>
      <c r="G1904" s="20"/>
      <c r="H1904" s="20"/>
      <c r="I1904" s="20"/>
      <c r="J1904" s="17"/>
      <c r="O1904" s="50">
        <f>MIN(Lääkkeet[[#This Row],[Velvoite 1.1.2024 (pakkauksia)]],Lääkkeet[[#This Row],[Suurimman alitusluvan mukainen velvoite 
1.1.-30.6.2024 (pakkauksia)]],Lääkkeet[[#This Row],[Alin saldo 
1.1.-30.6.2024 (pakkauksia)]])*Lääkkeet[[#This Row],[Kirjanpitoarvo / pakkaus 1.1.2024
(EUR  ALV 0 %)]]</f>
        <v>0</v>
      </c>
      <c r="P1904" s="18"/>
      <c r="Q1904" s="13"/>
      <c r="R1904" s="13"/>
      <c r="S1904" s="13"/>
      <c r="T1904" s="14"/>
      <c r="U1904" s="51">
        <f>MIN(Lääkkeet[[#This Row],[Velvoite 1.7.2024 (pakkauksia)]],Lääkkeet[[#This Row],[Suurimman alitusluvan mukainen velvoite
1.7.-31.12.2024 (pakkauksia)]],Lääkkeet[[#This Row],[Alin saldo 
1.7.-31.12.2024 (pakkauksia)]])*Lääkkeet[[#This Row],[Kirjanpitoarvo / pakkaus 1.7.2024
(EUR  ALV 0 %)]]</f>
        <v>0</v>
      </c>
      <c r="W1904" s="62" t="str" cm="1">
        <f t="array" ref="W1904">IFERROR(_xlfn.IFS(Lääkkeet[[#This Row],[Sitoutunut pääoma 
1.1.-30.6.2024 (EUR)]]&gt;0,"Täytetyt",Lääkkeet[[#This Row],[Sitoutunut pääoma 
1.7.-31.12.2024 (EUR)]]&gt;0,"Täytetyt"),"")</f>
        <v/>
      </c>
      <c r="X1904" s="62"/>
      <c r="Y1904" s="5">
        <f>Hakulomake!$B$29</f>
        <v>0</v>
      </c>
    </row>
    <row r="1905" spans="2:25" x14ac:dyDescent="0.3">
      <c r="B1905" s="49">
        <f>Hakulomake!$B$17</f>
        <v>0</v>
      </c>
      <c r="C1905" s="77"/>
      <c r="D1905" s="20"/>
      <c r="F1905" s="20"/>
      <c r="G1905" s="20"/>
      <c r="H1905" s="20"/>
      <c r="I1905" s="20"/>
      <c r="J1905" s="17"/>
      <c r="O1905" s="50">
        <f>MIN(Lääkkeet[[#This Row],[Velvoite 1.1.2024 (pakkauksia)]],Lääkkeet[[#This Row],[Suurimman alitusluvan mukainen velvoite 
1.1.-30.6.2024 (pakkauksia)]],Lääkkeet[[#This Row],[Alin saldo 
1.1.-30.6.2024 (pakkauksia)]])*Lääkkeet[[#This Row],[Kirjanpitoarvo / pakkaus 1.1.2024
(EUR  ALV 0 %)]]</f>
        <v>0</v>
      </c>
      <c r="P1905" s="18"/>
      <c r="Q1905" s="13"/>
      <c r="R1905" s="13"/>
      <c r="S1905" s="13"/>
      <c r="T1905" s="14"/>
      <c r="U1905" s="51">
        <f>MIN(Lääkkeet[[#This Row],[Velvoite 1.7.2024 (pakkauksia)]],Lääkkeet[[#This Row],[Suurimman alitusluvan mukainen velvoite
1.7.-31.12.2024 (pakkauksia)]],Lääkkeet[[#This Row],[Alin saldo 
1.7.-31.12.2024 (pakkauksia)]])*Lääkkeet[[#This Row],[Kirjanpitoarvo / pakkaus 1.7.2024
(EUR  ALV 0 %)]]</f>
        <v>0</v>
      </c>
      <c r="W1905" s="62" t="str" cm="1">
        <f t="array" ref="W1905">IFERROR(_xlfn.IFS(Lääkkeet[[#This Row],[Sitoutunut pääoma 
1.1.-30.6.2024 (EUR)]]&gt;0,"Täytetyt",Lääkkeet[[#This Row],[Sitoutunut pääoma 
1.7.-31.12.2024 (EUR)]]&gt;0,"Täytetyt"),"")</f>
        <v/>
      </c>
      <c r="X1905" s="62"/>
      <c r="Y1905" s="5">
        <f>Hakulomake!$B$29</f>
        <v>0</v>
      </c>
    </row>
    <row r="1906" spans="2:25" x14ac:dyDescent="0.3">
      <c r="B1906" s="49">
        <f>Hakulomake!$B$17</f>
        <v>0</v>
      </c>
      <c r="C1906" s="77"/>
      <c r="D1906" s="20"/>
      <c r="F1906" s="20"/>
      <c r="G1906" s="20"/>
      <c r="H1906" s="20"/>
      <c r="I1906" s="20"/>
      <c r="J1906" s="17"/>
      <c r="O1906" s="50">
        <f>MIN(Lääkkeet[[#This Row],[Velvoite 1.1.2024 (pakkauksia)]],Lääkkeet[[#This Row],[Suurimman alitusluvan mukainen velvoite 
1.1.-30.6.2024 (pakkauksia)]],Lääkkeet[[#This Row],[Alin saldo 
1.1.-30.6.2024 (pakkauksia)]])*Lääkkeet[[#This Row],[Kirjanpitoarvo / pakkaus 1.1.2024
(EUR  ALV 0 %)]]</f>
        <v>0</v>
      </c>
      <c r="P1906" s="18"/>
      <c r="Q1906" s="13"/>
      <c r="R1906" s="13"/>
      <c r="S1906" s="13"/>
      <c r="T1906" s="14"/>
      <c r="U1906" s="51">
        <f>MIN(Lääkkeet[[#This Row],[Velvoite 1.7.2024 (pakkauksia)]],Lääkkeet[[#This Row],[Suurimman alitusluvan mukainen velvoite
1.7.-31.12.2024 (pakkauksia)]],Lääkkeet[[#This Row],[Alin saldo 
1.7.-31.12.2024 (pakkauksia)]])*Lääkkeet[[#This Row],[Kirjanpitoarvo / pakkaus 1.7.2024
(EUR  ALV 0 %)]]</f>
        <v>0</v>
      </c>
      <c r="W1906" s="62" t="str" cm="1">
        <f t="array" ref="W1906">IFERROR(_xlfn.IFS(Lääkkeet[[#This Row],[Sitoutunut pääoma 
1.1.-30.6.2024 (EUR)]]&gt;0,"Täytetyt",Lääkkeet[[#This Row],[Sitoutunut pääoma 
1.7.-31.12.2024 (EUR)]]&gt;0,"Täytetyt"),"")</f>
        <v/>
      </c>
      <c r="X1906" s="62"/>
      <c r="Y1906" s="5">
        <f>Hakulomake!$B$29</f>
        <v>0</v>
      </c>
    </row>
    <row r="1907" spans="2:25" x14ac:dyDescent="0.3">
      <c r="B1907" s="49">
        <f>Hakulomake!$B$17</f>
        <v>0</v>
      </c>
      <c r="C1907" s="77"/>
      <c r="D1907" s="20"/>
      <c r="F1907" s="20"/>
      <c r="G1907" s="20"/>
      <c r="H1907" s="20"/>
      <c r="I1907" s="20"/>
      <c r="J1907" s="17"/>
      <c r="O1907" s="50">
        <f>MIN(Lääkkeet[[#This Row],[Velvoite 1.1.2024 (pakkauksia)]],Lääkkeet[[#This Row],[Suurimman alitusluvan mukainen velvoite 
1.1.-30.6.2024 (pakkauksia)]],Lääkkeet[[#This Row],[Alin saldo 
1.1.-30.6.2024 (pakkauksia)]])*Lääkkeet[[#This Row],[Kirjanpitoarvo / pakkaus 1.1.2024
(EUR  ALV 0 %)]]</f>
        <v>0</v>
      </c>
      <c r="P1907" s="18"/>
      <c r="Q1907" s="13"/>
      <c r="R1907" s="13"/>
      <c r="S1907" s="13"/>
      <c r="T1907" s="14"/>
      <c r="U1907" s="51">
        <f>MIN(Lääkkeet[[#This Row],[Velvoite 1.7.2024 (pakkauksia)]],Lääkkeet[[#This Row],[Suurimman alitusluvan mukainen velvoite
1.7.-31.12.2024 (pakkauksia)]],Lääkkeet[[#This Row],[Alin saldo 
1.7.-31.12.2024 (pakkauksia)]])*Lääkkeet[[#This Row],[Kirjanpitoarvo / pakkaus 1.7.2024
(EUR  ALV 0 %)]]</f>
        <v>0</v>
      </c>
      <c r="W1907" s="62" t="str" cm="1">
        <f t="array" ref="W1907">IFERROR(_xlfn.IFS(Lääkkeet[[#This Row],[Sitoutunut pääoma 
1.1.-30.6.2024 (EUR)]]&gt;0,"Täytetyt",Lääkkeet[[#This Row],[Sitoutunut pääoma 
1.7.-31.12.2024 (EUR)]]&gt;0,"Täytetyt"),"")</f>
        <v/>
      </c>
      <c r="X1907" s="62"/>
      <c r="Y1907" s="5">
        <f>Hakulomake!$B$29</f>
        <v>0</v>
      </c>
    </row>
    <row r="1908" spans="2:25" x14ac:dyDescent="0.3">
      <c r="B1908" s="49">
        <f>Hakulomake!$B$17</f>
        <v>0</v>
      </c>
      <c r="C1908" s="77"/>
      <c r="D1908" s="20"/>
      <c r="F1908" s="20"/>
      <c r="G1908" s="20"/>
      <c r="H1908" s="20"/>
      <c r="I1908" s="20"/>
      <c r="J1908" s="17"/>
      <c r="O1908" s="50">
        <f>MIN(Lääkkeet[[#This Row],[Velvoite 1.1.2024 (pakkauksia)]],Lääkkeet[[#This Row],[Suurimman alitusluvan mukainen velvoite 
1.1.-30.6.2024 (pakkauksia)]],Lääkkeet[[#This Row],[Alin saldo 
1.1.-30.6.2024 (pakkauksia)]])*Lääkkeet[[#This Row],[Kirjanpitoarvo / pakkaus 1.1.2024
(EUR  ALV 0 %)]]</f>
        <v>0</v>
      </c>
      <c r="P1908" s="18"/>
      <c r="Q1908" s="13"/>
      <c r="R1908" s="13"/>
      <c r="S1908" s="13"/>
      <c r="T1908" s="14"/>
      <c r="U1908" s="51">
        <f>MIN(Lääkkeet[[#This Row],[Velvoite 1.7.2024 (pakkauksia)]],Lääkkeet[[#This Row],[Suurimman alitusluvan mukainen velvoite
1.7.-31.12.2024 (pakkauksia)]],Lääkkeet[[#This Row],[Alin saldo 
1.7.-31.12.2024 (pakkauksia)]])*Lääkkeet[[#This Row],[Kirjanpitoarvo / pakkaus 1.7.2024
(EUR  ALV 0 %)]]</f>
        <v>0</v>
      </c>
      <c r="W1908" s="62" t="str" cm="1">
        <f t="array" ref="W1908">IFERROR(_xlfn.IFS(Lääkkeet[[#This Row],[Sitoutunut pääoma 
1.1.-30.6.2024 (EUR)]]&gt;0,"Täytetyt",Lääkkeet[[#This Row],[Sitoutunut pääoma 
1.7.-31.12.2024 (EUR)]]&gt;0,"Täytetyt"),"")</f>
        <v/>
      </c>
      <c r="X1908" s="62"/>
      <c r="Y1908" s="5">
        <f>Hakulomake!$B$29</f>
        <v>0</v>
      </c>
    </row>
    <row r="1909" spans="2:25" x14ac:dyDescent="0.3">
      <c r="B1909" s="49">
        <f>Hakulomake!$B$17</f>
        <v>0</v>
      </c>
      <c r="C1909" s="77"/>
      <c r="D1909" s="20"/>
      <c r="F1909" s="20"/>
      <c r="G1909" s="20"/>
      <c r="H1909" s="20"/>
      <c r="I1909" s="20"/>
      <c r="J1909" s="17"/>
      <c r="O1909" s="50">
        <f>MIN(Lääkkeet[[#This Row],[Velvoite 1.1.2024 (pakkauksia)]],Lääkkeet[[#This Row],[Suurimman alitusluvan mukainen velvoite 
1.1.-30.6.2024 (pakkauksia)]],Lääkkeet[[#This Row],[Alin saldo 
1.1.-30.6.2024 (pakkauksia)]])*Lääkkeet[[#This Row],[Kirjanpitoarvo / pakkaus 1.1.2024
(EUR  ALV 0 %)]]</f>
        <v>0</v>
      </c>
      <c r="P1909" s="18"/>
      <c r="Q1909" s="13"/>
      <c r="R1909" s="13"/>
      <c r="S1909" s="13"/>
      <c r="T1909" s="14"/>
      <c r="U1909" s="51">
        <f>MIN(Lääkkeet[[#This Row],[Velvoite 1.7.2024 (pakkauksia)]],Lääkkeet[[#This Row],[Suurimman alitusluvan mukainen velvoite
1.7.-31.12.2024 (pakkauksia)]],Lääkkeet[[#This Row],[Alin saldo 
1.7.-31.12.2024 (pakkauksia)]])*Lääkkeet[[#This Row],[Kirjanpitoarvo / pakkaus 1.7.2024
(EUR  ALV 0 %)]]</f>
        <v>0</v>
      </c>
      <c r="W1909" s="62" t="str" cm="1">
        <f t="array" ref="W1909">IFERROR(_xlfn.IFS(Lääkkeet[[#This Row],[Sitoutunut pääoma 
1.1.-30.6.2024 (EUR)]]&gt;0,"Täytetyt",Lääkkeet[[#This Row],[Sitoutunut pääoma 
1.7.-31.12.2024 (EUR)]]&gt;0,"Täytetyt"),"")</f>
        <v/>
      </c>
      <c r="X1909" s="62"/>
      <c r="Y1909" s="5">
        <f>Hakulomake!$B$29</f>
        <v>0</v>
      </c>
    </row>
    <row r="1910" spans="2:25" x14ac:dyDescent="0.3">
      <c r="B1910" s="49">
        <f>Hakulomake!$B$17</f>
        <v>0</v>
      </c>
      <c r="C1910" s="77"/>
      <c r="D1910" s="20"/>
      <c r="F1910" s="20"/>
      <c r="G1910" s="20"/>
      <c r="H1910" s="20"/>
      <c r="I1910" s="20"/>
      <c r="J1910" s="17"/>
      <c r="O1910" s="50">
        <f>MIN(Lääkkeet[[#This Row],[Velvoite 1.1.2024 (pakkauksia)]],Lääkkeet[[#This Row],[Suurimman alitusluvan mukainen velvoite 
1.1.-30.6.2024 (pakkauksia)]],Lääkkeet[[#This Row],[Alin saldo 
1.1.-30.6.2024 (pakkauksia)]])*Lääkkeet[[#This Row],[Kirjanpitoarvo / pakkaus 1.1.2024
(EUR  ALV 0 %)]]</f>
        <v>0</v>
      </c>
      <c r="P1910" s="18"/>
      <c r="Q1910" s="13"/>
      <c r="R1910" s="13"/>
      <c r="S1910" s="13"/>
      <c r="T1910" s="14"/>
      <c r="U1910" s="51">
        <f>MIN(Lääkkeet[[#This Row],[Velvoite 1.7.2024 (pakkauksia)]],Lääkkeet[[#This Row],[Suurimman alitusluvan mukainen velvoite
1.7.-31.12.2024 (pakkauksia)]],Lääkkeet[[#This Row],[Alin saldo 
1.7.-31.12.2024 (pakkauksia)]])*Lääkkeet[[#This Row],[Kirjanpitoarvo / pakkaus 1.7.2024
(EUR  ALV 0 %)]]</f>
        <v>0</v>
      </c>
      <c r="W1910" s="62" t="str" cm="1">
        <f t="array" ref="W1910">IFERROR(_xlfn.IFS(Lääkkeet[[#This Row],[Sitoutunut pääoma 
1.1.-30.6.2024 (EUR)]]&gt;0,"Täytetyt",Lääkkeet[[#This Row],[Sitoutunut pääoma 
1.7.-31.12.2024 (EUR)]]&gt;0,"Täytetyt"),"")</f>
        <v/>
      </c>
      <c r="X1910" s="62"/>
      <c r="Y1910" s="5">
        <f>Hakulomake!$B$29</f>
        <v>0</v>
      </c>
    </row>
    <row r="1911" spans="2:25" x14ac:dyDescent="0.3">
      <c r="B1911" s="49">
        <f>Hakulomake!$B$17</f>
        <v>0</v>
      </c>
      <c r="C1911" s="77"/>
      <c r="D1911" s="20"/>
      <c r="F1911" s="20"/>
      <c r="G1911" s="20"/>
      <c r="H1911" s="20"/>
      <c r="I1911" s="20"/>
      <c r="J1911" s="17"/>
      <c r="O1911" s="50">
        <f>MIN(Lääkkeet[[#This Row],[Velvoite 1.1.2024 (pakkauksia)]],Lääkkeet[[#This Row],[Suurimman alitusluvan mukainen velvoite 
1.1.-30.6.2024 (pakkauksia)]],Lääkkeet[[#This Row],[Alin saldo 
1.1.-30.6.2024 (pakkauksia)]])*Lääkkeet[[#This Row],[Kirjanpitoarvo / pakkaus 1.1.2024
(EUR  ALV 0 %)]]</f>
        <v>0</v>
      </c>
      <c r="P1911" s="18"/>
      <c r="Q1911" s="13"/>
      <c r="R1911" s="13"/>
      <c r="S1911" s="13"/>
      <c r="T1911" s="14"/>
      <c r="U1911" s="51">
        <f>MIN(Lääkkeet[[#This Row],[Velvoite 1.7.2024 (pakkauksia)]],Lääkkeet[[#This Row],[Suurimman alitusluvan mukainen velvoite
1.7.-31.12.2024 (pakkauksia)]],Lääkkeet[[#This Row],[Alin saldo 
1.7.-31.12.2024 (pakkauksia)]])*Lääkkeet[[#This Row],[Kirjanpitoarvo / pakkaus 1.7.2024
(EUR  ALV 0 %)]]</f>
        <v>0</v>
      </c>
      <c r="W1911" s="62" t="str" cm="1">
        <f t="array" ref="W1911">IFERROR(_xlfn.IFS(Lääkkeet[[#This Row],[Sitoutunut pääoma 
1.1.-30.6.2024 (EUR)]]&gt;0,"Täytetyt",Lääkkeet[[#This Row],[Sitoutunut pääoma 
1.7.-31.12.2024 (EUR)]]&gt;0,"Täytetyt"),"")</f>
        <v/>
      </c>
      <c r="X1911" s="62"/>
      <c r="Y1911" s="5">
        <f>Hakulomake!$B$29</f>
        <v>0</v>
      </c>
    </row>
    <row r="1912" spans="2:25" x14ac:dyDescent="0.3">
      <c r="B1912" s="49">
        <f>Hakulomake!$B$17</f>
        <v>0</v>
      </c>
      <c r="C1912" s="77"/>
      <c r="D1912" s="20"/>
      <c r="F1912" s="20"/>
      <c r="G1912" s="20"/>
      <c r="H1912" s="20"/>
      <c r="I1912" s="20"/>
      <c r="J1912" s="17"/>
      <c r="O1912" s="50">
        <f>MIN(Lääkkeet[[#This Row],[Velvoite 1.1.2024 (pakkauksia)]],Lääkkeet[[#This Row],[Suurimman alitusluvan mukainen velvoite 
1.1.-30.6.2024 (pakkauksia)]],Lääkkeet[[#This Row],[Alin saldo 
1.1.-30.6.2024 (pakkauksia)]])*Lääkkeet[[#This Row],[Kirjanpitoarvo / pakkaus 1.1.2024
(EUR  ALV 0 %)]]</f>
        <v>0</v>
      </c>
      <c r="P1912" s="18"/>
      <c r="Q1912" s="13"/>
      <c r="R1912" s="13"/>
      <c r="S1912" s="13"/>
      <c r="T1912" s="14"/>
      <c r="U1912" s="51">
        <f>MIN(Lääkkeet[[#This Row],[Velvoite 1.7.2024 (pakkauksia)]],Lääkkeet[[#This Row],[Suurimman alitusluvan mukainen velvoite
1.7.-31.12.2024 (pakkauksia)]],Lääkkeet[[#This Row],[Alin saldo 
1.7.-31.12.2024 (pakkauksia)]])*Lääkkeet[[#This Row],[Kirjanpitoarvo / pakkaus 1.7.2024
(EUR  ALV 0 %)]]</f>
        <v>0</v>
      </c>
      <c r="W1912" s="62" t="str" cm="1">
        <f t="array" ref="W1912">IFERROR(_xlfn.IFS(Lääkkeet[[#This Row],[Sitoutunut pääoma 
1.1.-30.6.2024 (EUR)]]&gt;0,"Täytetyt",Lääkkeet[[#This Row],[Sitoutunut pääoma 
1.7.-31.12.2024 (EUR)]]&gt;0,"Täytetyt"),"")</f>
        <v/>
      </c>
      <c r="X1912" s="62"/>
      <c r="Y1912" s="5">
        <f>Hakulomake!$B$29</f>
        <v>0</v>
      </c>
    </row>
    <row r="1913" spans="2:25" x14ac:dyDescent="0.3">
      <c r="B1913" s="49">
        <f>Hakulomake!$B$17</f>
        <v>0</v>
      </c>
      <c r="C1913" s="77"/>
      <c r="D1913" s="20"/>
      <c r="F1913" s="20"/>
      <c r="G1913" s="20"/>
      <c r="H1913" s="20"/>
      <c r="I1913" s="20"/>
      <c r="J1913" s="17"/>
      <c r="O1913" s="50">
        <f>MIN(Lääkkeet[[#This Row],[Velvoite 1.1.2024 (pakkauksia)]],Lääkkeet[[#This Row],[Suurimman alitusluvan mukainen velvoite 
1.1.-30.6.2024 (pakkauksia)]],Lääkkeet[[#This Row],[Alin saldo 
1.1.-30.6.2024 (pakkauksia)]])*Lääkkeet[[#This Row],[Kirjanpitoarvo / pakkaus 1.1.2024
(EUR  ALV 0 %)]]</f>
        <v>0</v>
      </c>
      <c r="P1913" s="18"/>
      <c r="Q1913" s="13"/>
      <c r="R1913" s="13"/>
      <c r="S1913" s="13"/>
      <c r="T1913" s="14"/>
      <c r="U1913" s="51">
        <f>MIN(Lääkkeet[[#This Row],[Velvoite 1.7.2024 (pakkauksia)]],Lääkkeet[[#This Row],[Suurimman alitusluvan mukainen velvoite
1.7.-31.12.2024 (pakkauksia)]],Lääkkeet[[#This Row],[Alin saldo 
1.7.-31.12.2024 (pakkauksia)]])*Lääkkeet[[#This Row],[Kirjanpitoarvo / pakkaus 1.7.2024
(EUR  ALV 0 %)]]</f>
        <v>0</v>
      </c>
      <c r="W1913" s="62" t="str" cm="1">
        <f t="array" ref="W1913">IFERROR(_xlfn.IFS(Lääkkeet[[#This Row],[Sitoutunut pääoma 
1.1.-30.6.2024 (EUR)]]&gt;0,"Täytetyt",Lääkkeet[[#This Row],[Sitoutunut pääoma 
1.7.-31.12.2024 (EUR)]]&gt;0,"Täytetyt"),"")</f>
        <v/>
      </c>
      <c r="X1913" s="62"/>
      <c r="Y1913" s="5">
        <f>Hakulomake!$B$29</f>
        <v>0</v>
      </c>
    </row>
    <row r="1914" spans="2:25" x14ac:dyDescent="0.3">
      <c r="B1914" s="49">
        <f>Hakulomake!$B$17</f>
        <v>0</v>
      </c>
      <c r="C1914" s="77"/>
      <c r="D1914" s="20"/>
      <c r="F1914" s="20"/>
      <c r="G1914" s="20"/>
      <c r="H1914" s="20"/>
      <c r="I1914" s="20"/>
      <c r="J1914" s="17"/>
      <c r="O1914" s="50">
        <f>MIN(Lääkkeet[[#This Row],[Velvoite 1.1.2024 (pakkauksia)]],Lääkkeet[[#This Row],[Suurimman alitusluvan mukainen velvoite 
1.1.-30.6.2024 (pakkauksia)]],Lääkkeet[[#This Row],[Alin saldo 
1.1.-30.6.2024 (pakkauksia)]])*Lääkkeet[[#This Row],[Kirjanpitoarvo / pakkaus 1.1.2024
(EUR  ALV 0 %)]]</f>
        <v>0</v>
      </c>
      <c r="P1914" s="18"/>
      <c r="Q1914" s="13"/>
      <c r="R1914" s="13"/>
      <c r="S1914" s="13"/>
      <c r="T1914" s="14"/>
      <c r="U1914" s="51">
        <f>MIN(Lääkkeet[[#This Row],[Velvoite 1.7.2024 (pakkauksia)]],Lääkkeet[[#This Row],[Suurimman alitusluvan mukainen velvoite
1.7.-31.12.2024 (pakkauksia)]],Lääkkeet[[#This Row],[Alin saldo 
1.7.-31.12.2024 (pakkauksia)]])*Lääkkeet[[#This Row],[Kirjanpitoarvo / pakkaus 1.7.2024
(EUR  ALV 0 %)]]</f>
        <v>0</v>
      </c>
      <c r="W1914" s="62" t="str" cm="1">
        <f t="array" ref="W1914">IFERROR(_xlfn.IFS(Lääkkeet[[#This Row],[Sitoutunut pääoma 
1.1.-30.6.2024 (EUR)]]&gt;0,"Täytetyt",Lääkkeet[[#This Row],[Sitoutunut pääoma 
1.7.-31.12.2024 (EUR)]]&gt;0,"Täytetyt"),"")</f>
        <v/>
      </c>
      <c r="X1914" s="62"/>
      <c r="Y1914" s="5">
        <f>Hakulomake!$B$29</f>
        <v>0</v>
      </c>
    </row>
    <row r="1915" spans="2:25" x14ac:dyDescent="0.3">
      <c r="B1915" s="49">
        <f>Hakulomake!$B$17</f>
        <v>0</v>
      </c>
      <c r="C1915" s="77"/>
      <c r="D1915" s="20"/>
      <c r="F1915" s="20"/>
      <c r="G1915" s="20"/>
      <c r="H1915" s="20"/>
      <c r="I1915" s="20"/>
      <c r="J1915" s="17"/>
      <c r="O1915" s="50">
        <f>MIN(Lääkkeet[[#This Row],[Velvoite 1.1.2024 (pakkauksia)]],Lääkkeet[[#This Row],[Suurimman alitusluvan mukainen velvoite 
1.1.-30.6.2024 (pakkauksia)]],Lääkkeet[[#This Row],[Alin saldo 
1.1.-30.6.2024 (pakkauksia)]])*Lääkkeet[[#This Row],[Kirjanpitoarvo / pakkaus 1.1.2024
(EUR  ALV 0 %)]]</f>
        <v>0</v>
      </c>
      <c r="P1915" s="18"/>
      <c r="Q1915" s="13"/>
      <c r="R1915" s="13"/>
      <c r="S1915" s="13"/>
      <c r="T1915" s="14"/>
      <c r="U1915" s="51">
        <f>MIN(Lääkkeet[[#This Row],[Velvoite 1.7.2024 (pakkauksia)]],Lääkkeet[[#This Row],[Suurimman alitusluvan mukainen velvoite
1.7.-31.12.2024 (pakkauksia)]],Lääkkeet[[#This Row],[Alin saldo 
1.7.-31.12.2024 (pakkauksia)]])*Lääkkeet[[#This Row],[Kirjanpitoarvo / pakkaus 1.7.2024
(EUR  ALV 0 %)]]</f>
        <v>0</v>
      </c>
      <c r="W1915" s="62" t="str" cm="1">
        <f t="array" ref="W1915">IFERROR(_xlfn.IFS(Lääkkeet[[#This Row],[Sitoutunut pääoma 
1.1.-30.6.2024 (EUR)]]&gt;0,"Täytetyt",Lääkkeet[[#This Row],[Sitoutunut pääoma 
1.7.-31.12.2024 (EUR)]]&gt;0,"Täytetyt"),"")</f>
        <v/>
      </c>
      <c r="X1915" s="62"/>
      <c r="Y1915" s="5">
        <f>Hakulomake!$B$29</f>
        <v>0</v>
      </c>
    </row>
    <row r="1916" spans="2:25" x14ac:dyDescent="0.3">
      <c r="B1916" s="49">
        <f>Hakulomake!$B$17</f>
        <v>0</v>
      </c>
      <c r="C1916" s="77"/>
      <c r="D1916" s="20"/>
      <c r="F1916" s="20"/>
      <c r="G1916" s="20"/>
      <c r="H1916" s="20"/>
      <c r="I1916" s="20"/>
      <c r="J1916" s="17"/>
      <c r="O1916" s="50">
        <f>MIN(Lääkkeet[[#This Row],[Velvoite 1.1.2024 (pakkauksia)]],Lääkkeet[[#This Row],[Suurimman alitusluvan mukainen velvoite 
1.1.-30.6.2024 (pakkauksia)]],Lääkkeet[[#This Row],[Alin saldo 
1.1.-30.6.2024 (pakkauksia)]])*Lääkkeet[[#This Row],[Kirjanpitoarvo / pakkaus 1.1.2024
(EUR  ALV 0 %)]]</f>
        <v>0</v>
      </c>
      <c r="P1916" s="18"/>
      <c r="Q1916" s="13"/>
      <c r="R1916" s="13"/>
      <c r="S1916" s="13"/>
      <c r="T1916" s="14"/>
      <c r="U1916" s="51">
        <f>MIN(Lääkkeet[[#This Row],[Velvoite 1.7.2024 (pakkauksia)]],Lääkkeet[[#This Row],[Suurimman alitusluvan mukainen velvoite
1.7.-31.12.2024 (pakkauksia)]],Lääkkeet[[#This Row],[Alin saldo 
1.7.-31.12.2024 (pakkauksia)]])*Lääkkeet[[#This Row],[Kirjanpitoarvo / pakkaus 1.7.2024
(EUR  ALV 0 %)]]</f>
        <v>0</v>
      </c>
      <c r="W1916" s="62" t="str" cm="1">
        <f t="array" ref="W1916">IFERROR(_xlfn.IFS(Lääkkeet[[#This Row],[Sitoutunut pääoma 
1.1.-30.6.2024 (EUR)]]&gt;0,"Täytetyt",Lääkkeet[[#This Row],[Sitoutunut pääoma 
1.7.-31.12.2024 (EUR)]]&gt;0,"Täytetyt"),"")</f>
        <v/>
      </c>
      <c r="X1916" s="62"/>
      <c r="Y1916" s="5">
        <f>Hakulomake!$B$29</f>
        <v>0</v>
      </c>
    </row>
    <row r="1917" spans="2:25" x14ac:dyDescent="0.3">
      <c r="B1917" s="49">
        <f>Hakulomake!$B$17</f>
        <v>0</v>
      </c>
      <c r="C1917" s="77"/>
      <c r="D1917" s="20"/>
      <c r="F1917" s="20"/>
      <c r="G1917" s="20"/>
      <c r="H1917" s="20"/>
      <c r="I1917" s="20"/>
      <c r="J1917" s="17"/>
      <c r="O1917" s="50">
        <f>MIN(Lääkkeet[[#This Row],[Velvoite 1.1.2024 (pakkauksia)]],Lääkkeet[[#This Row],[Suurimman alitusluvan mukainen velvoite 
1.1.-30.6.2024 (pakkauksia)]],Lääkkeet[[#This Row],[Alin saldo 
1.1.-30.6.2024 (pakkauksia)]])*Lääkkeet[[#This Row],[Kirjanpitoarvo / pakkaus 1.1.2024
(EUR  ALV 0 %)]]</f>
        <v>0</v>
      </c>
      <c r="P1917" s="18"/>
      <c r="Q1917" s="13"/>
      <c r="R1917" s="13"/>
      <c r="S1917" s="13"/>
      <c r="T1917" s="14"/>
      <c r="U1917" s="51">
        <f>MIN(Lääkkeet[[#This Row],[Velvoite 1.7.2024 (pakkauksia)]],Lääkkeet[[#This Row],[Suurimman alitusluvan mukainen velvoite
1.7.-31.12.2024 (pakkauksia)]],Lääkkeet[[#This Row],[Alin saldo 
1.7.-31.12.2024 (pakkauksia)]])*Lääkkeet[[#This Row],[Kirjanpitoarvo / pakkaus 1.7.2024
(EUR  ALV 0 %)]]</f>
        <v>0</v>
      </c>
      <c r="W1917" s="62" t="str" cm="1">
        <f t="array" ref="W1917">IFERROR(_xlfn.IFS(Lääkkeet[[#This Row],[Sitoutunut pääoma 
1.1.-30.6.2024 (EUR)]]&gt;0,"Täytetyt",Lääkkeet[[#This Row],[Sitoutunut pääoma 
1.7.-31.12.2024 (EUR)]]&gt;0,"Täytetyt"),"")</f>
        <v/>
      </c>
      <c r="X1917" s="62"/>
      <c r="Y1917" s="5">
        <f>Hakulomake!$B$29</f>
        <v>0</v>
      </c>
    </row>
    <row r="1918" spans="2:25" x14ac:dyDescent="0.3">
      <c r="B1918" s="49">
        <f>Hakulomake!$B$17</f>
        <v>0</v>
      </c>
      <c r="C1918" s="77"/>
      <c r="D1918" s="20"/>
      <c r="F1918" s="20"/>
      <c r="G1918" s="20"/>
      <c r="H1918" s="20"/>
      <c r="I1918" s="20"/>
      <c r="J1918" s="17"/>
      <c r="O1918" s="50">
        <f>MIN(Lääkkeet[[#This Row],[Velvoite 1.1.2024 (pakkauksia)]],Lääkkeet[[#This Row],[Suurimman alitusluvan mukainen velvoite 
1.1.-30.6.2024 (pakkauksia)]],Lääkkeet[[#This Row],[Alin saldo 
1.1.-30.6.2024 (pakkauksia)]])*Lääkkeet[[#This Row],[Kirjanpitoarvo / pakkaus 1.1.2024
(EUR  ALV 0 %)]]</f>
        <v>0</v>
      </c>
      <c r="P1918" s="18"/>
      <c r="Q1918" s="13"/>
      <c r="R1918" s="13"/>
      <c r="S1918" s="13"/>
      <c r="T1918" s="14"/>
      <c r="U1918" s="51">
        <f>MIN(Lääkkeet[[#This Row],[Velvoite 1.7.2024 (pakkauksia)]],Lääkkeet[[#This Row],[Suurimman alitusluvan mukainen velvoite
1.7.-31.12.2024 (pakkauksia)]],Lääkkeet[[#This Row],[Alin saldo 
1.7.-31.12.2024 (pakkauksia)]])*Lääkkeet[[#This Row],[Kirjanpitoarvo / pakkaus 1.7.2024
(EUR  ALV 0 %)]]</f>
        <v>0</v>
      </c>
      <c r="W1918" s="62" t="str" cm="1">
        <f t="array" ref="W1918">IFERROR(_xlfn.IFS(Lääkkeet[[#This Row],[Sitoutunut pääoma 
1.1.-30.6.2024 (EUR)]]&gt;0,"Täytetyt",Lääkkeet[[#This Row],[Sitoutunut pääoma 
1.7.-31.12.2024 (EUR)]]&gt;0,"Täytetyt"),"")</f>
        <v/>
      </c>
      <c r="X1918" s="62"/>
      <c r="Y1918" s="5">
        <f>Hakulomake!$B$29</f>
        <v>0</v>
      </c>
    </row>
    <row r="1919" spans="2:25" x14ac:dyDescent="0.3">
      <c r="B1919" s="49">
        <f>Hakulomake!$B$17</f>
        <v>0</v>
      </c>
      <c r="C1919" s="77"/>
      <c r="D1919" s="20"/>
      <c r="F1919" s="20"/>
      <c r="G1919" s="20"/>
      <c r="H1919" s="20"/>
      <c r="I1919" s="20"/>
      <c r="J1919" s="17"/>
      <c r="O1919" s="50">
        <f>MIN(Lääkkeet[[#This Row],[Velvoite 1.1.2024 (pakkauksia)]],Lääkkeet[[#This Row],[Suurimman alitusluvan mukainen velvoite 
1.1.-30.6.2024 (pakkauksia)]],Lääkkeet[[#This Row],[Alin saldo 
1.1.-30.6.2024 (pakkauksia)]])*Lääkkeet[[#This Row],[Kirjanpitoarvo / pakkaus 1.1.2024
(EUR  ALV 0 %)]]</f>
        <v>0</v>
      </c>
      <c r="P1919" s="18"/>
      <c r="Q1919" s="13"/>
      <c r="R1919" s="13"/>
      <c r="S1919" s="13"/>
      <c r="T1919" s="14"/>
      <c r="U1919" s="51">
        <f>MIN(Lääkkeet[[#This Row],[Velvoite 1.7.2024 (pakkauksia)]],Lääkkeet[[#This Row],[Suurimman alitusluvan mukainen velvoite
1.7.-31.12.2024 (pakkauksia)]],Lääkkeet[[#This Row],[Alin saldo 
1.7.-31.12.2024 (pakkauksia)]])*Lääkkeet[[#This Row],[Kirjanpitoarvo / pakkaus 1.7.2024
(EUR  ALV 0 %)]]</f>
        <v>0</v>
      </c>
      <c r="W1919" s="62" t="str" cm="1">
        <f t="array" ref="W1919">IFERROR(_xlfn.IFS(Lääkkeet[[#This Row],[Sitoutunut pääoma 
1.1.-30.6.2024 (EUR)]]&gt;0,"Täytetyt",Lääkkeet[[#This Row],[Sitoutunut pääoma 
1.7.-31.12.2024 (EUR)]]&gt;0,"Täytetyt"),"")</f>
        <v/>
      </c>
      <c r="X1919" s="62"/>
      <c r="Y1919" s="5">
        <f>Hakulomake!$B$29</f>
        <v>0</v>
      </c>
    </row>
    <row r="1920" spans="2:25" x14ac:dyDescent="0.3">
      <c r="B1920" s="49">
        <f>Hakulomake!$B$17</f>
        <v>0</v>
      </c>
      <c r="C1920" s="77"/>
      <c r="D1920" s="20"/>
      <c r="F1920" s="20"/>
      <c r="G1920" s="20"/>
      <c r="H1920" s="20"/>
      <c r="I1920" s="20"/>
      <c r="J1920" s="17"/>
      <c r="O1920" s="50">
        <f>MIN(Lääkkeet[[#This Row],[Velvoite 1.1.2024 (pakkauksia)]],Lääkkeet[[#This Row],[Suurimman alitusluvan mukainen velvoite 
1.1.-30.6.2024 (pakkauksia)]],Lääkkeet[[#This Row],[Alin saldo 
1.1.-30.6.2024 (pakkauksia)]])*Lääkkeet[[#This Row],[Kirjanpitoarvo / pakkaus 1.1.2024
(EUR  ALV 0 %)]]</f>
        <v>0</v>
      </c>
      <c r="P1920" s="18"/>
      <c r="Q1920" s="13"/>
      <c r="R1920" s="13"/>
      <c r="S1920" s="13"/>
      <c r="T1920" s="14"/>
      <c r="U1920" s="51">
        <f>MIN(Lääkkeet[[#This Row],[Velvoite 1.7.2024 (pakkauksia)]],Lääkkeet[[#This Row],[Suurimman alitusluvan mukainen velvoite
1.7.-31.12.2024 (pakkauksia)]],Lääkkeet[[#This Row],[Alin saldo 
1.7.-31.12.2024 (pakkauksia)]])*Lääkkeet[[#This Row],[Kirjanpitoarvo / pakkaus 1.7.2024
(EUR  ALV 0 %)]]</f>
        <v>0</v>
      </c>
      <c r="W1920" s="62" t="str" cm="1">
        <f t="array" ref="W1920">IFERROR(_xlfn.IFS(Lääkkeet[[#This Row],[Sitoutunut pääoma 
1.1.-30.6.2024 (EUR)]]&gt;0,"Täytetyt",Lääkkeet[[#This Row],[Sitoutunut pääoma 
1.7.-31.12.2024 (EUR)]]&gt;0,"Täytetyt"),"")</f>
        <v/>
      </c>
      <c r="X1920" s="62"/>
      <c r="Y1920" s="5">
        <f>Hakulomake!$B$29</f>
        <v>0</v>
      </c>
    </row>
    <row r="1921" spans="2:25" x14ac:dyDescent="0.3">
      <c r="B1921" s="49">
        <f>Hakulomake!$B$17</f>
        <v>0</v>
      </c>
      <c r="C1921" s="77"/>
      <c r="D1921" s="20"/>
      <c r="F1921" s="20"/>
      <c r="G1921" s="20"/>
      <c r="H1921" s="20"/>
      <c r="I1921" s="20"/>
      <c r="J1921" s="17"/>
      <c r="O1921" s="50">
        <f>MIN(Lääkkeet[[#This Row],[Velvoite 1.1.2024 (pakkauksia)]],Lääkkeet[[#This Row],[Suurimman alitusluvan mukainen velvoite 
1.1.-30.6.2024 (pakkauksia)]],Lääkkeet[[#This Row],[Alin saldo 
1.1.-30.6.2024 (pakkauksia)]])*Lääkkeet[[#This Row],[Kirjanpitoarvo / pakkaus 1.1.2024
(EUR  ALV 0 %)]]</f>
        <v>0</v>
      </c>
      <c r="P1921" s="18"/>
      <c r="Q1921" s="13"/>
      <c r="R1921" s="13"/>
      <c r="S1921" s="13"/>
      <c r="T1921" s="14"/>
      <c r="U1921" s="51">
        <f>MIN(Lääkkeet[[#This Row],[Velvoite 1.7.2024 (pakkauksia)]],Lääkkeet[[#This Row],[Suurimman alitusluvan mukainen velvoite
1.7.-31.12.2024 (pakkauksia)]],Lääkkeet[[#This Row],[Alin saldo 
1.7.-31.12.2024 (pakkauksia)]])*Lääkkeet[[#This Row],[Kirjanpitoarvo / pakkaus 1.7.2024
(EUR  ALV 0 %)]]</f>
        <v>0</v>
      </c>
      <c r="W1921" s="62" t="str" cm="1">
        <f t="array" ref="W1921">IFERROR(_xlfn.IFS(Lääkkeet[[#This Row],[Sitoutunut pääoma 
1.1.-30.6.2024 (EUR)]]&gt;0,"Täytetyt",Lääkkeet[[#This Row],[Sitoutunut pääoma 
1.7.-31.12.2024 (EUR)]]&gt;0,"Täytetyt"),"")</f>
        <v/>
      </c>
      <c r="X1921" s="62"/>
      <c r="Y1921" s="5">
        <f>Hakulomake!$B$29</f>
        <v>0</v>
      </c>
    </row>
    <row r="1922" spans="2:25" x14ac:dyDescent="0.3">
      <c r="B1922" s="49">
        <f>Hakulomake!$B$17</f>
        <v>0</v>
      </c>
      <c r="C1922" s="77"/>
      <c r="D1922" s="20"/>
      <c r="F1922" s="20"/>
      <c r="G1922" s="20"/>
      <c r="H1922" s="20"/>
      <c r="I1922" s="20"/>
      <c r="J1922" s="17"/>
      <c r="O1922" s="50">
        <f>MIN(Lääkkeet[[#This Row],[Velvoite 1.1.2024 (pakkauksia)]],Lääkkeet[[#This Row],[Suurimman alitusluvan mukainen velvoite 
1.1.-30.6.2024 (pakkauksia)]],Lääkkeet[[#This Row],[Alin saldo 
1.1.-30.6.2024 (pakkauksia)]])*Lääkkeet[[#This Row],[Kirjanpitoarvo / pakkaus 1.1.2024
(EUR  ALV 0 %)]]</f>
        <v>0</v>
      </c>
      <c r="P1922" s="18"/>
      <c r="Q1922" s="13"/>
      <c r="R1922" s="13"/>
      <c r="S1922" s="13"/>
      <c r="T1922" s="14"/>
      <c r="U1922" s="51">
        <f>MIN(Lääkkeet[[#This Row],[Velvoite 1.7.2024 (pakkauksia)]],Lääkkeet[[#This Row],[Suurimman alitusluvan mukainen velvoite
1.7.-31.12.2024 (pakkauksia)]],Lääkkeet[[#This Row],[Alin saldo 
1.7.-31.12.2024 (pakkauksia)]])*Lääkkeet[[#This Row],[Kirjanpitoarvo / pakkaus 1.7.2024
(EUR  ALV 0 %)]]</f>
        <v>0</v>
      </c>
      <c r="W1922" s="62" t="str" cm="1">
        <f t="array" ref="W1922">IFERROR(_xlfn.IFS(Lääkkeet[[#This Row],[Sitoutunut pääoma 
1.1.-30.6.2024 (EUR)]]&gt;0,"Täytetyt",Lääkkeet[[#This Row],[Sitoutunut pääoma 
1.7.-31.12.2024 (EUR)]]&gt;0,"Täytetyt"),"")</f>
        <v/>
      </c>
      <c r="X1922" s="62"/>
      <c r="Y1922" s="5">
        <f>Hakulomake!$B$29</f>
        <v>0</v>
      </c>
    </row>
    <row r="1923" spans="2:25" x14ac:dyDescent="0.3">
      <c r="B1923" s="49">
        <f>Hakulomake!$B$17</f>
        <v>0</v>
      </c>
      <c r="C1923" s="77"/>
      <c r="D1923" s="20"/>
      <c r="F1923" s="20"/>
      <c r="G1923" s="20"/>
      <c r="H1923" s="20"/>
      <c r="I1923" s="20"/>
      <c r="J1923" s="17"/>
      <c r="O1923" s="50">
        <f>MIN(Lääkkeet[[#This Row],[Velvoite 1.1.2024 (pakkauksia)]],Lääkkeet[[#This Row],[Suurimman alitusluvan mukainen velvoite 
1.1.-30.6.2024 (pakkauksia)]],Lääkkeet[[#This Row],[Alin saldo 
1.1.-30.6.2024 (pakkauksia)]])*Lääkkeet[[#This Row],[Kirjanpitoarvo / pakkaus 1.1.2024
(EUR  ALV 0 %)]]</f>
        <v>0</v>
      </c>
      <c r="P1923" s="18"/>
      <c r="Q1923" s="13"/>
      <c r="R1923" s="13"/>
      <c r="S1923" s="13"/>
      <c r="T1923" s="14"/>
      <c r="U1923" s="51">
        <f>MIN(Lääkkeet[[#This Row],[Velvoite 1.7.2024 (pakkauksia)]],Lääkkeet[[#This Row],[Suurimman alitusluvan mukainen velvoite
1.7.-31.12.2024 (pakkauksia)]],Lääkkeet[[#This Row],[Alin saldo 
1.7.-31.12.2024 (pakkauksia)]])*Lääkkeet[[#This Row],[Kirjanpitoarvo / pakkaus 1.7.2024
(EUR  ALV 0 %)]]</f>
        <v>0</v>
      </c>
      <c r="W1923" s="62" t="str" cm="1">
        <f t="array" ref="W1923">IFERROR(_xlfn.IFS(Lääkkeet[[#This Row],[Sitoutunut pääoma 
1.1.-30.6.2024 (EUR)]]&gt;0,"Täytetyt",Lääkkeet[[#This Row],[Sitoutunut pääoma 
1.7.-31.12.2024 (EUR)]]&gt;0,"Täytetyt"),"")</f>
        <v/>
      </c>
      <c r="X1923" s="62"/>
      <c r="Y1923" s="5">
        <f>Hakulomake!$B$29</f>
        <v>0</v>
      </c>
    </row>
    <row r="1924" spans="2:25" x14ac:dyDescent="0.3">
      <c r="B1924" s="49">
        <f>Hakulomake!$B$17</f>
        <v>0</v>
      </c>
      <c r="C1924" s="77"/>
      <c r="D1924" s="20"/>
      <c r="F1924" s="20"/>
      <c r="G1924" s="20"/>
      <c r="H1924" s="20"/>
      <c r="I1924" s="20"/>
      <c r="J1924" s="17"/>
      <c r="O1924" s="50">
        <f>MIN(Lääkkeet[[#This Row],[Velvoite 1.1.2024 (pakkauksia)]],Lääkkeet[[#This Row],[Suurimman alitusluvan mukainen velvoite 
1.1.-30.6.2024 (pakkauksia)]],Lääkkeet[[#This Row],[Alin saldo 
1.1.-30.6.2024 (pakkauksia)]])*Lääkkeet[[#This Row],[Kirjanpitoarvo / pakkaus 1.1.2024
(EUR  ALV 0 %)]]</f>
        <v>0</v>
      </c>
      <c r="P1924" s="18"/>
      <c r="Q1924" s="13"/>
      <c r="R1924" s="13"/>
      <c r="S1924" s="13"/>
      <c r="T1924" s="14"/>
      <c r="U1924" s="51">
        <f>MIN(Lääkkeet[[#This Row],[Velvoite 1.7.2024 (pakkauksia)]],Lääkkeet[[#This Row],[Suurimman alitusluvan mukainen velvoite
1.7.-31.12.2024 (pakkauksia)]],Lääkkeet[[#This Row],[Alin saldo 
1.7.-31.12.2024 (pakkauksia)]])*Lääkkeet[[#This Row],[Kirjanpitoarvo / pakkaus 1.7.2024
(EUR  ALV 0 %)]]</f>
        <v>0</v>
      </c>
      <c r="W1924" s="62" t="str" cm="1">
        <f t="array" ref="W1924">IFERROR(_xlfn.IFS(Lääkkeet[[#This Row],[Sitoutunut pääoma 
1.1.-30.6.2024 (EUR)]]&gt;0,"Täytetyt",Lääkkeet[[#This Row],[Sitoutunut pääoma 
1.7.-31.12.2024 (EUR)]]&gt;0,"Täytetyt"),"")</f>
        <v/>
      </c>
      <c r="X1924" s="62"/>
      <c r="Y1924" s="5">
        <f>Hakulomake!$B$29</f>
        <v>0</v>
      </c>
    </row>
    <row r="1925" spans="2:25" x14ac:dyDescent="0.3">
      <c r="B1925" s="49">
        <f>Hakulomake!$B$17</f>
        <v>0</v>
      </c>
      <c r="C1925" s="77"/>
      <c r="D1925" s="20"/>
      <c r="F1925" s="20"/>
      <c r="G1925" s="20"/>
      <c r="H1925" s="20"/>
      <c r="I1925" s="20"/>
      <c r="J1925" s="17"/>
      <c r="O1925" s="50">
        <f>MIN(Lääkkeet[[#This Row],[Velvoite 1.1.2024 (pakkauksia)]],Lääkkeet[[#This Row],[Suurimman alitusluvan mukainen velvoite 
1.1.-30.6.2024 (pakkauksia)]],Lääkkeet[[#This Row],[Alin saldo 
1.1.-30.6.2024 (pakkauksia)]])*Lääkkeet[[#This Row],[Kirjanpitoarvo / pakkaus 1.1.2024
(EUR  ALV 0 %)]]</f>
        <v>0</v>
      </c>
      <c r="P1925" s="18"/>
      <c r="Q1925" s="13"/>
      <c r="R1925" s="13"/>
      <c r="S1925" s="13"/>
      <c r="T1925" s="14"/>
      <c r="U1925" s="51">
        <f>MIN(Lääkkeet[[#This Row],[Velvoite 1.7.2024 (pakkauksia)]],Lääkkeet[[#This Row],[Suurimman alitusluvan mukainen velvoite
1.7.-31.12.2024 (pakkauksia)]],Lääkkeet[[#This Row],[Alin saldo 
1.7.-31.12.2024 (pakkauksia)]])*Lääkkeet[[#This Row],[Kirjanpitoarvo / pakkaus 1.7.2024
(EUR  ALV 0 %)]]</f>
        <v>0</v>
      </c>
      <c r="W1925" s="62" t="str" cm="1">
        <f t="array" ref="W1925">IFERROR(_xlfn.IFS(Lääkkeet[[#This Row],[Sitoutunut pääoma 
1.1.-30.6.2024 (EUR)]]&gt;0,"Täytetyt",Lääkkeet[[#This Row],[Sitoutunut pääoma 
1.7.-31.12.2024 (EUR)]]&gt;0,"Täytetyt"),"")</f>
        <v/>
      </c>
      <c r="X1925" s="62"/>
      <c r="Y1925" s="5">
        <f>Hakulomake!$B$29</f>
        <v>0</v>
      </c>
    </row>
    <row r="1926" spans="2:25" x14ac:dyDescent="0.3">
      <c r="B1926" s="49">
        <f>Hakulomake!$B$17</f>
        <v>0</v>
      </c>
      <c r="C1926" s="77"/>
      <c r="D1926" s="20"/>
      <c r="F1926" s="20"/>
      <c r="G1926" s="20"/>
      <c r="H1926" s="20"/>
      <c r="I1926" s="20"/>
      <c r="J1926" s="17"/>
      <c r="O1926" s="50">
        <f>MIN(Lääkkeet[[#This Row],[Velvoite 1.1.2024 (pakkauksia)]],Lääkkeet[[#This Row],[Suurimman alitusluvan mukainen velvoite 
1.1.-30.6.2024 (pakkauksia)]],Lääkkeet[[#This Row],[Alin saldo 
1.1.-30.6.2024 (pakkauksia)]])*Lääkkeet[[#This Row],[Kirjanpitoarvo / pakkaus 1.1.2024
(EUR  ALV 0 %)]]</f>
        <v>0</v>
      </c>
      <c r="P1926" s="18"/>
      <c r="Q1926" s="13"/>
      <c r="R1926" s="13"/>
      <c r="S1926" s="13"/>
      <c r="T1926" s="14"/>
      <c r="U1926" s="51">
        <f>MIN(Lääkkeet[[#This Row],[Velvoite 1.7.2024 (pakkauksia)]],Lääkkeet[[#This Row],[Suurimman alitusluvan mukainen velvoite
1.7.-31.12.2024 (pakkauksia)]],Lääkkeet[[#This Row],[Alin saldo 
1.7.-31.12.2024 (pakkauksia)]])*Lääkkeet[[#This Row],[Kirjanpitoarvo / pakkaus 1.7.2024
(EUR  ALV 0 %)]]</f>
        <v>0</v>
      </c>
      <c r="W1926" s="62" t="str" cm="1">
        <f t="array" ref="W1926">IFERROR(_xlfn.IFS(Lääkkeet[[#This Row],[Sitoutunut pääoma 
1.1.-30.6.2024 (EUR)]]&gt;0,"Täytetyt",Lääkkeet[[#This Row],[Sitoutunut pääoma 
1.7.-31.12.2024 (EUR)]]&gt;0,"Täytetyt"),"")</f>
        <v/>
      </c>
      <c r="X1926" s="62"/>
      <c r="Y1926" s="5">
        <f>Hakulomake!$B$29</f>
        <v>0</v>
      </c>
    </row>
    <row r="1927" spans="2:25" x14ac:dyDescent="0.3">
      <c r="B1927" s="49">
        <f>Hakulomake!$B$17</f>
        <v>0</v>
      </c>
      <c r="C1927" s="77"/>
      <c r="D1927" s="20"/>
      <c r="F1927" s="20"/>
      <c r="G1927" s="20"/>
      <c r="H1927" s="20"/>
      <c r="I1927" s="20"/>
      <c r="J1927" s="17"/>
      <c r="O1927" s="50">
        <f>MIN(Lääkkeet[[#This Row],[Velvoite 1.1.2024 (pakkauksia)]],Lääkkeet[[#This Row],[Suurimman alitusluvan mukainen velvoite 
1.1.-30.6.2024 (pakkauksia)]],Lääkkeet[[#This Row],[Alin saldo 
1.1.-30.6.2024 (pakkauksia)]])*Lääkkeet[[#This Row],[Kirjanpitoarvo / pakkaus 1.1.2024
(EUR  ALV 0 %)]]</f>
        <v>0</v>
      </c>
      <c r="P1927" s="18"/>
      <c r="Q1927" s="13"/>
      <c r="R1927" s="13"/>
      <c r="S1927" s="13"/>
      <c r="T1927" s="14"/>
      <c r="U1927" s="51">
        <f>MIN(Lääkkeet[[#This Row],[Velvoite 1.7.2024 (pakkauksia)]],Lääkkeet[[#This Row],[Suurimman alitusluvan mukainen velvoite
1.7.-31.12.2024 (pakkauksia)]],Lääkkeet[[#This Row],[Alin saldo 
1.7.-31.12.2024 (pakkauksia)]])*Lääkkeet[[#This Row],[Kirjanpitoarvo / pakkaus 1.7.2024
(EUR  ALV 0 %)]]</f>
        <v>0</v>
      </c>
      <c r="W1927" s="62" t="str" cm="1">
        <f t="array" ref="W1927">IFERROR(_xlfn.IFS(Lääkkeet[[#This Row],[Sitoutunut pääoma 
1.1.-30.6.2024 (EUR)]]&gt;0,"Täytetyt",Lääkkeet[[#This Row],[Sitoutunut pääoma 
1.7.-31.12.2024 (EUR)]]&gt;0,"Täytetyt"),"")</f>
        <v/>
      </c>
      <c r="X1927" s="62"/>
      <c r="Y1927" s="5">
        <f>Hakulomake!$B$29</f>
        <v>0</v>
      </c>
    </row>
    <row r="1928" spans="2:25" x14ac:dyDescent="0.3">
      <c r="B1928" s="49">
        <f>Hakulomake!$B$17</f>
        <v>0</v>
      </c>
      <c r="C1928" s="77"/>
      <c r="D1928" s="20"/>
      <c r="F1928" s="20"/>
      <c r="G1928" s="20"/>
      <c r="H1928" s="20"/>
      <c r="I1928" s="20"/>
      <c r="J1928" s="17"/>
      <c r="O1928" s="50">
        <f>MIN(Lääkkeet[[#This Row],[Velvoite 1.1.2024 (pakkauksia)]],Lääkkeet[[#This Row],[Suurimman alitusluvan mukainen velvoite 
1.1.-30.6.2024 (pakkauksia)]],Lääkkeet[[#This Row],[Alin saldo 
1.1.-30.6.2024 (pakkauksia)]])*Lääkkeet[[#This Row],[Kirjanpitoarvo / pakkaus 1.1.2024
(EUR  ALV 0 %)]]</f>
        <v>0</v>
      </c>
      <c r="P1928" s="18"/>
      <c r="Q1928" s="13"/>
      <c r="R1928" s="13"/>
      <c r="S1928" s="13"/>
      <c r="T1928" s="14"/>
      <c r="U1928" s="51">
        <f>MIN(Lääkkeet[[#This Row],[Velvoite 1.7.2024 (pakkauksia)]],Lääkkeet[[#This Row],[Suurimman alitusluvan mukainen velvoite
1.7.-31.12.2024 (pakkauksia)]],Lääkkeet[[#This Row],[Alin saldo 
1.7.-31.12.2024 (pakkauksia)]])*Lääkkeet[[#This Row],[Kirjanpitoarvo / pakkaus 1.7.2024
(EUR  ALV 0 %)]]</f>
        <v>0</v>
      </c>
      <c r="W1928" s="62" t="str" cm="1">
        <f t="array" ref="W1928">IFERROR(_xlfn.IFS(Lääkkeet[[#This Row],[Sitoutunut pääoma 
1.1.-30.6.2024 (EUR)]]&gt;0,"Täytetyt",Lääkkeet[[#This Row],[Sitoutunut pääoma 
1.7.-31.12.2024 (EUR)]]&gt;0,"Täytetyt"),"")</f>
        <v/>
      </c>
      <c r="X1928" s="62"/>
      <c r="Y1928" s="5">
        <f>Hakulomake!$B$29</f>
        <v>0</v>
      </c>
    </row>
    <row r="1929" spans="2:25" x14ac:dyDescent="0.3">
      <c r="B1929" s="49">
        <f>Hakulomake!$B$17</f>
        <v>0</v>
      </c>
      <c r="C1929" s="77"/>
      <c r="D1929" s="20"/>
      <c r="F1929" s="20"/>
      <c r="G1929" s="20"/>
      <c r="H1929" s="20"/>
      <c r="I1929" s="20"/>
      <c r="J1929" s="17"/>
      <c r="O1929" s="50">
        <f>MIN(Lääkkeet[[#This Row],[Velvoite 1.1.2024 (pakkauksia)]],Lääkkeet[[#This Row],[Suurimman alitusluvan mukainen velvoite 
1.1.-30.6.2024 (pakkauksia)]],Lääkkeet[[#This Row],[Alin saldo 
1.1.-30.6.2024 (pakkauksia)]])*Lääkkeet[[#This Row],[Kirjanpitoarvo / pakkaus 1.1.2024
(EUR  ALV 0 %)]]</f>
        <v>0</v>
      </c>
      <c r="P1929" s="18"/>
      <c r="Q1929" s="13"/>
      <c r="R1929" s="13"/>
      <c r="S1929" s="13"/>
      <c r="T1929" s="14"/>
      <c r="U1929" s="51">
        <f>MIN(Lääkkeet[[#This Row],[Velvoite 1.7.2024 (pakkauksia)]],Lääkkeet[[#This Row],[Suurimman alitusluvan mukainen velvoite
1.7.-31.12.2024 (pakkauksia)]],Lääkkeet[[#This Row],[Alin saldo 
1.7.-31.12.2024 (pakkauksia)]])*Lääkkeet[[#This Row],[Kirjanpitoarvo / pakkaus 1.7.2024
(EUR  ALV 0 %)]]</f>
        <v>0</v>
      </c>
      <c r="W1929" s="62" t="str" cm="1">
        <f t="array" ref="W1929">IFERROR(_xlfn.IFS(Lääkkeet[[#This Row],[Sitoutunut pääoma 
1.1.-30.6.2024 (EUR)]]&gt;0,"Täytetyt",Lääkkeet[[#This Row],[Sitoutunut pääoma 
1.7.-31.12.2024 (EUR)]]&gt;0,"Täytetyt"),"")</f>
        <v/>
      </c>
      <c r="X1929" s="62"/>
      <c r="Y1929" s="5">
        <f>Hakulomake!$B$29</f>
        <v>0</v>
      </c>
    </row>
    <row r="1930" spans="2:25" x14ac:dyDescent="0.3">
      <c r="B1930" s="49">
        <f>Hakulomake!$B$17</f>
        <v>0</v>
      </c>
      <c r="C1930" s="77"/>
      <c r="D1930" s="20"/>
      <c r="F1930" s="20"/>
      <c r="G1930" s="20"/>
      <c r="H1930" s="20"/>
      <c r="I1930" s="20"/>
      <c r="J1930" s="17"/>
      <c r="O1930" s="50">
        <f>MIN(Lääkkeet[[#This Row],[Velvoite 1.1.2024 (pakkauksia)]],Lääkkeet[[#This Row],[Suurimman alitusluvan mukainen velvoite 
1.1.-30.6.2024 (pakkauksia)]],Lääkkeet[[#This Row],[Alin saldo 
1.1.-30.6.2024 (pakkauksia)]])*Lääkkeet[[#This Row],[Kirjanpitoarvo / pakkaus 1.1.2024
(EUR  ALV 0 %)]]</f>
        <v>0</v>
      </c>
      <c r="P1930" s="18"/>
      <c r="Q1930" s="13"/>
      <c r="R1930" s="13"/>
      <c r="S1930" s="13"/>
      <c r="T1930" s="14"/>
      <c r="U1930" s="51">
        <f>MIN(Lääkkeet[[#This Row],[Velvoite 1.7.2024 (pakkauksia)]],Lääkkeet[[#This Row],[Suurimman alitusluvan mukainen velvoite
1.7.-31.12.2024 (pakkauksia)]],Lääkkeet[[#This Row],[Alin saldo 
1.7.-31.12.2024 (pakkauksia)]])*Lääkkeet[[#This Row],[Kirjanpitoarvo / pakkaus 1.7.2024
(EUR  ALV 0 %)]]</f>
        <v>0</v>
      </c>
      <c r="W1930" s="62" t="str" cm="1">
        <f t="array" ref="W1930">IFERROR(_xlfn.IFS(Lääkkeet[[#This Row],[Sitoutunut pääoma 
1.1.-30.6.2024 (EUR)]]&gt;0,"Täytetyt",Lääkkeet[[#This Row],[Sitoutunut pääoma 
1.7.-31.12.2024 (EUR)]]&gt;0,"Täytetyt"),"")</f>
        <v/>
      </c>
      <c r="X1930" s="62"/>
      <c r="Y1930" s="5">
        <f>Hakulomake!$B$29</f>
        <v>0</v>
      </c>
    </row>
    <row r="1931" spans="2:25" x14ac:dyDescent="0.3">
      <c r="B1931" s="49">
        <f>Hakulomake!$B$17</f>
        <v>0</v>
      </c>
      <c r="C1931" s="77"/>
      <c r="D1931" s="20"/>
      <c r="F1931" s="20"/>
      <c r="G1931" s="20"/>
      <c r="H1931" s="20"/>
      <c r="I1931" s="20"/>
      <c r="J1931" s="17"/>
      <c r="O1931" s="50">
        <f>MIN(Lääkkeet[[#This Row],[Velvoite 1.1.2024 (pakkauksia)]],Lääkkeet[[#This Row],[Suurimman alitusluvan mukainen velvoite 
1.1.-30.6.2024 (pakkauksia)]],Lääkkeet[[#This Row],[Alin saldo 
1.1.-30.6.2024 (pakkauksia)]])*Lääkkeet[[#This Row],[Kirjanpitoarvo / pakkaus 1.1.2024
(EUR  ALV 0 %)]]</f>
        <v>0</v>
      </c>
      <c r="P1931" s="18"/>
      <c r="Q1931" s="13"/>
      <c r="R1931" s="13"/>
      <c r="S1931" s="13"/>
      <c r="T1931" s="14"/>
      <c r="U1931" s="51">
        <f>MIN(Lääkkeet[[#This Row],[Velvoite 1.7.2024 (pakkauksia)]],Lääkkeet[[#This Row],[Suurimman alitusluvan mukainen velvoite
1.7.-31.12.2024 (pakkauksia)]],Lääkkeet[[#This Row],[Alin saldo 
1.7.-31.12.2024 (pakkauksia)]])*Lääkkeet[[#This Row],[Kirjanpitoarvo / pakkaus 1.7.2024
(EUR  ALV 0 %)]]</f>
        <v>0</v>
      </c>
      <c r="W1931" s="62" t="str" cm="1">
        <f t="array" ref="W1931">IFERROR(_xlfn.IFS(Lääkkeet[[#This Row],[Sitoutunut pääoma 
1.1.-30.6.2024 (EUR)]]&gt;0,"Täytetyt",Lääkkeet[[#This Row],[Sitoutunut pääoma 
1.7.-31.12.2024 (EUR)]]&gt;0,"Täytetyt"),"")</f>
        <v/>
      </c>
      <c r="X1931" s="62"/>
      <c r="Y1931" s="5">
        <f>Hakulomake!$B$29</f>
        <v>0</v>
      </c>
    </row>
    <row r="1932" spans="2:25" x14ac:dyDescent="0.3">
      <c r="B1932" s="49">
        <f>Hakulomake!$B$17</f>
        <v>0</v>
      </c>
      <c r="C1932" s="77"/>
      <c r="D1932" s="20"/>
      <c r="F1932" s="20"/>
      <c r="G1932" s="20"/>
      <c r="H1932" s="20"/>
      <c r="I1932" s="20"/>
      <c r="J1932" s="17"/>
      <c r="O1932" s="50">
        <f>MIN(Lääkkeet[[#This Row],[Velvoite 1.1.2024 (pakkauksia)]],Lääkkeet[[#This Row],[Suurimman alitusluvan mukainen velvoite 
1.1.-30.6.2024 (pakkauksia)]],Lääkkeet[[#This Row],[Alin saldo 
1.1.-30.6.2024 (pakkauksia)]])*Lääkkeet[[#This Row],[Kirjanpitoarvo / pakkaus 1.1.2024
(EUR  ALV 0 %)]]</f>
        <v>0</v>
      </c>
      <c r="P1932" s="18"/>
      <c r="Q1932" s="13"/>
      <c r="R1932" s="13"/>
      <c r="S1932" s="13"/>
      <c r="T1932" s="14"/>
      <c r="U1932" s="51">
        <f>MIN(Lääkkeet[[#This Row],[Velvoite 1.7.2024 (pakkauksia)]],Lääkkeet[[#This Row],[Suurimman alitusluvan mukainen velvoite
1.7.-31.12.2024 (pakkauksia)]],Lääkkeet[[#This Row],[Alin saldo 
1.7.-31.12.2024 (pakkauksia)]])*Lääkkeet[[#This Row],[Kirjanpitoarvo / pakkaus 1.7.2024
(EUR  ALV 0 %)]]</f>
        <v>0</v>
      </c>
      <c r="W1932" s="62" t="str" cm="1">
        <f t="array" ref="W1932">IFERROR(_xlfn.IFS(Lääkkeet[[#This Row],[Sitoutunut pääoma 
1.1.-30.6.2024 (EUR)]]&gt;0,"Täytetyt",Lääkkeet[[#This Row],[Sitoutunut pääoma 
1.7.-31.12.2024 (EUR)]]&gt;0,"Täytetyt"),"")</f>
        <v/>
      </c>
      <c r="X1932" s="62"/>
      <c r="Y1932" s="5">
        <f>Hakulomake!$B$29</f>
        <v>0</v>
      </c>
    </row>
    <row r="1933" spans="2:25" x14ac:dyDescent="0.3">
      <c r="B1933" s="49">
        <f>Hakulomake!$B$17</f>
        <v>0</v>
      </c>
      <c r="C1933" s="77"/>
      <c r="D1933" s="20"/>
      <c r="F1933" s="20"/>
      <c r="G1933" s="20"/>
      <c r="H1933" s="20"/>
      <c r="I1933" s="20"/>
      <c r="J1933" s="17"/>
      <c r="O1933" s="50">
        <f>MIN(Lääkkeet[[#This Row],[Velvoite 1.1.2024 (pakkauksia)]],Lääkkeet[[#This Row],[Suurimman alitusluvan mukainen velvoite 
1.1.-30.6.2024 (pakkauksia)]],Lääkkeet[[#This Row],[Alin saldo 
1.1.-30.6.2024 (pakkauksia)]])*Lääkkeet[[#This Row],[Kirjanpitoarvo / pakkaus 1.1.2024
(EUR  ALV 0 %)]]</f>
        <v>0</v>
      </c>
      <c r="P1933" s="18"/>
      <c r="Q1933" s="13"/>
      <c r="R1933" s="13"/>
      <c r="S1933" s="13"/>
      <c r="T1933" s="14"/>
      <c r="U1933" s="51">
        <f>MIN(Lääkkeet[[#This Row],[Velvoite 1.7.2024 (pakkauksia)]],Lääkkeet[[#This Row],[Suurimman alitusluvan mukainen velvoite
1.7.-31.12.2024 (pakkauksia)]],Lääkkeet[[#This Row],[Alin saldo 
1.7.-31.12.2024 (pakkauksia)]])*Lääkkeet[[#This Row],[Kirjanpitoarvo / pakkaus 1.7.2024
(EUR  ALV 0 %)]]</f>
        <v>0</v>
      </c>
      <c r="W1933" s="62" t="str" cm="1">
        <f t="array" ref="W1933">IFERROR(_xlfn.IFS(Lääkkeet[[#This Row],[Sitoutunut pääoma 
1.1.-30.6.2024 (EUR)]]&gt;0,"Täytetyt",Lääkkeet[[#This Row],[Sitoutunut pääoma 
1.7.-31.12.2024 (EUR)]]&gt;0,"Täytetyt"),"")</f>
        <v/>
      </c>
      <c r="X1933" s="62"/>
      <c r="Y1933" s="5">
        <f>Hakulomake!$B$29</f>
        <v>0</v>
      </c>
    </row>
    <row r="1934" spans="2:25" x14ac:dyDescent="0.3">
      <c r="B1934" s="49">
        <f>Hakulomake!$B$17</f>
        <v>0</v>
      </c>
      <c r="C1934" s="77"/>
      <c r="D1934" s="20"/>
      <c r="F1934" s="20"/>
      <c r="G1934" s="20"/>
      <c r="H1934" s="20"/>
      <c r="I1934" s="20"/>
      <c r="J1934" s="17"/>
      <c r="O1934" s="50">
        <f>MIN(Lääkkeet[[#This Row],[Velvoite 1.1.2024 (pakkauksia)]],Lääkkeet[[#This Row],[Suurimman alitusluvan mukainen velvoite 
1.1.-30.6.2024 (pakkauksia)]],Lääkkeet[[#This Row],[Alin saldo 
1.1.-30.6.2024 (pakkauksia)]])*Lääkkeet[[#This Row],[Kirjanpitoarvo / pakkaus 1.1.2024
(EUR  ALV 0 %)]]</f>
        <v>0</v>
      </c>
      <c r="P1934" s="18"/>
      <c r="Q1934" s="13"/>
      <c r="R1934" s="13"/>
      <c r="S1934" s="13"/>
      <c r="T1934" s="14"/>
      <c r="U1934" s="51">
        <f>MIN(Lääkkeet[[#This Row],[Velvoite 1.7.2024 (pakkauksia)]],Lääkkeet[[#This Row],[Suurimman alitusluvan mukainen velvoite
1.7.-31.12.2024 (pakkauksia)]],Lääkkeet[[#This Row],[Alin saldo 
1.7.-31.12.2024 (pakkauksia)]])*Lääkkeet[[#This Row],[Kirjanpitoarvo / pakkaus 1.7.2024
(EUR  ALV 0 %)]]</f>
        <v>0</v>
      </c>
      <c r="W1934" s="62" t="str" cm="1">
        <f t="array" ref="W1934">IFERROR(_xlfn.IFS(Lääkkeet[[#This Row],[Sitoutunut pääoma 
1.1.-30.6.2024 (EUR)]]&gt;0,"Täytetyt",Lääkkeet[[#This Row],[Sitoutunut pääoma 
1.7.-31.12.2024 (EUR)]]&gt;0,"Täytetyt"),"")</f>
        <v/>
      </c>
      <c r="X1934" s="62"/>
      <c r="Y1934" s="5">
        <f>Hakulomake!$B$29</f>
        <v>0</v>
      </c>
    </row>
    <row r="1935" spans="2:25" x14ac:dyDescent="0.3">
      <c r="B1935" s="49">
        <f>Hakulomake!$B$17</f>
        <v>0</v>
      </c>
      <c r="C1935" s="77"/>
      <c r="D1935" s="20"/>
      <c r="F1935" s="20"/>
      <c r="G1935" s="20"/>
      <c r="H1935" s="20"/>
      <c r="I1935" s="20"/>
      <c r="J1935" s="17"/>
      <c r="O1935" s="50">
        <f>MIN(Lääkkeet[[#This Row],[Velvoite 1.1.2024 (pakkauksia)]],Lääkkeet[[#This Row],[Suurimman alitusluvan mukainen velvoite 
1.1.-30.6.2024 (pakkauksia)]],Lääkkeet[[#This Row],[Alin saldo 
1.1.-30.6.2024 (pakkauksia)]])*Lääkkeet[[#This Row],[Kirjanpitoarvo / pakkaus 1.1.2024
(EUR  ALV 0 %)]]</f>
        <v>0</v>
      </c>
      <c r="P1935" s="18"/>
      <c r="Q1935" s="13"/>
      <c r="R1935" s="13"/>
      <c r="S1935" s="13"/>
      <c r="T1935" s="14"/>
      <c r="U1935" s="51">
        <f>MIN(Lääkkeet[[#This Row],[Velvoite 1.7.2024 (pakkauksia)]],Lääkkeet[[#This Row],[Suurimman alitusluvan mukainen velvoite
1.7.-31.12.2024 (pakkauksia)]],Lääkkeet[[#This Row],[Alin saldo 
1.7.-31.12.2024 (pakkauksia)]])*Lääkkeet[[#This Row],[Kirjanpitoarvo / pakkaus 1.7.2024
(EUR  ALV 0 %)]]</f>
        <v>0</v>
      </c>
      <c r="W1935" s="62" t="str" cm="1">
        <f t="array" ref="W1935">IFERROR(_xlfn.IFS(Lääkkeet[[#This Row],[Sitoutunut pääoma 
1.1.-30.6.2024 (EUR)]]&gt;0,"Täytetyt",Lääkkeet[[#This Row],[Sitoutunut pääoma 
1.7.-31.12.2024 (EUR)]]&gt;0,"Täytetyt"),"")</f>
        <v/>
      </c>
      <c r="X1935" s="62"/>
      <c r="Y1935" s="5">
        <f>Hakulomake!$B$29</f>
        <v>0</v>
      </c>
    </row>
    <row r="1936" spans="2:25" x14ac:dyDescent="0.3">
      <c r="B1936" s="49">
        <f>Hakulomake!$B$17</f>
        <v>0</v>
      </c>
      <c r="C1936" s="77"/>
      <c r="D1936" s="20"/>
      <c r="F1936" s="20"/>
      <c r="G1936" s="20"/>
      <c r="H1936" s="20"/>
      <c r="I1936" s="20"/>
      <c r="J1936" s="17"/>
      <c r="O1936" s="50">
        <f>MIN(Lääkkeet[[#This Row],[Velvoite 1.1.2024 (pakkauksia)]],Lääkkeet[[#This Row],[Suurimman alitusluvan mukainen velvoite 
1.1.-30.6.2024 (pakkauksia)]],Lääkkeet[[#This Row],[Alin saldo 
1.1.-30.6.2024 (pakkauksia)]])*Lääkkeet[[#This Row],[Kirjanpitoarvo / pakkaus 1.1.2024
(EUR  ALV 0 %)]]</f>
        <v>0</v>
      </c>
      <c r="P1936" s="18"/>
      <c r="Q1936" s="13"/>
      <c r="R1936" s="13"/>
      <c r="S1936" s="13"/>
      <c r="T1936" s="14"/>
      <c r="U1936" s="51">
        <f>MIN(Lääkkeet[[#This Row],[Velvoite 1.7.2024 (pakkauksia)]],Lääkkeet[[#This Row],[Suurimman alitusluvan mukainen velvoite
1.7.-31.12.2024 (pakkauksia)]],Lääkkeet[[#This Row],[Alin saldo 
1.7.-31.12.2024 (pakkauksia)]])*Lääkkeet[[#This Row],[Kirjanpitoarvo / pakkaus 1.7.2024
(EUR  ALV 0 %)]]</f>
        <v>0</v>
      </c>
      <c r="W1936" s="62" t="str" cm="1">
        <f t="array" ref="W1936">IFERROR(_xlfn.IFS(Lääkkeet[[#This Row],[Sitoutunut pääoma 
1.1.-30.6.2024 (EUR)]]&gt;0,"Täytetyt",Lääkkeet[[#This Row],[Sitoutunut pääoma 
1.7.-31.12.2024 (EUR)]]&gt;0,"Täytetyt"),"")</f>
        <v/>
      </c>
      <c r="X1936" s="62"/>
      <c r="Y1936" s="5">
        <f>Hakulomake!$B$29</f>
        <v>0</v>
      </c>
    </row>
    <row r="1937" spans="2:25" x14ac:dyDescent="0.3">
      <c r="B1937" s="49">
        <f>Hakulomake!$B$17</f>
        <v>0</v>
      </c>
      <c r="C1937" s="77"/>
      <c r="D1937" s="20"/>
      <c r="F1937" s="20"/>
      <c r="G1937" s="20"/>
      <c r="H1937" s="20"/>
      <c r="I1937" s="20"/>
      <c r="J1937" s="17"/>
      <c r="O1937" s="50">
        <f>MIN(Lääkkeet[[#This Row],[Velvoite 1.1.2024 (pakkauksia)]],Lääkkeet[[#This Row],[Suurimman alitusluvan mukainen velvoite 
1.1.-30.6.2024 (pakkauksia)]],Lääkkeet[[#This Row],[Alin saldo 
1.1.-30.6.2024 (pakkauksia)]])*Lääkkeet[[#This Row],[Kirjanpitoarvo / pakkaus 1.1.2024
(EUR  ALV 0 %)]]</f>
        <v>0</v>
      </c>
      <c r="P1937" s="18"/>
      <c r="Q1937" s="13"/>
      <c r="R1937" s="13"/>
      <c r="S1937" s="13"/>
      <c r="T1937" s="14"/>
      <c r="U1937" s="51">
        <f>MIN(Lääkkeet[[#This Row],[Velvoite 1.7.2024 (pakkauksia)]],Lääkkeet[[#This Row],[Suurimman alitusluvan mukainen velvoite
1.7.-31.12.2024 (pakkauksia)]],Lääkkeet[[#This Row],[Alin saldo 
1.7.-31.12.2024 (pakkauksia)]])*Lääkkeet[[#This Row],[Kirjanpitoarvo / pakkaus 1.7.2024
(EUR  ALV 0 %)]]</f>
        <v>0</v>
      </c>
      <c r="W1937" s="62" t="str" cm="1">
        <f t="array" ref="W1937">IFERROR(_xlfn.IFS(Lääkkeet[[#This Row],[Sitoutunut pääoma 
1.1.-30.6.2024 (EUR)]]&gt;0,"Täytetyt",Lääkkeet[[#This Row],[Sitoutunut pääoma 
1.7.-31.12.2024 (EUR)]]&gt;0,"Täytetyt"),"")</f>
        <v/>
      </c>
      <c r="X1937" s="62"/>
      <c r="Y1937" s="5">
        <f>Hakulomake!$B$29</f>
        <v>0</v>
      </c>
    </row>
    <row r="1938" spans="2:25" x14ac:dyDescent="0.3">
      <c r="B1938" s="49">
        <f>Hakulomake!$B$17</f>
        <v>0</v>
      </c>
      <c r="C1938" s="77"/>
      <c r="D1938" s="20"/>
      <c r="F1938" s="20"/>
      <c r="G1938" s="20"/>
      <c r="H1938" s="20"/>
      <c r="I1938" s="20"/>
      <c r="J1938" s="17"/>
      <c r="O1938" s="50">
        <f>MIN(Lääkkeet[[#This Row],[Velvoite 1.1.2024 (pakkauksia)]],Lääkkeet[[#This Row],[Suurimman alitusluvan mukainen velvoite 
1.1.-30.6.2024 (pakkauksia)]],Lääkkeet[[#This Row],[Alin saldo 
1.1.-30.6.2024 (pakkauksia)]])*Lääkkeet[[#This Row],[Kirjanpitoarvo / pakkaus 1.1.2024
(EUR  ALV 0 %)]]</f>
        <v>0</v>
      </c>
      <c r="P1938" s="18"/>
      <c r="Q1938" s="13"/>
      <c r="R1938" s="13"/>
      <c r="S1938" s="13"/>
      <c r="T1938" s="14"/>
      <c r="U1938" s="51">
        <f>MIN(Lääkkeet[[#This Row],[Velvoite 1.7.2024 (pakkauksia)]],Lääkkeet[[#This Row],[Suurimman alitusluvan mukainen velvoite
1.7.-31.12.2024 (pakkauksia)]],Lääkkeet[[#This Row],[Alin saldo 
1.7.-31.12.2024 (pakkauksia)]])*Lääkkeet[[#This Row],[Kirjanpitoarvo / pakkaus 1.7.2024
(EUR  ALV 0 %)]]</f>
        <v>0</v>
      </c>
      <c r="W1938" s="62" t="str" cm="1">
        <f t="array" ref="W1938">IFERROR(_xlfn.IFS(Lääkkeet[[#This Row],[Sitoutunut pääoma 
1.1.-30.6.2024 (EUR)]]&gt;0,"Täytetyt",Lääkkeet[[#This Row],[Sitoutunut pääoma 
1.7.-31.12.2024 (EUR)]]&gt;0,"Täytetyt"),"")</f>
        <v/>
      </c>
      <c r="X1938" s="62"/>
      <c r="Y1938" s="5">
        <f>Hakulomake!$B$29</f>
        <v>0</v>
      </c>
    </row>
    <row r="1939" spans="2:25" x14ac:dyDescent="0.3">
      <c r="B1939" s="49">
        <f>Hakulomake!$B$17</f>
        <v>0</v>
      </c>
      <c r="C1939" s="77"/>
      <c r="D1939" s="20"/>
      <c r="F1939" s="20"/>
      <c r="G1939" s="20"/>
      <c r="H1939" s="20"/>
      <c r="I1939" s="20"/>
      <c r="J1939" s="17"/>
      <c r="O1939" s="50">
        <f>MIN(Lääkkeet[[#This Row],[Velvoite 1.1.2024 (pakkauksia)]],Lääkkeet[[#This Row],[Suurimman alitusluvan mukainen velvoite 
1.1.-30.6.2024 (pakkauksia)]],Lääkkeet[[#This Row],[Alin saldo 
1.1.-30.6.2024 (pakkauksia)]])*Lääkkeet[[#This Row],[Kirjanpitoarvo / pakkaus 1.1.2024
(EUR  ALV 0 %)]]</f>
        <v>0</v>
      </c>
      <c r="P1939" s="18"/>
      <c r="Q1939" s="13"/>
      <c r="R1939" s="13"/>
      <c r="S1939" s="13"/>
      <c r="T1939" s="14"/>
      <c r="U1939" s="51">
        <f>MIN(Lääkkeet[[#This Row],[Velvoite 1.7.2024 (pakkauksia)]],Lääkkeet[[#This Row],[Suurimman alitusluvan mukainen velvoite
1.7.-31.12.2024 (pakkauksia)]],Lääkkeet[[#This Row],[Alin saldo 
1.7.-31.12.2024 (pakkauksia)]])*Lääkkeet[[#This Row],[Kirjanpitoarvo / pakkaus 1.7.2024
(EUR  ALV 0 %)]]</f>
        <v>0</v>
      </c>
      <c r="W1939" s="62" t="str" cm="1">
        <f t="array" ref="W1939">IFERROR(_xlfn.IFS(Lääkkeet[[#This Row],[Sitoutunut pääoma 
1.1.-30.6.2024 (EUR)]]&gt;0,"Täytetyt",Lääkkeet[[#This Row],[Sitoutunut pääoma 
1.7.-31.12.2024 (EUR)]]&gt;0,"Täytetyt"),"")</f>
        <v/>
      </c>
      <c r="X1939" s="62"/>
      <c r="Y1939" s="5">
        <f>Hakulomake!$B$29</f>
        <v>0</v>
      </c>
    </row>
    <row r="1940" spans="2:25" x14ac:dyDescent="0.3">
      <c r="B1940" s="49">
        <f>Hakulomake!$B$17</f>
        <v>0</v>
      </c>
      <c r="C1940" s="77"/>
      <c r="D1940" s="20"/>
      <c r="F1940" s="20"/>
      <c r="G1940" s="20"/>
      <c r="H1940" s="20"/>
      <c r="I1940" s="20"/>
      <c r="J1940" s="17"/>
      <c r="O1940" s="50">
        <f>MIN(Lääkkeet[[#This Row],[Velvoite 1.1.2024 (pakkauksia)]],Lääkkeet[[#This Row],[Suurimman alitusluvan mukainen velvoite 
1.1.-30.6.2024 (pakkauksia)]],Lääkkeet[[#This Row],[Alin saldo 
1.1.-30.6.2024 (pakkauksia)]])*Lääkkeet[[#This Row],[Kirjanpitoarvo / pakkaus 1.1.2024
(EUR  ALV 0 %)]]</f>
        <v>0</v>
      </c>
      <c r="P1940" s="18"/>
      <c r="Q1940" s="13"/>
      <c r="R1940" s="13"/>
      <c r="S1940" s="13"/>
      <c r="T1940" s="14"/>
      <c r="U1940" s="51">
        <f>MIN(Lääkkeet[[#This Row],[Velvoite 1.7.2024 (pakkauksia)]],Lääkkeet[[#This Row],[Suurimman alitusluvan mukainen velvoite
1.7.-31.12.2024 (pakkauksia)]],Lääkkeet[[#This Row],[Alin saldo 
1.7.-31.12.2024 (pakkauksia)]])*Lääkkeet[[#This Row],[Kirjanpitoarvo / pakkaus 1.7.2024
(EUR  ALV 0 %)]]</f>
        <v>0</v>
      </c>
      <c r="W1940" s="62" t="str" cm="1">
        <f t="array" ref="W1940">IFERROR(_xlfn.IFS(Lääkkeet[[#This Row],[Sitoutunut pääoma 
1.1.-30.6.2024 (EUR)]]&gt;0,"Täytetyt",Lääkkeet[[#This Row],[Sitoutunut pääoma 
1.7.-31.12.2024 (EUR)]]&gt;0,"Täytetyt"),"")</f>
        <v/>
      </c>
      <c r="X1940" s="62"/>
      <c r="Y1940" s="5">
        <f>Hakulomake!$B$29</f>
        <v>0</v>
      </c>
    </row>
    <row r="1941" spans="2:25" x14ac:dyDescent="0.3">
      <c r="B1941" s="49">
        <f>Hakulomake!$B$17</f>
        <v>0</v>
      </c>
      <c r="C1941" s="77"/>
      <c r="D1941" s="20"/>
      <c r="F1941" s="20"/>
      <c r="G1941" s="20"/>
      <c r="H1941" s="20"/>
      <c r="I1941" s="20"/>
      <c r="J1941" s="17"/>
      <c r="O1941" s="50">
        <f>MIN(Lääkkeet[[#This Row],[Velvoite 1.1.2024 (pakkauksia)]],Lääkkeet[[#This Row],[Suurimman alitusluvan mukainen velvoite 
1.1.-30.6.2024 (pakkauksia)]],Lääkkeet[[#This Row],[Alin saldo 
1.1.-30.6.2024 (pakkauksia)]])*Lääkkeet[[#This Row],[Kirjanpitoarvo / pakkaus 1.1.2024
(EUR  ALV 0 %)]]</f>
        <v>0</v>
      </c>
      <c r="P1941" s="18"/>
      <c r="Q1941" s="13"/>
      <c r="R1941" s="13"/>
      <c r="S1941" s="13"/>
      <c r="T1941" s="14"/>
      <c r="U1941" s="51">
        <f>MIN(Lääkkeet[[#This Row],[Velvoite 1.7.2024 (pakkauksia)]],Lääkkeet[[#This Row],[Suurimman alitusluvan mukainen velvoite
1.7.-31.12.2024 (pakkauksia)]],Lääkkeet[[#This Row],[Alin saldo 
1.7.-31.12.2024 (pakkauksia)]])*Lääkkeet[[#This Row],[Kirjanpitoarvo / pakkaus 1.7.2024
(EUR  ALV 0 %)]]</f>
        <v>0</v>
      </c>
      <c r="W1941" s="62" t="str" cm="1">
        <f t="array" ref="W1941">IFERROR(_xlfn.IFS(Lääkkeet[[#This Row],[Sitoutunut pääoma 
1.1.-30.6.2024 (EUR)]]&gt;0,"Täytetyt",Lääkkeet[[#This Row],[Sitoutunut pääoma 
1.7.-31.12.2024 (EUR)]]&gt;0,"Täytetyt"),"")</f>
        <v/>
      </c>
      <c r="X1941" s="62"/>
      <c r="Y1941" s="5">
        <f>Hakulomake!$B$29</f>
        <v>0</v>
      </c>
    </row>
    <row r="1942" spans="2:25" x14ac:dyDescent="0.3">
      <c r="B1942" s="49">
        <f>Hakulomake!$B$17</f>
        <v>0</v>
      </c>
      <c r="C1942" s="77"/>
      <c r="D1942" s="20"/>
      <c r="F1942" s="20"/>
      <c r="G1942" s="20"/>
      <c r="H1942" s="20"/>
      <c r="I1942" s="20"/>
      <c r="J1942" s="17"/>
      <c r="O1942" s="50">
        <f>MIN(Lääkkeet[[#This Row],[Velvoite 1.1.2024 (pakkauksia)]],Lääkkeet[[#This Row],[Suurimman alitusluvan mukainen velvoite 
1.1.-30.6.2024 (pakkauksia)]],Lääkkeet[[#This Row],[Alin saldo 
1.1.-30.6.2024 (pakkauksia)]])*Lääkkeet[[#This Row],[Kirjanpitoarvo / pakkaus 1.1.2024
(EUR  ALV 0 %)]]</f>
        <v>0</v>
      </c>
      <c r="P1942" s="18"/>
      <c r="Q1942" s="13"/>
      <c r="R1942" s="13"/>
      <c r="S1942" s="13"/>
      <c r="T1942" s="14"/>
      <c r="U1942" s="51">
        <f>MIN(Lääkkeet[[#This Row],[Velvoite 1.7.2024 (pakkauksia)]],Lääkkeet[[#This Row],[Suurimman alitusluvan mukainen velvoite
1.7.-31.12.2024 (pakkauksia)]],Lääkkeet[[#This Row],[Alin saldo 
1.7.-31.12.2024 (pakkauksia)]])*Lääkkeet[[#This Row],[Kirjanpitoarvo / pakkaus 1.7.2024
(EUR  ALV 0 %)]]</f>
        <v>0</v>
      </c>
      <c r="W1942" s="62" t="str" cm="1">
        <f t="array" ref="W1942">IFERROR(_xlfn.IFS(Lääkkeet[[#This Row],[Sitoutunut pääoma 
1.1.-30.6.2024 (EUR)]]&gt;0,"Täytetyt",Lääkkeet[[#This Row],[Sitoutunut pääoma 
1.7.-31.12.2024 (EUR)]]&gt;0,"Täytetyt"),"")</f>
        <v/>
      </c>
      <c r="X1942" s="62"/>
      <c r="Y1942" s="5">
        <f>Hakulomake!$B$29</f>
        <v>0</v>
      </c>
    </row>
    <row r="1943" spans="2:25" x14ac:dyDescent="0.3">
      <c r="B1943" s="49">
        <f>Hakulomake!$B$17</f>
        <v>0</v>
      </c>
      <c r="C1943" s="77"/>
      <c r="D1943" s="20"/>
      <c r="F1943" s="20"/>
      <c r="G1943" s="20"/>
      <c r="H1943" s="20"/>
      <c r="I1943" s="20"/>
      <c r="J1943" s="17"/>
      <c r="O1943" s="50">
        <f>MIN(Lääkkeet[[#This Row],[Velvoite 1.1.2024 (pakkauksia)]],Lääkkeet[[#This Row],[Suurimman alitusluvan mukainen velvoite 
1.1.-30.6.2024 (pakkauksia)]],Lääkkeet[[#This Row],[Alin saldo 
1.1.-30.6.2024 (pakkauksia)]])*Lääkkeet[[#This Row],[Kirjanpitoarvo / pakkaus 1.1.2024
(EUR  ALV 0 %)]]</f>
        <v>0</v>
      </c>
      <c r="P1943" s="18"/>
      <c r="Q1943" s="13"/>
      <c r="R1943" s="13"/>
      <c r="S1943" s="13"/>
      <c r="T1943" s="14"/>
      <c r="U1943" s="51">
        <f>MIN(Lääkkeet[[#This Row],[Velvoite 1.7.2024 (pakkauksia)]],Lääkkeet[[#This Row],[Suurimman alitusluvan mukainen velvoite
1.7.-31.12.2024 (pakkauksia)]],Lääkkeet[[#This Row],[Alin saldo 
1.7.-31.12.2024 (pakkauksia)]])*Lääkkeet[[#This Row],[Kirjanpitoarvo / pakkaus 1.7.2024
(EUR  ALV 0 %)]]</f>
        <v>0</v>
      </c>
      <c r="W1943" s="62" t="str" cm="1">
        <f t="array" ref="W1943">IFERROR(_xlfn.IFS(Lääkkeet[[#This Row],[Sitoutunut pääoma 
1.1.-30.6.2024 (EUR)]]&gt;0,"Täytetyt",Lääkkeet[[#This Row],[Sitoutunut pääoma 
1.7.-31.12.2024 (EUR)]]&gt;0,"Täytetyt"),"")</f>
        <v/>
      </c>
      <c r="X1943" s="62"/>
      <c r="Y1943" s="5">
        <f>Hakulomake!$B$29</f>
        <v>0</v>
      </c>
    </row>
    <row r="1944" spans="2:25" x14ac:dyDescent="0.3">
      <c r="B1944" s="49">
        <f>Hakulomake!$B$17</f>
        <v>0</v>
      </c>
      <c r="C1944" s="77"/>
      <c r="D1944" s="20"/>
      <c r="F1944" s="20"/>
      <c r="G1944" s="20"/>
      <c r="H1944" s="20"/>
      <c r="I1944" s="20"/>
      <c r="J1944" s="17"/>
      <c r="O1944" s="50">
        <f>MIN(Lääkkeet[[#This Row],[Velvoite 1.1.2024 (pakkauksia)]],Lääkkeet[[#This Row],[Suurimman alitusluvan mukainen velvoite 
1.1.-30.6.2024 (pakkauksia)]],Lääkkeet[[#This Row],[Alin saldo 
1.1.-30.6.2024 (pakkauksia)]])*Lääkkeet[[#This Row],[Kirjanpitoarvo / pakkaus 1.1.2024
(EUR  ALV 0 %)]]</f>
        <v>0</v>
      </c>
      <c r="P1944" s="18"/>
      <c r="Q1944" s="13"/>
      <c r="R1944" s="13"/>
      <c r="S1944" s="13"/>
      <c r="T1944" s="14"/>
      <c r="U1944" s="51">
        <f>MIN(Lääkkeet[[#This Row],[Velvoite 1.7.2024 (pakkauksia)]],Lääkkeet[[#This Row],[Suurimman alitusluvan mukainen velvoite
1.7.-31.12.2024 (pakkauksia)]],Lääkkeet[[#This Row],[Alin saldo 
1.7.-31.12.2024 (pakkauksia)]])*Lääkkeet[[#This Row],[Kirjanpitoarvo / pakkaus 1.7.2024
(EUR  ALV 0 %)]]</f>
        <v>0</v>
      </c>
      <c r="W1944" s="62" t="str" cm="1">
        <f t="array" ref="W1944">IFERROR(_xlfn.IFS(Lääkkeet[[#This Row],[Sitoutunut pääoma 
1.1.-30.6.2024 (EUR)]]&gt;0,"Täytetyt",Lääkkeet[[#This Row],[Sitoutunut pääoma 
1.7.-31.12.2024 (EUR)]]&gt;0,"Täytetyt"),"")</f>
        <v/>
      </c>
      <c r="X1944" s="62"/>
      <c r="Y1944" s="5">
        <f>Hakulomake!$B$29</f>
        <v>0</v>
      </c>
    </row>
    <row r="1945" spans="2:25" x14ac:dyDescent="0.3">
      <c r="B1945" s="49">
        <f>Hakulomake!$B$17</f>
        <v>0</v>
      </c>
      <c r="C1945" s="77"/>
      <c r="D1945" s="20"/>
      <c r="F1945" s="20"/>
      <c r="G1945" s="20"/>
      <c r="H1945" s="20"/>
      <c r="I1945" s="20"/>
      <c r="J1945" s="17"/>
      <c r="O1945" s="50">
        <f>MIN(Lääkkeet[[#This Row],[Velvoite 1.1.2024 (pakkauksia)]],Lääkkeet[[#This Row],[Suurimman alitusluvan mukainen velvoite 
1.1.-30.6.2024 (pakkauksia)]],Lääkkeet[[#This Row],[Alin saldo 
1.1.-30.6.2024 (pakkauksia)]])*Lääkkeet[[#This Row],[Kirjanpitoarvo / pakkaus 1.1.2024
(EUR  ALV 0 %)]]</f>
        <v>0</v>
      </c>
      <c r="P1945" s="18"/>
      <c r="Q1945" s="13"/>
      <c r="R1945" s="13"/>
      <c r="S1945" s="13"/>
      <c r="T1945" s="14"/>
      <c r="U1945" s="51">
        <f>MIN(Lääkkeet[[#This Row],[Velvoite 1.7.2024 (pakkauksia)]],Lääkkeet[[#This Row],[Suurimman alitusluvan mukainen velvoite
1.7.-31.12.2024 (pakkauksia)]],Lääkkeet[[#This Row],[Alin saldo 
1.7.-31.12.2024 (pakkauksia)]])*Lääkkeet[[#This Row],[Kirjanpitoarvo / pakkaus 1.7.2024
(EUR  ALV 0 %)]]</f>
        <v>0</v>
      </c>
      <c r="W1945" s="62" t="str" cm="1">
        <f t="array" ref="W1945">IFERROR(_xlfn.IFS(Lääkkeet[[#This Row],[Sitoutunut pääoma 
1.1.-30.6.2024 (EUR)]]&gt;0,"Täytetyt",Lääkkeet[[#This Row],[Sitoutunut pääoma 
1.7.-31.12.2024 (EUR)]]&gt;0,"Täytetyt"),"")</f>
        <v/>
      </c>
      <c r="X1945" s="62"/>
      <c r="Y1945" s="5">
        <f>Hakulomake!$B$29</f>
        <v>0</v>
      </c>
    </row>
    <row r="1946" spans="2:25" x14ac:dyDescent="0.3">
      <c r="B1946" s="49">
        <f>Hakulomake!$B$17</f>
        <v>0</v>
      </c>
      <c r="C1946" s="77"/>
      <c r="D1946" s="20"/>
      <c r="F1946" s="20"/>
      <c r="G1946" s="20"/>
      <c r="H1946" s="20"/>
      <c r="I1946" s="20"/>
      <c r="J1946" s="17"/>
      <c r="O1946" s="50">
        <f>MIN(Lääkkeet[[#This Row],[Velvoite 1.1.2024 (pakkauksia)]],Lääkkeet[[#This Row],[Suurimman alitusluvan mukainen velvoite 
1.1.-30.6.2024 (pakkauksia)]],Lääkkeet[[#This Row],[Alin saldo 
1.1.-30.6.2024 (pakkauksia)]])*Lääkkeet[[#This Row],[Kirjanpitoarvo / pakkaus 1.1.2024
(EUR  ALV 0 %)]]</f>
        <v>0</v>
      </c>
      <c r="P1946" s="18"/>
      <c r="Q1946" s="13"/>
      <c r="R1946" s="13"/>
      <c r="S1946" s="13"/>
      <c r="T1946" s="14"/>
      <c r="U1946" s="51">
        <f>MIN(Lääkkeet[[#This Row],[Velvoite 1.7.2024 (pakkauksia)]],Lääkkeet[[#This Row],[Suurimman alitusluvan mukainen velvoite
1.7.-31.12.2024 (pakkauksia)]],Lääkkeet[[#This Row],[Alin saldo 
1.7.-31.12.2024 (pakkauksia)]])*Lääkkeet[[#This Row],[Kirjanpitoarvo / pakkaus 1.7.2024
(EUR  ALV 0 %)]]</f>
        <v>0</v>
      </c>
      <c r="W1946" s="62" t="str" cm="1">
        <f t="array" ref="W1946">IFERROR(_xlfn.IFS(Lääkkeet[[#This Row],[Sitoutunut pääoma 
1.1.-30.6.2024 (EUR)]]&gt;0,"Täytetyt",Lääkkeet[[#This Row],[Sitoutunut pääoma 
1.7.-31.12.2024 (EUR)]]&gt;0,"Täytetyt"),"")</f>
        <v/>
      </c>
      <c r="X1946" s="62"/>
      <c r="Y1946" s="5">
        <f>Hakulomake!$B$29</f>
        <v>0</v>
      </c>
    </row>
    <row r="1947" spans="2:25" x14ac:dyDescent="0.3">
      <c r="B1947" s="49">
        <f>Hakulomake!$B$17</f>
        <v>0</v>
      </c>
      <c r="C1947" s="77"/>
      <c r="D1947" s="20"/>
      <c r="F1947" s="20"/>
      <c r="G1947" s="20"/>
      <c r="H1947" s="20"/>
      <c r="I1947" s="20"/>
      <c r="J1947" s="17"/>
      <c r="O1947" s="50">
        <f>MIN(Lääkkeet[[#This Row],[Velvoite 1.1.2024 (pakkauksia)]],Lääkkeet[[#This Row],[Suurimman alitusluvan mukainen velvoite 
1.1.-30.6.2024 (pakkauksia)]],Lääkkeet[[#This Row],[Alin saldo 
1.1.-30.6.2024 (pakkauksia)]])*Lääkkeet[[#This Row],[Kirjanpitoarvo / pakkaus 1.1.2024
(EUR  ALV 0 %)]]</f>
        <v>0</v>
      </c>
      <c r="P1947" s="18"/>
      <c r="Q1947" s="13"/>
      <c r="R1947" s="13"/>
      <c r="S1947" s="13"/>
      <c r="T1947" s="14"/>
      <c r="U1947" s="51">
        <f>MIN(Lääkkeet[[#This Row],[Velvoite 1.7.2024 (pakkauksia)]],Lääkkeet[[#This Row],[Suurimman alitusluvan mukainen velvoite
1.7.-31.12.2024 (pakkauksia)]],Lääkkeet[[#This Row],[Alin saldo 
1.7.-31.12.2024 (pakkauksia)]])*Lääkkeet[[#This Row],[Kirjanpitoarvo / pakkaus 1.7.2024
(EUR  ALV 0 %)]]</f>
        <v>0</v>
      </c>
      <c r="W1947" s="62" t="str" cm="1">
        <f t="array" ref="W1947">IFERROR(_xlfn.IFS(Lääkkeet[[#This Row],[Sitoutunut pääoma 
1.1.-30.6.2024 (EUR)]]&gt;0,"Täytetyt",Lääkkeet[[#This Row],[Sitoutunut pääoma 
1.7.-31.12.2024 (EUR)]]&gt;0,"Täytetyt"),"")</f>
        <v/>
      </c>
      <c r="X1947" s="62"/>
      <c r="Y1947" s="5">
        <f>Hakulomake!$B$29</f>
        <v>0</v>
      </c>
    </row>
    <row r="1948" spans="2:25" x14ac:dyDescent="0.3">
      <c r="B1948" s="49">
        <f>Hakulomake!$B$17</f>
        <v>0</v>
      </c>
      <c r="C1948" s="77"/>
      <c r="D1948" s="20"/>
      <c r="F1948" s="20"/>
      <c r="G1948" s="20"/>
      <c r="H1948" s="20"/>
      <c r="I1948" s="20"/>
      <c r="J1948" s="17"/>
      <c r="O1948" s="50">
        <f>MIN(Lääkkeet[[#This Row],[Velvoite 1.1.2024 (pakkauksia)]],Lääkkeet[[#This Row],[Suurimman alitusluvan mukainen velvoite 
1.1.-30.6.2024 (pakkauksia)]],Lääkkeet[[#This Row],[Alin saldo 
1.1.-30.6.2024 (pakkauksia)]])*Lääkkeet[[#This Row],[Kirjanpitoarvo / pakkaus 1.1.2024
(EUR  ALV 0 %)]]</f>
        <v>0</v>
      </c>
      <c r="P1948" s="18"/>
      <c r="Q1948" s="13"/>
      <c r="R1948" s="13"/>
      <c r="S1948" s="13"/>
      <c r="T1948" s="14"/>
      <c r="U1948" s="51">
        <f>MIN(Lääkkeet[[#This Row],[Velvoite 1.7.2024 (pakkauksia)]],Lääkkeet[[#This Row],[Suurimman alitusluvan mukainen velvoite
1.7.-31.12.2024 (pakkauksia)]],Lääkkeet[[#This Row],[Alin saldo 
1.7.-31.12.2024 (pakkauksia)]])*Lääkkeet[[#This Row],[Kirjanpitoarvo / pakkaus 1.7.2024
(EUR  ALV 0 %)]]</f>
        <v>0</v>
      </c>
      <c r="W1948" s="62" t="str" cm="1">
        <f t="array" ref="W1948">IFERROR(_xlfn.IFS(Lääkkeet[[#This Row],[Sitoutunut pääoma 
1.1.-30.6.2024 (EUR)]]&gt;0,"Täytetyt",Lääkkeet[[#This Row],[Sitoutunut pääoma 
1.7.-31.12.2024 (EUR)]]&gt;0,"Täytetyt"),"")</f>
        <v/>
      </c>
      <c r="X1948" s="62"/>
      <c r="Y1948" s="5">
        <f>Hakulomake!$B$29</f>
        <v>0</v>
      </c>
    </row>
    <row r="1949" spans="2:25" x14ac:dyDescent="0.3">
      <c r="B1949" s="49">
        <f>Hakulomake!$B$17</f>
        <v>0</v>
      </c>
      <c r="C1949" s="77"/>
      <c r="D1949" s="20"/>
      <c r="F1949" s="20"/>
      <c r="G1949" s="20"/>
      <c r="H1949" s="20"/>
      <c r="I1949" s="20"/>
      <c r="J1949" s="17"/>
      <c r="O1949" s="50">
        <f>MIN(Lääkkeet[[#This Row],[Velvoite 1.1.2024 (pakkauksia)]],Lääkkeet[[#This Row],[Suurimman alitusluvan mukainen velvoite 
1.1.-30.6.2024 (pakkauksia)]],Lääkkeet[[#This Row],[Alin saldo 
1.1.-30.6.2024 (pakkauksia)]])*Lääkkeet[[#This Row],[Kirjanpitoarvo / pakkaus 1.1.2024
(EUR  ALV 0 %)]]</f>
        <v>0</v>
      </c>
      <c r="P1949" s="18"/>
      <c r="Q1949" s="13"/>
      <c r="R1949" s="13"/>
      <c r="S1949" s="13"/>
      <c r="T1949" s="14"/>
      <c r="U1949" s="51">
        <f>MIN(Lääkkeet[[#This Row],[Velvoite 1.7.2024 (pakkauksia)]],Lääkkeet[[#This Row],[Suurimman alitusluvan mukainen velvoite
1.7.-31.12.2024 (pakkauksia)]],Lääkkeet[[#This Row],[Alin saldo 
1.7.-31.12.2024 (pakkauksia)]])*Lääkkeet[[#This Row],[Kirjanpitoarvo / pakkaus 1.7.2024
(EUR  ALV 0 %)]]</f>
        <v>0</v>
      </c>
      <c r="W1949" s="62" t="str" cm="1">
        <f t="array" ref="W1949">IFERROR(_xlfn.IFS(Lääkkeet[[#This Row],[Sitoutunut pääoma 
1.1.-30.6.2024 (EUR)]]&gt;0,"Täytetyt",Lääkkeet[[#This Row],[Sitoutunut pääoma 
1.7.-31.12.2024 (EUR)]]&gt;0,"Täytetyt"),"")</f>
        <v/>
      </c>
      <c r="X1949" s="62"/>
      <c r="Y1949" s="5">
        <f>Hakulomake!$B$29</f>
        <v>0</v>
      </c>
    </row>
    <row r="1950" spans="2:25" x14ac:dyDescent="0.3">
      <c r="B1950" s="49">
        <f>Hakulomake!$B$17</f>
        <v>0</v>
      </c>
      <c r="C1950" s="77"/>
      <c r="D1950" s="20"/>
      <c r="F1950" s="20"/>
      <c r="G1950" s="20"/>
      <c r="H1950" s="20"/>
      <c r="I1950" s="20"/>
      <c r="J1950" s="17"/>
      <c r="O1950" s="50">
        <f>MIN(Lääkkeet[[#This Row],[Velvoite 1.1.2024 (pakkauksia)]],Lääkkeet[[#This Row],[Suurimman alitusluvan mukainen velvoite 
1.1.-30.6.2024 (pakkauksia)]],Lääkkeet[[#This Row],[Alin saldo 
1.1.-30.6.2024 (pakkauksia)]])*Lääkkeet[[#This Row],[Kirjanpitoarvo / pakkaus 1.1.2024
(EUR  ALV 0 %)]]</f>
        <v>0</v>
      </c>
      <c r="P1950" s="18"/>
      <c r="Q1950" s="13"/>
      <c r="R1950" s="13"/>
      <c r="S1950" s="13"/>
      <c r="T1950" s="14"/>
      <c r="U1950" s="51">
        <f>MIN(Lääkkeet[[#This Row],[Velvoite 1.7.2024 (pakkauksia)]],Lääkkeet[[#This Row],[Suurimman alitusluvan mukainen velvoite
1.7.-31.12.2024 (pakkauksia)]],Lääkkeet[[#This Row],[Alin saldo 
1.7.-31.12.2024 (pakkauksia)]])*Lääkkeet[[#This Row],[Kirjanpitoarvo / pakkaus 1.7.2024
(EUR  ALV 0 %)]]</f>
        <v>0</v>
      </c>
      <c r="W1950" s="62" t="str" cm="1">
        <f t="array" ref="W1950">IFERROR(_xlfn.IFS(Lääkkeet[[#This Row],[Sitoutunut pääoma 
1.1.-30.6.2024 (EUR)]]&gt;0,"Täytetyt",Lääkkeet[[#This Row],[Sitoutunut pääoma 
1.7.-31.12.2024 (EUR)]]&gt;0,"Täytetyt"),"")</f>
        <v/>
      </c>
      <c r="X1950" s="62"/>
      <c r="Y1950" s="5">
        <f>Hakulomake!$B$29</f>
        <v>0</v>
      </c>
    </row>
    <row r="1951" spans="2:25" x14ac:dyDescent="0.3">
      <c r="B1951" s="49">
        <f>Hakulomake!$B$17</f>
        <v>0</v>
      </c>
      <c r="C1951" s="77"/>
      <c r="D1951" s="20"/>
      <c r="F1951" s="20"/>
      <c r="G1951" s="20"/>
      <c r="H1951" s="20"/>
      <c r="I1951" s="20"/>
      <c r="J1951" s="17"/>
      <c r="O1951" s="50">
        <f>MIN(Lääkkeet[[#This Row],[Velvoite 1.1.2024 (pakkauksia)]],Lääkkeet[[#This Row],[Suurimman alitusluvan mukainen velvoite 
1.1.-30.6.2024 (pakkauksia)]],Lääkkeet[[#This Row],[Alin saldo 
1.1.-30.6.2024 (pakkauksia)]])*Lääkkeet[[#This Row],[Kirjanpitoarvo / pakkaus 1.1.2024
(EUR  ALV 0 %)]]</f>
        <v>0</v>
      </c>
      <c r="P1951" s="18"/>
      <c r="Q1951" s="13"/>
      <c r="R1951" s="13"/>
      <c r="S1951" s="13"/>
      <c r="T1951" s="14"/>
      <c r="U1951" s="51">
        <f>MIN(Lääkkeet[[#This Row],[Velvoite 1.7.2024 (pakkauksia)]],Lääkkeet[[#This Row],[Suurimman alitusluvan mukainen velvoite
1.7.-31.12.2024 (pakkauksia)]],Lääkkeet[[#This Row],[Alin saldo 
1.7.-31.12.2024 (pakkauksia)]])*Lääkkeet[[#This Row],[Kirjanpitoarvo / pakkaus 1.7.2024
(EUR  ALV 0 %)]]</f>
        <v>0</v>
      </c>
      <c r="W1951" s="62" t="str" cm="1">
        <f t="array" ref="W1951">IFERROR(_xlfn.IFS(Lääkkeet[[#This Row],[Sitoutunut pääoma 
1.1.-30.6.2024 (EUR)]]&gt;0,"Täytetyt",Lääkkeet[[#This Row],[Sitoutunut pääoma 
1.7.-31.12.2024 (EUR)]]&gt;0,"Täytetyt"),"")</f>
        <v/>
      </c>
      <c r="X1951" s="62"/>
      <c r="Y1951" s="5">
        <f>Hakulomake!$B$29</f>
        <v>0</v>
      </c>
    </row>
    <row r="1952" spans="2:25" x14ac:dyDescent="0.3">
      <c r="B1952" s="49">
        <f>Hakulomake!$B$17</f>
        <v>0</v>
      </c>
      <c r="C1952" s="77"/>
      <c r="D1952" s="20"/>
      <c r="F1952" s="20"/>
      <c r="G1952" s="20"/>
      <c r="H1952" s="20"/>
      <c r="I1952" s="20"/>
      <c r="J1952" s="17"/>
      <c r="O1952" s="50">
        <f>MIN(Lääkkeet[[#This Row],[Velvoite 1.1.2024 (pakkauksia)]],Lääkkeet[[#This Row],[Suurimman alitusluvan mukainen velvoite 
1.1.-30.6.2024 (pakkauksia)]],Lääkkeet[[#This Row],[Alin saldo 
1.1.-30.6.2024 (pakkauksia)]])*Lääkkeet[[#This Row],[Kirjanpitoarvo / pakkaus 1.1.2024
(EUR  ALV 0 %)]]</f>
        <v>0</v>
      </c>
      <c r="P1952" s="18"/>
      <c r="Q1952" s="13"/>
      <c r="R1952" s="13"/>
      <c r="S1952" s="13"/>
      <c r="T1952" s="14"/>
      <c r="U1952" s="51">
        <f>MIN(Lääkkeet[[#This Row],[Velvoite 1.7.2024 (pakkauksia)]],Lääkkeet[[#This Row],[Suurimman alitusluvan mukainen velvoite
1.7.-31.12.2024 (pakkauksia)]],Lääkkeet[[#This Row],[Alin saldo 
1.7.-31.12.2024 (pakkauksia)]])*Lääkkeet[[#This Row],[Kirjanpitoarvo / pakkaus 1.7.2024
(EUR  ALV 0 %)]]</f>
        <v>0</v>
      </c>
      <c r="W1952" s="62" t="str" cm="1">
        <f t="array" ref="W1952">IFERROR(_xlfn.IFS(Lääkkeet[[#This Row],[Sitoutunut pääoma 
1.1.-30.6.2024 (EUR)]]&gt;0,"Täytetyt",Lääkkeet[[#This Row],[Sitoutunut pääoma 
1.7.-31.12.2024 (EUR)]]&gt;0,"Täytetyt"),"")</f>
        <v/>
      </c>
      <c r="X1952" s="62"/>
      <c r="Y1952" s="5">
        <f>Hakulomake!$B$29</f>
        <v>0</v>
      </c>
    </row>
    <row r="1953" spans="2:25" x14ac:dyDescent="0.3">
      <c r="B1953" s="49">
        <f>Hakulomake!$B$17</f>
        <v>0</v>
      </c>
      <c r="C1953" s="77"/>
      <c r="D1953" s="20"/>
      <c r="F1953" s="20"/>
      <c r="G1953" s="20"/>
      <c r="H1953" s="20"/>
      <c r="I1953" s="20"/>
      <c r="J1953" s="17"/>
      <c r="O1953" s="50">
        <f>MIN(Lääkkeet[[#This Row],[Velvoite 1.1.2024 (pakkauksia)]],Lääkkeet[[#This Row],[Suurimman alitusluvan mukainen velvoite 
1.1.-30.6.2024 (pakkauksia)]],Lääkkeet[[#This Row],[Alin saldo 
1.1.-30.6.2024 (pakkauksia)]])*Lääkkeet[[#This Row],[Kirjanpitoarvo / pakkaus 1.1.2024
(EUR  ALV 0 %)]]</f>
        <v>0</v>
      </c>
      <c r="P1953" s="18"/>
      <c r="Q1953" s="13"/>
      <c r="R1953" s="13"/>
      <c r="S1953" s="13"/>
      <c r="T1953" s="14"/>
      <c r="U1953" s="51">
        <f>MIN(Lääkkeet[[#This Row],[Velvoite 1.7.2024 (pakkauksia)]],Lääkkeet[[#This Row],[Suurimman alitusluvan mukainen velvoite
1.7.-31.12.2024 (pakkauksia)]],Lääkkeet[[#This Row],[Alin saldo 
1.7.-31.12.2024 (pakkauksia)]])*Lääkkeet[[#This Row],[Kirjanpitoarvo / pakkaus 1.7.2024
(EUR  ALV 0 %)]]</f>
        <v>0</v>
      </c>
      <c r="W1953" s="62" t="str" cm="1">
        <f t="array" ref="W1953">IFERROR(_xlfn.IFS(Lääkkeet[[#This Row],[Sitoutunut pääoma 
1.1.-30.6.2024 (EUR)]]&gt;0,"Täytetyt",Lääkkeet[[#This Row],[Sitoutunut pääoma 
1.7.-31.12.2024 (EUR)]]&gt;0,"Täytetyt"),"")</f>
        <v/>
      </c>
      <c r="X1953" s="62"/>
      <c r="Y1953" s="5">
        <f>Hakulomake!$B$29</f>
        <v>0</v>
      </c>
    </row>
    <row r="1954" spans="2:25" x14ac:dyDescent="0.3">
      <c r="B1954" s="49">
        <f>Hakulomake!$B$17</f>
        <v>0</v>
      </c>
      <c r="C1954" s="77"/>
      <c r="D1954" s="20"/>
      <c r="F1954" s="20"/>
      <c r="G1954" s="20"/>
      <c r="H1954" s="20"/>
      <c r="I1954" s="20"/>
      <c r="J1954" s="17"/>
      <c r="O1954" s="50">
        <f>MIN(Lääkkeet[[#This Row],[Velvoite 1.1.2024 (pakkauksia)]],Lääkkeet[[#This Row],[Suurimman alitusluvan mukainen velvoite 
1.1.-30.6.2024 (pakkauksia)]],Lääkkeet[[#This Row],[Alin saldo 
1.1.-30.6.2024 (pakkauksia)]])*Lääkkeet[[#This Row],[Kirjanpitoarvo / pakkaus 1.1.2024
(EUR  ALV 0 %)]]</f>
        <v>0</v>
      </c>
      <c r="P1954" s="18"/>
      <c r="Q1954" s="13"/>
      <c r="R1954" s="13"/>
      <c r="S1954" s="13"/>
      <c r="T1954" s="14"/>
      <c r="U1954" s="51">
        <f>MIN(Lääkkeet[[#This Row],[Velvoite 1.7.2024 (pakkauksia)]],Lääkkeet[[#This Row],[Suurimman alitusluvan mukainen velvoite
1.7.-31.12.2024 (pakkauksia)]],Lääkkeet[[#This Row],[Alin saldo 
1.7.-31.12.2024 (pakkauksia)]])*Lääkkeet[[#This Row],[Kirjanpitoarvo / pakkaus 1.7.2024
(EUR  ALV 0 %)]]</f>
        <v>0</v>
      </c>
      <c r="W1954" s="62" t="str" cm="1">
        <f t="array" ref="W1954">IFERROR(_xlfn.IFS(Lääkkeet[[#This Row],[Sitoutunut pääoma 
1.1.-30.6.2024 (EUR)]]&gt;0,"Täytetyt",Lääkkeet[[#This Row],[Sitoutunut pääoma 
1.7.-31.12.2024 (EUR)]]&gt;0,"Täytetyt"),"")</f>
        <v/>
      </c>
      <c r="X1954" s="62"/>
      <c r="Y1954" s="5">
        <f>Hakulomake!$B$29</f>
        <v>0</v>
      </c>
    </row>
    <row r="1955" spans="2:25" x14ac:dyDescent="0.3">
      <c r="B1955" s="49">
        <f>Hakulomake!$B$17</f>
        <v>0</v>
      </c>
      <c r="C1955" s="77"/>
      <c r="D1955" s="20"/>
      <c r="F1955" s="20"/>
      <c r="G1955" s="20"/>
      <c r="H1955" s="20"/>
      <c r="I1955" s="20"/>
      <c r="J1955" s="17"/>
      <c r="O1955" s="50">
        <f>MIN(Lääkkeet[[#This Row],[Velvoite 1.1.2024 (pakkauksia)]],Lääkkeet[[#This Row],[Suurimman alitusluvan mukainen velvoite 
1.1.-30.6.2024 (pakkauksia)]],Lääkkeet[[#This Row],[Alin saldo 
1.1.-30.6.2024 (pakkauksia)]])*Lääkkeet[[#This Row],[Kirjanpitoarvo / pakkaus 1.1.2024
(EUR  ALV 0 %)]]</f>
        <v>0</v>
      </c>
      <c r="P1955" s="18"/>
      <c r="Q1955" s="13"/>
      <c r="R1955" s="13"/>
      <c r="S1955" s="13"/>
      <c r="T1955" s="14"/>
      <c r="U1955" s="51">
        <f>MIN(Lääkkeet[[#This Row],[Velvoite 1.7.2024 (pakkauksia)]],Lääkkeet[[#This Row],[Suurimman alitusluvan mukainen velvoite
1.7.-31.12.2024 (pakkauksia)]],Lääkkeet[[#This Row],[Alin saldo 
1.7.-31.12.2024 (pakkauksia)]])*Lääkkeet[[#This Row],[Kirjanpitoarvo / pakkaus 1.7.2024
(EUR  ALV 0 %)]]</f>
        <v>0</v>
      </c>
      <c r="W1955" s="62" t="str" cm="1">
        <f t="array" ref="W1955">IFERROR(_xlfn.IFS(Lääkkeet[[#This Row],[Sitoutunut pääoma 
1.1.-30.6.2024 (EUR)]]&gt;0,"Täytetyt",Lääkkeet[[#This Row],[Sitoutunut pääoma 
1.7.-31.12.2024 (EUR)]]&gt;0,"Täytetyt"),"")</f>
        <v/>
      </c>
      <c r="X1955" s="62"/>
      <c r="Y1955" s="5">
        <f>Hakulomake!$B$29</f>
        <v>0</v>
      </c>
    </row>
    <row r="1956" spans="2:25" x14ac:dyDescent="0.3">
      <c r="B1956" s="49">
        <f>Hakulomake!$B$17</f>
        <v>0</v>
      </c>
      <c r="C1956" s="77"/>
      <c r="D1956" s="20"/>
      <c r="F1956" s="20"/>
      <c r="G1956" s="20"/>
      <c r="H1956" s="20"/>
      <c r="I1956" s="20"/>
      <c r="J1956" s="17"/>
      <c r="O1956" s="50">
        <f>MIN(Lääkkeet[[#This Row],[Velvoite 1.1.2024 (pakkauksia)]],Lääkkeet[[#This Row],[Suurimman alitusluvan mukainen velvoite 
1.1.-30.6.2024 (pakkauksia)]],Lääkkeet[[#This Row],[Alin saldo 
1.1.-30.6.2024 (pakkauksia)]])*Lääkkeet[[#This Row],[Kirjanpitoarvo / pakkaus 1.1.2024
(EUR  ALV 0 %)]]</f>
        <v>0</v>
      </c>
      <c r="P1956" s="18"/>
      <c r="Q1956" s="13"/>
      <c r="R1956" s="13"/>
      <c r="S1956" s="13"/>
      <c r="T1956" s="14"/>
      <c r="U1956" s="51">
        <f>MIN(Lääkkeet[[#This Row],[Velvoite 1.7.2024 (pakkauksia)]],Lääkkeet[[#This Row],[Suurimman alitusluvan mukainen velvoite
1.7.-31.12.2024 (pakkauksia)]],Lääkkeet[[#This Row],[Alin saldo 
1.7.-31.12.2024 (pakkauksia)]])*Lääkkeet[[#This Row],[Kirjanpitoarvo / pakkaus 1.7.2024
(EUR  ALV 0 %)]]</f>
        <v>0</v>
      </c>
      <c r="W1956" s="62" t="str" cm="1">
        <f t="array" ref="W1956">IFERROR(_xlfn.IFS(Lääkkeet[[#This Row],[Sitoutunut pääoma 
1.1.-30.6.2024 (EUR)]]&gt;0,"Täytetyt",Lääkkeet[[#This Row],[Sitoutunut pääoma 
1.7.-31.12.2024 (EUR)]]&gt;0,"Täytetyt"),"")</f>
        <v/>
      </c>
      <c r="X1956" s="62"/>
      <c r="Y1956" s="5">
        <f>Hakulomake!$B$29</f>
        <v>0</v>
      </c>
    </row>
    <row r="1957" spans="2:25" x14ac:dyDescent="0.3">
      <c r="B1957" s="49">
        <f>Hakulomake!$B$17</f>
        <v>0</v>
      </c>
      <c r="C1957" s="77"/>
      <c r="D1957" s="20"/>
      <c r="F1957" s="20"/>
      <c r="G1957" s="20"/>
      <c r="H1957" s="20"/>
      <c r="I1957" s="20"/>
      <c r="J1957" s="17"/>
      <c r="O1957" s="50">
        <f>MIN(Lääkkeet[[#This Row],[Velvoite 1.1.2024 (pakkauksia)]],Lääkkeet[[#This Row],[Suurimman alitusluvan mukainen velvoite 
1.1.-30.6.2024 (pakkauksia)]],Lääkkeet[[#This Row],[Alin saldo 
1.1.-30.6.2024 (pakkauksia)]])*Lääkkeet[[#This Row],[Kirjanpitoarvo / pakkaus 1.1.2024
(EUR  ALV 0 %)]]</f>
        <v>0</v>
      </c>
      <c r="P1957" s="18"/>
      <c r="Q1957" s="13"/>
      <c r="R1957" s="13"/>
      <c r="S1957" s="13"/>
      <c r="T1957" s="14"/>
      <c r="U1957" s="51">
        <f>MIN(Lääkkeet[[#This Row],[Velvoite 1.7.2024 (pakkauksia)]],Lääkkeet[[#This Row],[Suurimman alitusluvan mukainen velvoite
1.7.-31.12.2024 (pakkauksia)]],Lääkkeet[[#This Row],[Alin saldo 
1.7.-31.12.2024 (pakkauksia)]])*Lääkkeet[[#This Row],[Kirjanpitoarvo / pakkaus 1.7.2024
(EUR  ALV 0 %)]]</f>
        <v>0</v>
      </c>
      <c r="W1957" s="62" t="str" cm="1">
        <f t="array" ref="W1957">IFERROR(_xlfn.IFS(Lääkkeet[[#This Row],[Sitoutunut pääoma 
1.1.-30.6.2024 (EUR)]]&gt;0,"Täytetyt",Lääkkeet[[#This Row],[Sitoutunut pääoma 
1.7.-31.12.2024 (EUR)]]&gt;0,"Täytetyt"),"")</f>
        <v/>
      </c>
      <c r="X1957" s="62"/>
      <c r="Y1957" s="5">
        <f>Hakulomake!$B$29</f>
        <v>0</v>
      </c>
    </row>
    <row r="1958" spans="2:25" x14ac:dyDescent="0.3">
      <c r="B1958" s="49">
        <f>Hakulomake!$B$17</f>
        <v>0</v>
      </c>
      <c r="C1958" s="77"/>
      <c r="D1958" s="20"/>
      <c r="F1958" s="20"/>
      <c r="G1958" s="20"/>
      <c r="H1958" s="20"/>
      <c r="I1958" s="20"/>
      <c r="J1958" s="17"/>
      <c r="O1958" s="50">
        <f>MIN(Lääkkeet[[#This Row],[Velvoite 1.1.2024 (pakkauksia)]],Lääkkeet[[#This Row],[Suurimman alitusluvan mukainen velvoite 
1.1.-30.6.2024 (pakkauksia)]],Lääkkeet[[#This Row],[Alin saldo 
1.1.-30.6.2024 (pakkauksia)]])*Lääkkeet[[#This Row],[Kirjanpitoarvo / pakkaus 1.1.2024
(EUR  ALV 0 %)]]</f>
        <v>0</v>
      </c>
      <c r="P1958" s="18"/>
      <c r="Q1958" s="13"/>
      <c r="R1958" s="13"/>
      <c r="S1958" s="13"/>
      <c r="T1958" s="14"/>
      <c r="U1958" s="51">
        <f>MIN(Lääkkeet[[#This Row],[Velvoite 1.7.2024 (pakkauksia)]],Lääkkeet[[#This Row],[Suurimman alitusluvan mukainen velvoite
1.7.-31.12.2024 (pakkauksia)]],Lääkkeet[[#This Row],[Alin saldo 
1.7.-31.12.2024 (pakkauksia)]])*Lääkkeet[[#This Row],[Kirjanpitoarvo / pakkaus 1.7.2024
(EUR  ALV 0 %)]]</f>
        <v>0</v>
      </c>
      <c r="W1958" s="62" t="str" cm="1">
        <f t="array" ref="W1958">IFERROR(_xlfn.IFS(Lääkkeet[[#This Row],[Sitoutunut pääoma 
1.1.-30.6.2024 (EUR)]]&gt;0,"Täytetyt",Lääkkeet[[#This Row],[Sitoutunut pääoma 
1.7.-31.12.2024 (EUR)]]&gt;0,"Täytetyt"),"")</f>
        <v/>
      </c>
      <c r="X1958" s="62"/>
      <c r="Y1958" s="5">
        <f>Hakulomake!$B$29</f>
        <v>0</v>
      </c>
    </row>
    <row r="1959" spans="2:25" x14ac:dyDescent="0.3">
      <c r="B1959" s="49">
        <f>Hakulomake!$B$17</f>
        <v>0</v>
      </c>
      <c r="C1959" s="77"/>
      <c r="D1959" s="20"/>
      <c r="F1959" s="20"/>
      <c r="G1959" s="20"/>
      <c r="H1959" s="20"/>
      <c r="I1959" s="20"/>
      <c r="J1959" s="17"/>
      <c r="O1959" s="50">
        <f>MIN(Lääkkeet[[#This Row],[Velvoite 1.1.2024 (pakkauksia)]],Lääkkeet[[#This Row],[Suurimman alitusluvan mukainen velvoite 
1.1.-30.6.2024 (pakkauksia)]],Lääkkeet[[#This Row],[Alin saldo 
1.1.-30.6.2024 (pakkauksia)]])*Lääkkeet[[#This Row],[Kirjanpitoarvo / pakkaus 1.1.2024
(EUR  ALV 0 %)]]</f>
        <v>0</v>
      </c>
      <c r="P1959" s="18"/>
      <c r="Q1959" s="13"/>
      <c r="R1959" s="13"/>
      <c r="S1959" s="13"/>
      <c r="T1959" s="14"/>
      <c r="U1959" s="51">
        <f>MIN(Lääkkeet[[#This Row],[Velvoite 1.7.2024 (pakkauksia)]],Lääkkeet[[#This Row],[Suurimman alitusluvan mukainen velvoite
1.7.-31.12.2024 (pakkauksia)]],Lääkkeet[[#This Row],[Alin saldo 
1.7.-31.12.2024 (pakkauksia)]])*Lääkkeet[[#This Row],[Kirjanpitoarvo / pakkaus 1.7.2024
(EUR  ALV 0 %)]]</f>
        <v>0</v>
      </c>
      <c r="W1959" s="62" t="str" cm="1">
        <f t="array" ref="W1959">IFERROR(_xlfn.IFS(Lääkkeet[[#This Row],[Sitoutunut pääoma 
1.1.-30.6.2024 (EUR)]]&gt;0,"Täytetyt",Lääkkeet[[#This Row],[Sitoutunut pääoma 
1.7.-31.12.2024 (EUR)]]&gt;0,"Täytetyt"),"")</f>
        <v/>
      </c>
      <c r="X1959" s="62"/>
      <c r="Y1959" s="5">
        <f>Hakulomake!$B$29</f>
        <v>0</v>
      </c>
    </row>
    <row r="1960" spans="2:25" x14ac:dyDescent="0.3">
      <c r="B1960" s="49">
        <f>Hakulomake!$B$17</f>
        <v>0</v>
      </c>
      <c r="C1960" s="77"/>
      <c r="D1960" s="20"/>
      <c r="F1960" s="20"/>
      <c r="G1960" s="20"/>
      <c r="H1960" s="20"/>
      <c r="I1960" s="20"/>
      <c r="J1960" s="17"/>
      <c r="O1960" s="50">
        <f>MIN(Lääkkeet[[#This Row],[Velvoite 1.1.2024 (pakkauksia)]],Lääkkeet[[#This Row],[Suurimman alitusluvan mukainen velvoite 
1.1.-30.6.2024 (pakkauksia)]],Lääkkeet[[#This Row],[Alin saldo 
1.1.-30.6.2024 (pakkauksia)]])*Lääkkeet[[#This Row],[Kirjanpitoarvo / pakkaus 1.1.2024
(EUR  ALV 0 %)]]</f>
        <v>0</v>
      </c>
      <c r="P1960" s="18"/>
      <c r="Q1960" s="13"/>
      <c r="R1960" s="13"/>
      <c r="S1960" s="13"/>
      <c r="T1960" s="14"/>
      <c r="U1960" s="51">
        <f>MIN(Lääkkeet[[#This Row],[Velvoite 1.7.2024 (pakkauksia)]],Lääkkeet[[#This Row],[Suurimman alitusluvan mukainen velvoite
1.7.-31.12.2024 (pakkauksia)]],Lääkkeet[[#This Row],[Alin saldo 
1.7.-31.12.2024 (pakkauksia)]])*Lääkkeet[[#This Row],[Kirjanpitoarvo / pakkaus 1.7.2024
(EUR  ALV 0 %)]]</f>
        <v>0</v>
      </c>
      <c r="W1960" s="62" t="str" cm="1">
        <f t="array" ref="W1960">IFERROR(_xlfn.IFS(Lääkkeet[[#This Row],[Sitoutunut pääoma 
1.1.-30.6.2024 (EUR)]]&gt;0,"Täytetyt",Lääkkeet[[#This Row],[Sitoutunut pääoma 
1.7.-31.12.2024 (EUR)]]&gt;0,"Täytetyt"),"")</f>
        <v/>
      </c>
      <c r="X1960" s="62"/>
      <c r="Y1960" s="5">
        <f>Hakulomake!$B$29</f>
        <v>0</v>
      </c>
    </row>
    <row r="1961" spans="2:25" x14ac:dyDescent="0.3">
      <c r="B1961" s="49">
        <f>Hakulomake!$B$17</f>
        <v>0</v>
      </c>
      <c r="C1961" s="77"/>
      <c r="D1961" s="20"/>
      <c r="F1961" s="20"/>
      <c r="G1961" s="20"/>
      <c r="H1961" s="20"/>
      <c r="I1961" s="20"/>
      <c r="J1961" s="17"/>
      <c r="O1961" s="50">
        <f>MIN(Lääkkeet[[#This Row],[Velvoite 1.1.2024 (pakkauksia)]],Lääkkeet[[#This Row],[Suurimman alitusluvan mukainen velvoite 
1.1.-30.6.2024 (pakkauksia)]],Lääkkeet[[#This Row],[Alin saldo 
1.1.-30.6.2024 (pakkauksia)]])*Lääkkeet[[#This Row],[Kirjanpitoarvo / pakkaus 1.1.2024
(EUR  ALV 0 %)]]</f>
        <v>0</v>
      </c>
      <c r="P1961" s="18"/>
      <c r="Q1961" s="13"/>
      <c r="R1961" s="13"/>
      <c r="S1961" s="13"/>
      <c r="T1961" s="14"/>
      <c r="U1961" s="51">
        <f>MIN(Lääkkeet[[#This Row],[Velvoite 1.7.2024 (pakkauksia)]],Lääkkeet[[#This Row],[Suurimman alitusluvan mukainen velvoite
1.7.-31.12.2024 (pakkauksia)]],Lääkkeet[[#This Row],[Alin saldo 
1.7.-31.12.2024 (pakkauksia)]])*Lääkkeet[[#This Row],[Kirjanpitoarvo / pakkaus 1.7.2024
(EUR  ALV 0 %)]]</f>
        <v>0</v>
      </c>
      <c r="W1961" s="62" t="str" cm="1">
        <f t="array" ref="W1961">IFERROR(_xlfn.IFS(Lääkkeet[[#This Row],[Sitoutunut pääoma 
1.1.-30.6.2024 (EUR)]]&gt;0,"Täytetyt",Lääkkeet[[#This Row],[Sitoutunut pääoma 
1.7.-31.12.2024 (EUR)]]&gt;0,"Täytetyt"),"")</f>
        <v/>
      </c>
      <c r="X1961" s="62"/>
      <c r="Y1961" s="5">
        <f>Hakulomake!$B$29</f>
        <v>0</v>
      </c>
    </row>
    <row r="1962" spans="2:25" x14ac:dyDescent="0.3">
      <c r="B1962" s="49">
        <f>Hakulomake!$B$17</f>
        <v>0</v>
      </c>
      <c r="C1962" s="77"/>
      <c r="D1962" s="20"/>
      <c r="F1962" s="20"/>
      <c r="G1962" s="20"/>
      <c r="H1962" s="20"/>
      <c r="I1962" s="20"/>
      <c r="J1962" s="17"/>
      <c r="O1962" s="50">
        <f>MIN(Lääkkeet[[#This Row],[Velvoite 1.1.2024 (pakkauksia)]],Lääkkeet[[#This Row],[Suurimman alitusluvan mukainen velvoite 
1.1.-30.6.2024 (pakkauksia)]],Lääkkeet[[#This Row],[Alin saldo 
1.1.-30.6.2024 (pakkauksia)]])*Lääkkeet[[#This Row],[Kirjanpitoarvo / pakkaus 1.1.2024
(EUR  ALV 0 %)]]</f>
        <v>0</v>
      </c>
      <c r="P1962" s="18"/>
      <c r="Q1962" s="13"/>
      <c r="R1962" s="13"/>
      <c r="S1962" s="13"/>
      <c r="T1962" s="14"/>
      <c r="U1962" s="51">
        <f>MIN(Lääkkeet[[#This Row],[Velvoite 1.7.2024 (pakkauksia)]],Lääkkeet[[#This Row],[Suurimman alitusluvan mukainen velvoite
1.7.-31.12.2024 (pakkauksia)]],Lääkkeet[[#This Row],[Alin saldo 
1.7.-31.12.2024 (pakkauksia)]])*Lääkkeet[[#This Row],[Kirjanpitoarvo / pakkaus 1.7.2024
(EUR  ALV 0 %)]]</f>
        <v>0</v>
      </c>
      <c r="W1962" s="62" t="str" cm="1">
        <f t="array" ref="W1962">IFERROR(_xlfn.IFS(Lääkkeet[[#This Row],[Sitoutunut pääoma 
1.1.-30.6.2024 (EUR)]]&gt;0,"Täytetyt",Lääkkeet[[#This Row],[Sitoutunut pääoma 
1.7.-31.12.2024 (EUR)]]&gt;0,"Täytetyt"),"")</f>
        <v/>
      </c>
      <c r="X1962" s="62"/>
      <c r="Y1962" s="5">
        <f>Hakulomake!$B$29</f>
        <v>0</v>
      </c>
    </row>
    <row r="1963" spans="2:25" x14ac:dyDescent="0.3">
      <c r="B1963" s="49">
        <f>Hakulomake!$B$17</f>
        <v>0</v>
      </c>
      <c r="C1963" s="77"/>
      <c r="D1963" s="20"/>
      <c r="F1963" s="20"/>
      <c r="G1963" s="20"/>
      <c r="H1963" s="20"/>
      <c r="I1963" s="20"/>
      <c r="J1963" s="17"/>
      <c r="O1963" s="50">
        <f>MIN(Lääkkeet[[#This Row],[Velvoite 1.1.2024 (pakkauksia)]],Lääkkeet[[#This Row],[Suurimman alitusluvan mukainen velvoite 
1.1.-30.6.2024 (pakkauksia)]],Lääkkeet[[#This Row],[Alin saldo 
1.1.-30.6.2024 (pakkauksia)]])*Lääkkeet[[#This Row],[Kirjanpitoarvo / pakkaus 1.1.2024
(EUR  ALV 0 %)]]</f>
        <v>0</v>
      </c>
      <c r="P1963" s="18"/>
      <c r="Q1963" s="13"/>
      <c r="R1963" s="13"/>
      <c r="S1963" s="13"/>
      <c r="T1963" s="14"/>
      <c r="U1963" s="51">
        <f>MIN(Lääkkeet[[#This Row],[Velvoite 1.7.2024 (pakkauksia)]],Lääkkeet[[#This Row],[Suurimman alitusluvan mukainen velvoite
1.7.-31.12.2024 (pakkauksia)]],Lääkkeet[[#This Row],[Alin saldo 
1.7.-31.12.2024 (pakkauksia)]])*Lääkkeet[[#This Row],[Kirjanpitoarvo / pakkaus 1.7.2024
(EUR  ALV 0 %)]]</f>
        <v>0</v>
      </c>
      <c r="W1963" s="62" t="str" cm="1">
        <f t="array" ref="W1963">IFERROR(_xlfn.IFS(Lääkkeet[[#This Row],[Sitoutunut pääoma 
1.1.-30.6.2024 (EUR)]]&gt;0,"Täytetyt",Lääkkeet[[#This Row],[Sitoutunut pääoma 
1.7.-31.12.2024 (EUR)]]&gt;0,"Täytetyt"),"")</f>
        <v/>
      </c>
      <c r="X1963" s="62"/>
      <c r="Y1963" s="5">
        <f>Hakulomake!$B$29</f>
        <v>0</v>
      </c>
    </row>
    <row r="1964" spans="2:25" x14ac:dyDescent="0.3">
      <c r="B1964" s="49">
        <f>Hakulomake!$B$17</f>
        <v>0</v>
      </c>
      <c r="C1964" s="77"/>
      <c r="D1964" s="20"/>
      <c r="F1964" s="20"/>
      <c r="G1964" s="20"/>
      <c r="H1964" s="20"/>
      <c r="I1964" s="20"/>
      <c r="J1964" s="17"/>
      <c r="O1964" s="50">
        <f>MIN(Lääkkeet[[#This Row],[Velvoite 1.1.2024 (pakkauksia)]],Lääkkeet[[#This Row],[Suurimman alitusluvan mukainen velvoite 
1.1.-30.6.2024 (pakkauksia)]],Lääkkeet[[#This Row],[Alin saldo 
1.1.-30.6.2024 (pakkauksia)]])*Lääkkeet[[#This Row],[Kirjanpitoarvo / pakkaus 1.1.2024
(EUR  ALV 0 %)]]</f>
        <v>0</v>
      </c>
      <c r="P1964" s="18"/>
      <c r="Q1964" s="13"/>
      <c r="R1964" s="13"/>
      <c r="S1964" s="13"/>
      <c r="T1964" s="14"/>
      <c r="U1964" s="51">
        <f>MIN(Lääkkeet[[#This Row],[Velvoite 1.7.2024 (pakkauksia)]],Lääkkeet[[#This Row],[Suurimman alitusluvan mukainen velvoite
1.7.-31.12.2024 (pakkauksia)]],Lääkkeet[[#This Row],[Alin saldo 
1.7.-31.12.2024 (pakkauksia)]])*Lääkkeet[[#This Row],[Kirjanpitoarvo / pakkaus 1.7.2024
(EUR  ALV 0 %)]]</f>
        <v>0</v>
      </c>
      <c r="W1964" s="62" t="str" cm="1">
        <f t="array" ref="W1964">IFERROR(_xlfn.IFS(Lääkkeet[[#This Row],[Sitoutunut pääoma 
1.1.-30.6.2024 (EUR)]]&gt;0,"Täytetyt",Lääkkeet[[#This Row],[Sitoutunut pääoma 
1.7.-31.12.2024 (EUR)]]&gt;0,"Täytetyt"),"")</f>
        <v/>
      </c>
      <c r="X1964" s="62"/>
      <c r="Y1964" s="5">
        <f>Hakulomake!$B$29</f>
        <v>0</v>
      </c>
    </row>
    <row r="1965" spans="2:25" x14ac:dyDescent="0.3">
      <c r="B1965" s="49">
        <f>Hakulomake!$B$17</f>
        <v>0</v>
      </c>
      <c r="C1965" s="77"/>
      <c r="D1965" s="20"/>
      <c r="F1965" s="20"/>
      <c r="G1965" s="20"/>
      <c r="H1965" s="20"/>
      <c r="I1965" s="20"/>
      <c r="J1965" s="17"/>
      <c r="O1965" s="50">
        <f>MIN(Lääkkeet[[#This Row],[Velvoite 1.1.2024 (pakkauksia)]],Lääkkeet[[#This Row],[Suurimman alitusluvan mukainen velvoite 
1.1.-30.6.2024 (pakkauksia)]],Lääkkeet[[#This Row],[Alin saldo 
1.1.-30.6.2024 (pakkauksia)]])*Lääkkeet[[#This Row],[Kirjanpitoarvo / pakkaus 1.1.2024
(EUR  ALV 0 %)]]</f>
        <v>0</v>
      </c>
      <c r="P1965" s="18"/>
      <c r="Q1965" s="13"/>
      <c r="R1965" s="13"/>
      <c r="S1965" s="13"/>
      <c r="T1965" s="14"/>
      <c r="U1965" s="51">
        <f>MIN(Lääkkeet[[#This Row],[Velvoite 1.7.2024 (pakkauksia)]],Lääkkeet[[#This Row],[Suurimman alitusluvan mukainen velvoite
1.7.-31.12.2024 (pakkauksia)]],Lääkkeet[[#This Row],[Alin saldo 
1.7.-31.12.2024 (pakkauksia)]])*Lääkkeet[[#This Row],[Kirjanpitoarvo / pakkaus 1.7.2024
(EUR  ALV 0 %)]]</f>
        <v>0</v>
      </c>
      <c r="W1965" s="62" t="str" cm="1">
        <f t="array" ref="W1965">IFERROR(_xlfn.IFS(Lääkkeet[[#This Row],[Sitoutunut pääoma 
1.1.-30.6.2024 (EUR)]]&gt;0,"Täytetyt",Lääkkeet[[#This Row],[Sitoutunut pääoma 
1.7.-31.12.2024 (EUR)]]&gt;0,"Täytetyt"),"")</f>
        <v/>
      </c>
      <c r="X1965" s="62"/>
      <c r="Y1965" s="5">
        <f>Hakulomake!$B$29</f>
        <v>0</v>
      </c>
    </row>
    <row r="1966" spans="2:25" x14ac:dyDescent="0.3">
      <c r="B1966" s="49">
        <f>Hakulomake!$B$17</f>
        <v>0</v>
      </c>
      <c r="C1966" s="77"/>
      <c r="D1966" s="20"/>
      <c r="F1966" s="20"/>
      <c r="G1966" s="20"/>
      <c r="H1966" s="20"/>
      <c r="I1966" s="20"/>
      <c r="J1966" s="17"/>
      <c r="O1966" s="50">
        <f>MIN(Lääkkeet[[#This Row],[Velvoite 1.1.2024 (pakkauksia)]],Lääkkeet[[#This Row],[Suurimman alitusluvan mukainen velvoite 
1.1.-30.6.2024 (pakkauksia)]],Lääkkeet[[#This Row],[Alin saldo 
1.1.-30.6.2024 (pakkauksia)]])*Lääkkeet[[#This Row],[Kirjanpitoarvo / pakkaus 1.1.2024
(EUR  ALV 0 %)]]</f>
        <v>0</v>
      </c>
      <c r="P1966" s="18"/>
      <c r="Q1966" s="13"/>
      <c r="R1966" s="13"/>
      <c r="S1966" s="13"/>
      <c r="T1966" s="14"/>
      <c r="U1966" s="51">
        <f>MIN(Lääkkeet[[#This Row],[Velvoite 1.7.2024 (pakkauksia)]],Lääkkeet[[#This Row],[Suurimman alitusluvan mukainen velvoite
1.7.-31.12.2024 (pakkauksia)]],Lääkkeet[[#This Row],[Alin saldo 
1.7.-31.12.2024 (pakkauksia)]])*Lääkkeet[[#This Row],[Kirjanpitoarvo / pakkaus 1.7.2024
(EUR  ALV 0 %)]]</f>
        <v>0</v>
      </c>
      <c r="W1966" s="62" t="str" cm="1">
        <f t="array" ref="W1966">IFERROR(_xlfn.IFS(Lääkkeet[[#This Row],[Sitoutunut pääoma 
1.1.-30.6.2024 (EUR)]]&gt;0,"Täytetyt",Lääkkeet[[#This Row],[Sitoutunut pääoma 
1.7.-31.12.2024 (EUR)]]&gt;0,"Täytetyt"),"")</f>
        <v/>
      </c>
      <c r="X1966" s="62"/>
      <c r="Y1966" s="5">
        <f>Hakulomake!$B$29</f>
        <v>0</v>
      </c>
    </row>
    <row r="1967" spans="2:25" x14ac:dyDescent="0.3">
      <c r="B1967" s="49">
        <f>Hakulomake!$B$17</f>
        <v>0</v>
      </c>
      <c r="C1967" s="77"/>
      <c r="D1967" s="20"/>
      <c r="F1967" s="20"/>
      <c r="G1967" s="20"/>
      <c r="H1967" s="20"/>
      <c r="I1967" s="20"/>
      <c r="J1967" s="17"/>
      <c r="O1967" s="50">
        <f>MIN(Lääkkeet[[#This Row],[Velvoite 1.1.2024 (pakkauksia)]],Lääkkeet[[#This Row],[Suurimman alitusluvan mukainen velvoite 
1.1.-30.6.2024 (pakkauksia)]],Lääkkeet[[#This Row],[Alin saldo 
1.1.-30.6.2024 (pakkauksia)]])*Lääkkeet[[#This Row],[Kirjanpitoarvo / pakkaus 1.1.2024
(EUR  ALV 0 %)]]</f>
        <v>0</v>
      </c>
      <c r="P1967" s="18"/>
      <c r="Q1967" s="13"/>
      <c r="R1967" s="13"/>
      <c r="S1967" s="13"/>
      <c r="T1967" s="14"/>
      <c r="U1967" s="51">
        <f>MIN(Lääkkeet[[#This Row],[Velvoite 1.7.2024 (pakkauksia)]],Lääkkeet[[#This Row],[Suurimman alitusluvan mukainen velvoite
1.7.-31.12.2024 (pakkauksia)]],Lääkkeet[[#This Row],[Alin saldo 
1.7.-31.12.2024 (pakkauksia)]])*Lääkkeet[[#This Row],[Kirjanpitoarvo / pakkaus 1.7.2024
(EUR  ALV 0 %)]]</f>
        <v>0</v>
      </c>
      <c r="W1967" s="62" t="str" cm="1">
        <f t="array" ref="W1967">IFERROR(_xlfn.IFS(Lääkkeet[[#This Row],[Sitoutunut pääoma 
1.1.-30.6.2024 (EUR)]]&gt;0,"Täytetyt",Lääkkeet[[#This Row],[Sitoutunut pääoma 
1.7.-31.12.2024 (EUR)]]&gt;0,"Täytetyt"),"")</f>
        <v/>
      </c>
      <c r="X1967" s="62"/>
      <c r="Y1967" s="5">
        <f>Hakulomake!$B$29</f>
        <v>0</v>
      </c>
    </row>
    <row r="1968" spans="2:25" x14ac:dyDescent="0.3">
      <c r="B1968" s="49">
        <f>Hakulomake!$B$17</f>
        <v>0</v>
      </c>
      <c r="C1968" s="77"/>
      <c r="D1968" s="20"/>
      <c r="F1968" s="20"/>
      <c r="G1968" s="20"/>
      <c r="H1968" s="20"/>
      <c r="I1968" s="20"/>
      <c r="J1968" s="17"/>
      <c r="O1968" s="50">
        <f>MIN(Lääkkeet[[#This Row],[Velvoite 1.1.2024 (pakkauksia)]],Lääkkeet[[#This Row],[Suurimman alitusluvan mukainen velvoite 
1.1.-30.6.2024 (pakkauksia)]],Lääkkeet[[#This Row],[Alin saldo 
1.1.-30.6.2024 (pakkauksia)]])*Lääkkeet[[#This Row],[Kirjanpitoarvo / pakkaus 1.1.2024
(EUR  ALV 0 %)]]</f>
        <v>0</v>
      </c>
      <c r="P1968" s="18"/>
      <c r="Q1968" s="13"/>
      <c r="R1968" s="13"/>
      <c r="S1968" s="13"/>
      <c r="T1968" s="14"/>
      <c r="U1968" s="51">
        <f>MIN(Lääkkeet[[#This Row],[Velvoite 1.7.2024 (pakkauksia)]],Lääkkeet[[#This Row],[Suurimman alitusluvan mukainen velvoite
1.7.-31.12.2024 (pakkauksia)]],Lääkkeet[[#This Row],[Alin saldo 
1.7.-31.12.2024 (pakkauksia)]])*Lääkkeet[[#This Row],[Kirjanpitoarvo / pakkaus 1.7.2024
(EUR  ALV 0 %)]]</f>
        <v>0</v>
      </c>
      <c r="W1968" s="62" t="str" cm="1">
        <f t="array" ref="W1968">IFERROR(_xlfn.IFS(Lääkkeet[[#This Row],[Sitoutunut pääoma 
1.1.-30.6.2024 (EUR)]]&gt;0,"Täytetyt",Lääkkeet[[#This Row],[Sitoutunut pääoma 
1.7.-31.12.2024 (EUR)]]&gt;0,"Täytetyt"),"")</f>
        <v/>
      </c>
      <c r="X1968" s="62"/>
      <c r="Y1968" s="5">
        <f>Hakulomake!$B$29</f>
        <v>0</v>
      </c>
    </row>
    <row r="1969" spans="2:25" x14ac:dyDescent="0.3">
      <c r="B1969" s="49">
        <f>Hakulomake!$B$17</f>
        <v>0</v>
      </c>
      <c r="C1969" s="77"/>
      <c r="D1969" s="20"/>
      <c r="F1969" s="20"/>
      <c r="G1969" s="20"/>
      <c r="H1969" s="20"/>
      <c r="I1969" s="20"/>
      <c r="J1969" s="17"/>
      <c r="O1969" s="50">
        <f>MIN(Lääkkeet[[#This Row],[Velvoite 1.1.2024 (pakkauksia)]],Lääkkeet[[#This Row],[Suurimman alitusluvan mukainen velvoite 
1.1.-30.6.2024 (pakkauksia)]],Lääkkeet[[#This Row],[Alin saldo 
1.1.-30.6.2024 (pakkauksia)]])*Lääkkeet[[#This Row],[Kirjanpitoarvo / pakkaus 1.1.2024
(EUR  ALV 0 %)]]</f>
        <v>0</v>
      </c>
      <c r="P1969" s="18"/>
      <c r="Q1969" s="13"/>
      <c r="R1969" s="13"/>
      <c r="S1969" s="13"/>
      <c r="T1969" s="14"/>
      <c r="U1969" s="51">
        <f>MIN(Lääkkeet[[#This Row],[Velvoite 1.7.2024 (pakkauksia)]],Lääkkeet[[#This Row],[Suurimman alitusluvan mukainen velvoite
1.7.-31.12.2024 (pakkauksia)]],Lääkkeet[[#This Row],[Alin saldo 
1.7.-31.12.2024 (pakkauksia)]])*Lääkkeet[[#This Row],[Kirjanpitoarvo / pakkaus 1.7.2024
(EUR  ALV 0 %)]]</f>
        <v>0</v>
      </c>
      <c r="W1969" s="62" t="str" cm="1">
        <f t="array" ref="W1969">IFERROR(_xlfn.IFS(Lääkkeet[[#This Row],[Sitoutunut pääoma 
1.1.-30.6.2024 (EUR)]]&gt;0,"Täytetyt",Lääkkeet[[#This Row],[Sitoutunut pääoma 
1.7.-31.12.2024 (EUR)]]&gt;0,"Täytetyt"),"")</f>
        <v/>
      </c>
      <c r="X1969" s="62"/>
      <c r="Y1969" s="5">
        <f>Hakulomake!$B$29</f>
        <v>0</v>
      </c>
    </row>
    <row r="1970" spans="2:25" x14ac:dyDescent="0.3">
      <c r="B1970" s="49">
        <f>Hakulomake!$B$17</f>
        <v>0</v>
      </c>
      <c r="C1970" s="77"/>
      <c r="D1970" s="20"/>
      <c r="F1970" s="20"/>
      <c r="G1970" s="20"/>
      <c r="H1970" s="20"/>
      <c r="I1970" s="20"/>
      <c r="J1970" s="17"/>
      <c r="O1970" s="50">
        <f>MIN(Lääkkeet[[#This Row],[Velvoite 1.1.2024 (pakkauksia)]],Lääkkeet[[#This Row],[Suurimman alitusluvan mukainen velvoite 
1.1.-30.6.2024 (pakkauksia)]],Lääkkeet[[#This Row],[Alin saldo 
1.1.-30.6.2024 (pakkauksia)]])*Lääkkeet[[#This Row],[Kirjanpitoarvo / pakkaus 1.1.2024
(EUR  ALV 0 %)]]</f>
        <v>0</v>
      </c>
      <c r="P1970" s="18"/>
      <c r="Q1970" s="13"/>
      <c r="R1970" s="13"/>
      <c r="S1970" s="13"/>
      <c r="T1970" s="14"/>
      <c r="U1970" s="51">
        <f>MIN(Lääkkeet[[#This Row],[Velvoite 1.7.2024 (pakkauksia)]],Lääkkeet[[#This Row],[Suurimman alitusluvan mukainen velvoite
1.7.-31.12.2024 (pakkauksia)]],Lääkkeet[[#This Row],[Alin saldo 
1.7.-31.12.2024 (pakkauksia)]])*Lääkkeet[[#This Row],[Kirjanpitoarvo / pakkaus 1.7.2024
(EUR  ALV 0 %)]]</f>
        <v>0</v>
      </c>
      <c r="W1970" s="62" t="str" cm="1">
        <f t="array" ref="W1970">IFERROR(_xlfn.IFS(Lääkkeet[[#This Row],[Sitoutunut pääoma 
1.1.-30.6.2024 (EUR)]]&gt;0,"Täytetyt",Lääkkeet[[#This Row],[Sitoutunut pääoma 
1.7.-31.12.2024 (EUR)]]&gt;0,"Täytetyt"),"")</f>
        <v/>
      </c>
      <c r="X1970" s="62"/>
      <c r="Y1970" s="5">
        <f>Hakulomake!$B$29</f>
        <v>0</v>
      </c>
    </row>
    <row r="1971" spans="2:25" x14ac:dyDescent="0.3">
      <c r="B1971" s="49">
        <f>Hakulomake!$B$17</f>
        <v>0</v>
      </c>
      <c r="C1971" s="77"/>
      <c r="D1971" s="20"/>
      <c r="F1971" s="20"/>
      <c r="G1971" s="20"/>
      <c r="H1971" s="20"/>
      <c r="I1971" s="20"/>
      <c r="J1971" s="17"/>
      <c r="O1971" s="50">
        <f>MIN(Lääkkeet[[#This Row],[Velvoite 1.1.2024 (pakkauksia)]],Lääkkeet[[#This Row],[Suurimman alitusluvan mukainen velvoite 
1.1.-30.6.2024 (pakkauksia)]],Lääkkeet[[#This Row],[Alin saldo 
1.1.-30.6.2024 (pakkauksia)]])*Lääkkeet[[#This Row],[Kirjanpitoarvo / pakkaus 1.1.2024
(EUR  ALV 0 %)]]</f>
        <v>0</v>
      </c>
      <c r="P1971" s="18"/>
      <c r="Q1971" s="13"/>
      <c r="R1971" s="13"/>
      <c r="S1971" s="13"/>
      <c r="T1971" s="14"/>
      <c r="U1971" s="51">
        <f>MIN(Lääkkeet[[#This Row],[Velvoite 1.7.2024 (pakkauksia)]],Lääkkeet[[#This Row],[Suurimman alitusluvan mukainen velvoite
1.7.-31.12.2024 (pakkauksia)]],Lääkkeet[[#This Row],[Alin saldo 
1.7.-31.12.2024 (pakkauksia)]])*Lääkkeet[[#This Row],[Kirjanpitoarvo / pakkaus 1.7.2024
(EUR  ALV 0 %)]]</f>
        <v>0</v>
      </c>
      <c r="W1971" s="62" t="str" cm="1">
        <f t="array" ref="W1971">IFERROR(_xlfn.IFS(Lääkkeet[[#This Row],[Sitoutunut pääoma 
1.1.-30.6.2024 (EUR)]]&gt;0,"Täytetyt",Lääkkeet[[#This Row],[Sitoutunut pääoma 
1.7.-31.12.2024 (EUR)]]&gt;0,"Täytetyt"),"")</f>
        <v/>
      </c>
      <c r="X1971" s="62"/>
      <c r="Y1971" s="5">
        <f>Hakulomake!$B$29</f>
        <v>0</v>
      </c>
    </row>
    <row r="1972" spans="2:25" x14ac:dyDescent="0.3">
      <c r="B1972" s="49">
        <f>Hakulomake!$B$17</f>
        <v>0</v>
      </c>
      <c r="C1972" s="77"/>
      <c r="D1972" s="20"/>
      <c r="F1972" s="20"/>
      <c r="G1972" s="20"/>
      <c r="H1972" s="20"/>
      <c r="I1972" s="20"/>
      <c r="J1972" s="17"/>
      <c r="O1972" s="50">
        <f>MIN(Lääkkeet[[#This Row],[Velvoite 1.1.2024 (pakkauksia)]],Lääkkeet[[#This Row],[Suurimman alitusluvan mukainen velvoite 
1.1.-30.6.2024 (pakkauksia)]],Lääkkeet[[#This Row],[Alin saldo 
1.1.-30.6.2024 (pakkauksia)]])*Lääkkeet[[#This Row],[Kirjanpitoarvo / pakkaus 1.1.2024
(EUR  ALV 0 %)]]</f>
        <v>0</v>
      </c>
      <c r="P1972" s="18"/>
      <c r="Q1972" s="13"/>
      <c r="R1972" s="13"/>
      <c r="S1972" s="13"/>
      <c r="T1972" s="14"/>
      <c r="U1972" s="51">
        <f>MIN(Lääkkeet[[#This Row],[Velvoite 1.7.2024 (pakkauksia)]],Lääkkeet[[#This Row],[Suurimman alitusluvan mukainen velvoite
1.7.-31.12.2024 (pakkauksia)]],Lääkkeet[[#This Row],[Alin saldo 
1.7.-31.12.2024 (pakkauksia)]])*Lääkkeet[[#This Row],[Kirjanpitoarvo / pakkaus 1.7.2024
(EUR  ALV 0 %)]]</f>
        <v>0</v>
      </c>
      <c r="W1972" s="62" t="str" cm="1">
        <f t="array" ref="W1972">IFERROR(_xlfn.IFS(Lääkkeet[[#This Row],[Sitoutunut pääoma 
1.1.-30.6.2024 (EUR)]]&gt;0,"Täytetyt",Lääkkeet[[#This Row],[Sitoutunut pääoma 
1.7.-31.12.2024 (EUR)]]&gt;0,"Täytetyt"),"")</f>
        <v/>
      </c>
      <c r="X1972" s="62"/>
      <c r="Y1972" s="5">
        <f>Hakulomake!$B$29</f>
        <v>0</v>
      </c>
    </row>
    <row r="1973" spans="2:25" x14ac:dyDescent="0.3">
      <c r="B1973" s="49">
        <f>Hakulomake!$B$17</f>
        <v>0</v>
      </c>
      <c r="C1973" s="77"/>
      <c r="D1973" s="20"/>
      <c r="F1973" s="20"/>
      <c r="G1973" s="20"/>
      <c r="H1973" s="20"/>
      <c r="I1973" s="20"/>
      <c r="J1973" s="17"/>
      <c r="O1973" s="50">
        <f>MIN(Lääkkeet[[#This Row],[Velvoite 1.1.2024 (pakkauksia)]],Lääkkeet[[#This Row],[Suurimman alitusluvan mukainen velvoite 
1.1.-30.6.2024 (pakkauksia)]],Lääkkeet[[#This Row],[Alin saldo 
1.1.-30.6.2024 (pakkauksia)]])*Lääkkeet[[#This Row],[Kirjanpitoarvo / pakkaus 1.1.2024
(EUR  ALV 0 %)]]</f>
        <v>0</v>
      </c>
      <c r="P1973" s="18"/>
      <c r="Q1973" s="13"/>
      <c r="R1973" s="13"/>
      <c r="S1973" s="13"/>
      <c r="T1973" s="14"/>
      <c r="U1973" s="51">
        <f>MIN(Lääkkeet[[#This Row],[Velvoite 1.7.2024 (pakkauksia)]],Lääkkeet[[#This Row],[Suurimman alitusluvan mukainen velvoite
1.7.-31.12.2024 (pakkauksia)]],Lääkkeet[[#This Row],[Alin saldo 
1.7.-31.12.2024 (pakkauksia)]])*Lääkkeet[[#This Row],[Kirjanpitoarvo / pakkaus 1.7.2024
(EUR  ALV 0 %)]]</f>
        <v>0</v>
      </c>
      <c r="W1973" s="62" t="str" cm="1">
        <f t="array" ref="W1973">IFERROR(_xlfn.IFS(Lääkkeet[[#This Row],[Sitoutunut pääoma 
1.1.-30.6.2024 (EUR)]]&gt;0,"Täytetyt",Lääkkeet[[#This Row],[Sitoutunut pääoma 
1.7.-31.12.2024 (EUR)]]&gt;0,"Täytetyt"),"")</f>
        <v/>
      </c>
      <c r="X1973" s="62"/>
      <c r="Y1973" s="5">
        <f>Hakulomake!$B$29</f>
        <v>0</v>
      </c>
    </row>
    <row r="1974" spans="2:25" x14ac:dyDescent="0.3">
      <c r="B1974" s="49">
        <f>Hakulomake!$B$17</f>
        <v>0</v>
      </c>
      <c r="C1974" s="77"/>
      <c r="D1974" s="20"/>
      <c r="F1974" s="20"/>
      <c r="G1974" s="20"/>
      <c r="H1974" s="20"/>
      <c r="I1974" s="20"/>
      <c r="J1974" s="17"/>
      <c r="O1974" s="50">
        <f>MIN(Lääkkeet[[#This Row],[Velvoite 1.1.2024 (pakkauksia)]],Lääkkeet[[#This Row],[Suurimman alitusluvan mukainen velvoite 
1.1.-30.6.2024 (pakkauksia)]],Lääkkeet[[#This Row],[Alin saldo 
1.1.-30.6.2024 (pakkauksia)]])*Lääkkeet[[#This Row],[Kirjanpitoarvo / pakkaus 1.1.2024
(EUR  ALV 0 %)]]</f>
        <v>0</v>
      </c>
      <c r="P1974" s="18"/>
      <c r="Q1974" s="13"/>
      <c r="R1974" s="13"/>
      <c r="S1974" s="13"/>
      <c r="T1974" s="14"/>
      <c r="U1974" s="51">
        <f>MIN(Lääkkeet[[#This Row],[Velvoite 1.7.2024 (pakkauksia)]],Lääkkeet[[#This Row],[Suurimman alitusluvan mukainen velvoite
1.7.-31.12.2024 (pakkauksia)]],Lääkkeet[[#This Row],[Alin saldo 
1.7.-31.12.2024 (pakkauksia)]])*Lääkkeet[[#This Row],[Kirjanpitoarvo / pakkaus 1.7.2024
(EUR  ALV 0 %)]]</f>
        <v>0</v>
      </c>
      <c r="W1974" s="62" t="str" cm="1">
        <f t="array" ref="W1974">IFERROR(_xlfn.IFS(Lääkkeet[[#This Row],[Sitoutunut pääoma 
1.1.-30.6.2024 (EUR)]]&gt;0,"Täytetyt",Lääkkeet[[#This Row],[Sitoutunut pääoma 
1.7.-31.12.2024 (EUR)]]&gt;0,"Täytetyt"),"")</f>
        <v/>
      </c>
      <c r="X1974" s="62"/>
      <c r="Y1974" s="5">
        <f>Hakulomake!$B$29</f>
        <v>0</v>
      </c>
    </row>
    <row r="1975" spans="2:25" x14ac:dyDescent="0.3">
      <c r="B1975" s="49">
        <f>Hakulomake!$B$17</f>
        <v>0</v>
      </c>
      <c r="C1975" s="77"/>
      <c r="D1975" s="20"/>
      <c r="F1975" s="20"/>
      <c r="G1975" s="20"/>
      <c r="H1975" s="20"/>
      <c r="I1975" s="20"/>
      <c r="J1975" s="17"/>
      <c r="O1975" s="50">
        <f>MIN(Lääkkeet[[#This Row],[Velvoite 1.1.2024 (pakkauksia)]],Lääkkeet[[#This Row],[Suurimman alitusluvan mukainen velvoite 
1.1.-30.6.2024 (pakkauksia)]],Lääkkeet[[#This Row],[Alin saldo 
1.1.-30.6.2024 (pakkauksia)]])*Lääkkeet[[#This Row],[Kirjanpitoarvo / pakkaus 1.1.2024
(EUR  ALV 0 %)]]</f>
        <v>0</v>
      </c>
      <c r="P1975" s="18"/>
      <c r="Q1975" s="13"/>
      <c r="R1975" s="13"/>
      <c r="S1975" s="13"/>
      <c r="T1975" s="14"/>
      <c r="U1975" s="51">
        <f>MIN(Lääkkeet[[#This Row],[Velvoite 1.7.2024 (pakkauksia)]],Lääkkeet[[#This Row],[Suurimman alitusluvan mukainen velvoite
1.7.-31.12.2024 (pakkauksia)]],Lääkkeet[[#This Row],[Alin saldo 
1.7.-31.12.2024 (pakkauksia)]])*Lääkkeet[[#This Row],[Kirjanpitoarvo / pakkaus 1.7.2024
(EUR  ALV 0 %)]]</f>
        <v>0</v>
      </c>
      <c r="W1975" s="62" t="str" cm="1">
        <f t="array" ref="W1975">IFERROR(_xlfn.IFS(Lääkkeet[[#This Row],[Sitoutunut pääoma 
1.1.-30.6.2024 (EUR)]]&gt;0,"Täytetyt",Lääkkeet[[#This Row],[Sitoutunut pääoma 
1.7.-31.12.2024 (EUR)]]&gt;0,"Täytetyt"),"")</f>
        <v/>
      </c>
      <c r="X1975" s="62"/>
      <c r="Y1975" s="5">
        <f>Hakulomake!$B$29</f>
        <v>0</v>
      </c>
    </row>
    <row r="1976" spans="2:25" x14ac:dyDescent="0.3">
      <c r="B1976" s="49">
        <f>Hakulomake!$B$17</f>
        <v>0</v>
      </c>
      <c r="C1976" s="77"/>
      <c r="D1976" s="20"/>
      <c r="F1976" s="20"/>
      <c r="G1976" s="20"/>
      <c r="H1976" s="20"/>
      <c r="I1976" s="20"/>
      <c r="J1976" s="17"/>
      <c r="O1976" s="50">
        <f>MIN(Lääkkeet[[#This Row],[Velvoite 1.1.2024 (pakkauksia)]],Lääkkeet[[#This Row],[Suurimman alitusluvan mukainen velvoite 
1.1.-30.6.2024 (pakkauksia)]],Lääkkeet[[#This Row],[Alin saldo 
1.1.-30.6.2024 (pakkauksia)]])*Lääkkeet[[#This Row],[Kirjanpitoarvo / pakkaus 1.1.2024
(EUR  ALV 0 %)]]</f>
        <v>0</v>
      </c>
      <c r="P1976" s="18"/>
      <c r="Q1976" s="13"/>
      <c r="R1976" s="13"/>
      <c r="S1976" s="13"/>
      <c r="T1976" s="14"/>
      <c r="U1976" s="51">
        <f>MIN(Lääkkeet[[#This Row],[Velvoite 1.7.2024 (pakkauksia)]],Lääkkeet[[#This Row],[Suurimman alitusluvan mukainen velvoite
1.7.-31.12.2024 (pakkauksia)]],Lääkkeet[[#This Row],[Alin saldo 
1.7.-31.12.2024 (pakkauksia)]])*Lääkkeet[[#This Row],[Kirjanpitoarvo / pakkaus 1.7.2024
(EUR  ALV 0 %)]]</f>
        <v>0</v>
      </c>
      <c r="W1976" s="62" t="str" cm="1">
        <f t="array" ref="W1976">IFERROR(_xlfn.IFS(Lääkkeet[[#This Row],[Sitoutunut pääoma 
1.1.-30.6.2024 (EUR)]]&gt;0,"Täytetyt",Lääkkeet[[#This Row],[Sitoutunut pääoma 
1.7.-31.12.2024 (EUR)]]&gt;0,"Täytetyt"),"")</f>
        <v/>
      </c>
      <c r="X1976" s="62"/>
      <c r="Y1976" s="5">
        <f>Hakulomake!$B$29</f>
        <v>0</v>
      </c>
    </row>
    <row r="1977" spans="2:25" x14ac:dyDescent="0.3">
      <c r="B1977" s="49">
        <f>Hakulomake!$B$17</f>
        <v>0</v>
      </c>
      <c r="C1977" s="77"/>
      <c r="D1977" s="20"/>
      <c r="F1977" s="20"/>
      <c r="G1977" s="20"/>
      <c r="H1977" s="20"/>
      <c r="I1977" s="20"/>
      <c r="J1977" s="17"/>
      <c r="O1977" s="50">
        <f>MIN(Lääkkeet[[#This Row],[Velvoite 1.1.2024 (pakkauksia)]],Lääkkeet[[#This Row],[Suurimman alitusluvan mukainen velvoite 
1.1.-30.6.2024 (pakkauksia)]],Lääkkeet[[#This Row],[Alin saldo 
1.1.-30.6.2024 (pakkauksia)]])*Lääkkeet[[#This Row],[Kirjanpitoarvo / pakkaus 1.1.2024
(EUR  ALV 0 %)]]</f>
        <v>0</v>
      </c>
      <c r="P1977" s="18"/>
      <c r="Q1977" s="13"/>
      <c r="R1977" s="13"/>
      <c r="S1977" s="13"/>
      <c r="T1977" s="14"/>
      <c r="U1977" s="51">
        <f>MIN(Lääkkeet[[#This Row],[Velvoite 1.7.2024 (pakkauksia)]],Lääkkeet[[#This Row],[Suurimman alitusluvan mukainen velvoite
1.7.-31.12.2024 (pakkauksia)]],Lääkkeet[[#This Row],[Alin saldo 
1.7.-31.12.2024 (pakkauksia)]])*Lääkkeet[[#This Row],[Kirjanpitoarvo / pakkaus 1.7.2024
(EUR  ALV 0 %)]]</f>
        <v>0</v>
      </c>
      <c r="W1977" s="62" t="str" cm="1">
        <f t="array" ref="W1977">IFERROR(_xlfn.IFS(Lääkkeet[[#This Row],[Sitoutunut pääoma 
1.1.-30.6.2024 (EUR)]]&gt;0,"Täytetyt",Lääkkeet[[#This Row],[Sitoutunut pääoma 
1.7.-31.12.2024 (EUR)]]&gt;0,"Täytetyt"),"")</f>
        <v/>
      </c>
      <c r="X1977" s="62"/>
      <c r="Y1977" s="5">
        <f>Hakulomake!$B$29</f>
        <v>0</v>
      </c>
    </row>
    <row r="1978" spans="2:25" x14ac:dyDescent="0.3">
      <c r="B1978" s="49">
        <f>Hakulomake!$B$17</f>
        <v>0</v>
      </c>
      <c r="C1978" s="77"/>
      <c r="D1978" s="20"/>
      <c r="F1978" s="20"/>
      <c r="G1978" s="20"/>
      <c r="H1978" s="20"/>
      <c r="I1978" s="20"/>
      <c r="J1978" s="17"/>
      <c r="O1978" s="50">
        <f>MIN(Lääkkeet[[#This Row],[Velvoite 1.1.2024 (pakkauksia)]],Lääkkeet[[#This Row],[Suurimman alitusluvan mukainen velvoite 
1.1.-30.6.2024 (pakkauksia)]],Lääkkeet[[#This Row],[Alin saldo 
1.1.-30.6.2024 (pakkauksia)]])*Lääkkeet[[#This Row],[Kirjanpitoarvo / pakkaus 1.1.2024
(EUR  ALV 0 %)]]</f>
        <v>0</v>
      </c>
      <c r="P1978" s="18"/>
      <c r="Q1978" s="13"/>
      <c r="R1978" s="13"/>
      <c r="S1978" s="13"/>
      <c r="T1978" s="14"/>
      <c r="U1978" s="51">
        <f>MIN(Lääkkeet[[#This Row],[Velvoite 1.7.2024 (pakkauksia)]],Lääkkeet[[#This Row],[Suurimman alitusluvan mukainen velvoite
1.7.-31.12.2024 (pakkauksia)]],Lääkkeet[[#This Row],[Alin saldo 
1.7.-31.12.2024 (pakkauksia)]])*Lääkkeet[[#This Row],[Kirjanpitoarvo / pakkaus 1.7.2024
(EUR  ALV 0 %)]]</f>
        <v>0</v>
      </c>
      <c r="W1978" s="62" t="str" cm="1">
        <f t="array" ref="W1978">IFERROR(_xlfn.IFS(Lääkkeet[[#This Row],[Sitoutunut pääoma 
1.1.-30.6.2024 (EUR)]]&gt;0,"Täytetyt",Lääkkeet[[#This Row],[Sitoutunut pääoma 
1.7.-31.12.2024 (EUR)]]&gt;0,"Täytetyt"),"")</f>
        <v/>
      </c>
      <c r="X1978" s="62"/>
      <c r="Y1978" s="5">
        <f>Hakulomake!$B$29</f>
        <v>0</v>
      </c>
    </row>
    <row r="1979" spans="2:25" x14ac:dyDescent="0.3">
      <c r="B1979" s="49">
        <f>Hakulomake!$B$17</f>
        <v>0</v>
      </c>
      <c r="C1979" s="77"/>
      <c r="D1979" s="20"/>
      <c r="F1979" s="20"/>
      <c r="G1979" s="20"/>
      <c r="H1979" s="20"/>
      <c r="I1979" s="20"/>
      <c r="J1979" s="17"/>
      <c r="O1979" s="50">
        <f>MIN(Lääkkeet[[#This Row],[Velvoite 1.1.2024 (pakkauksia)]],Lääkkeet[[#This Row],[Suurimman alitusluvan mukainen velvoite 
1.1.-30.6.2024 (pakkauksia)]],Lääkkeet[[#This Row],[Alin saldo 
1.1.-30.6.2024 (pakkauksia)]])*Lääkkeet[[#This Row],[Kirjanpitoarvo / pakkaus 1.1.2024
(EUR  ALV 0 %)]]</f>
        <v>0</v>
      </c>
      <c r="P1979" s="18"/>
      <c r="Q1979" s="13"/>
      <c r="R1979" s="13"/>
      <c r="S1979" s="13"/>
      <c r="T1979" s="14"/>
      <c r="U1979" s="51">
        <f>MIN(Lääkkeet[[#This Row],[Velvoite 1.7.2024 (pakkauksia)]],Lääkkeet[[#This Row],[Suurimman alitusluvan mukainen velvoite
1.7.-31.12.2024 (pakkauksia)]],Lääkkeet[[#This Row],[Alin saldo 
1.7.-31.12.2024 (pakkauksia)]])*Lääkkeet[[#This Row],[Kirjanpitoarvo / pakkaus 1.7.2024
(EUR  ALV 0 %)]]</f>
        <v>0</v>
      </c>
      <c r="W1979" s="62" t="str" cm="1">
        <f t="array" ref="W1979">IFERROR(_xlfn.IFS(Lääkkeet[[#This Row],[Sitoutunut pääoma 
1.1.-30.6.2024 (EUR)]]&gt;0,"Täytetyt",Lääkkeet[[#This Row],[Sitoutunut pääoma 
1.7.-31.12.2024 (EUR)]]&gt;0,"Täytetyt"),"")</f>
        <v/>
      </c>
      <c r="X1979" s="62"/>
      <c r="Y1979" s="5">
        <f>Hakulomake!$B$29</f>
        <v>0</v>
      </c>
    </row>
    <row r="1980" spans="2:25" x14ac:dyDescent="0.3">
      <c r="B1980" s="49">
        <f>Hakulomake!$B$17</f>
        <v>0</v>
      </c>
      <c r="C1980" s="77"/>
      <c r="D1980" s="20"/>
      <c r="F1980" s="20"/>
      <c r="G1980" s="20"/>
      <c r="H1980" s="20"/>
      <c r="I1980" s="20"/>
      <c r="J1980" s="17"/>
      <c r="O1980" s="50">
        <f>MIN(Lääkkeet[[#This Row],[Velvoite 1.1.2024 (pakkauksia)]],Lääkkeet[[#This Row],[Suurimman alitusluvan mukainen velvoite 
1.1.-30.6.2024 (pakkauksia)]],Lääkkeet[[#This Row],[Alin saldo 
1.1.-30.6.2024 (pakkauksia)]])*Lääkkeet[[#This Row],[Kirjanpitoarvo / pakkaus 1.1.2024
(EUR  ALV 0 %)]]</f>
        <v>0</v>
      </c>
      <c r="P1980" s="18"/>
      <c r="Q1980" s="13"/>
      <c r="R1980" s="13"/>
      <c r="S1980" s="13"/>
      <c r="T1980" s="14"/>
      <c r="U1980" s="51">
        <f>MIN(Lääkkeet[[#This Row],[Velvoite 1.7.2024 (pakkauksia)]],Lääkkeet[[#This Row],[Suurimman alitusluvan mukainen velvoite
1.7.-31.12.2024 (pakkauksia)]],Lääkkeet[[#This Row],[Alin saldo 
1.7.-31.12.2024 (pakkauksia)]])*Lääkkeet[[#This Row],[Kirjanpitoarvo / pakkaus 1.7.2024
(EUR  ALV 0 %)]]</f>
        <v>0</v>
      </c>
      <c r="W1980" s="62" t="str" cm="1">
        <f t="array" ref="W1980">IFERROR(_xlfn.IFS(Lääkkeet[[#This Row],[Sitoutunut pääoma 
1.1.-30.6.2024 (EUR)]]&gt;0,"Täytetyt",Lääkkeet[[#This Row],[Sitoutunut pääoma 
1.7.-31.12.2024 (EUR)]]&gt;0,"Täytetyt"),"")</f>
        <v/>
      </c>
      <c r="X1980" s="62"/>
      <c r="Y1980" s="5">
        <f>Hakulomake!$B$29</f>
        <v>0</v>
      </c>
    </row>
    <row r="1981" spans="2:25" x14ac:dyDescent="0.3">
      <c r="B1981" s="49">
        <f>Hakulomake!$B$17</f>
        <v>0</v>
      </c>
      <c r="C1981" s="77"/>
      <c r="D1981" s="20"/>
      <c r="F1981" s="20"/>
      <c r="G1981" s="20"/>
      <c r="H1981" s="20"/>
      <c r="I1981" s="20"/>
      <c r="J1981" s="17"/>
      <c r="O1981" s="50">
        <f>MIN(Lääkkeet[[#This Row],[Velvoite 1.1.2024 (pakkauksia)]],Lääkkeet[[#This Row],[Suurimman alitusluvan mukainen velvoite 
1.1.-30.6.2024 (pakkauksia)]],Lääkkeet[[#This Row],[Alin saldo 
1.1.-30.6.2024 (pakkauksia)]])*Lääkkeet[[#This Row],[Kirjanpitoarvo / pakkaus 1.1.2024
(EUR  ALV 0 %)]]</f>
        <v>0</v>
      </c>
      <c r="P1981" s="18"/>
      <c r="Q1981" s="13"/>
      <c r="R1981" s="13"/>
      <c r="S1981" s="13"/>
      <c r="T1981" s="14"/>
      <c r="U1981" s="51">
        <f>MIN(Lääkkeet[[#This Row],[Velvoite 1.7.2024 (pakkauksia)]],Lääkkeet[[#This Row],[Suurimman alitusluvan mukainen velvoite
1.7.-31.12.2024 (pakkauksia)]],Lääkkeet[[#This Row],[Alin saldo 
1.7.-31.12.2024 (pakkauksia)]])*Lääkkeet[[#This Row],[Kirjanpitoarvo / pakkaus 1.7.2024
(EUR  ALV 0 %)]]</f>
        <v>0</v>
      </c>
      <c r="W1981" s="62" t="str" cm="1">
        <f t="array" ref="W1981">IFERROR(_xlfn.IFS(Lääkkeet[[#This Row],[Sitoutunut pääoma 
1.1.-30.6.2024 (EUR)]]&gt;0,"Täytetyt",Lääkkeet[[#This Row],[Sitoutunut pääoma 
1.7.-31.12.2024 (EUR)]]&gt;0,"Täytetyt"),"")</f>
        <v/>
      </c>
      <c r="X1981" s="62"/>
      <c r="Y1981" s="5">
        <f>Hakulomake!$B$29</f>
        <v>0</v>
      </c>
    </row>
    <row r="1982" spans="2:25" x14ac:dyDescent="0.3">
      <c r="B1982" s="49">
        <f>Hakulomake!$B$17</f>
        <v>0</v>
      </c>
      <c r="C1982" s="77"/>
      <c r="D1982" s="20"/>
      <c r="F1982" s="20"/>
      <c r="G1982" s="20"/>
      <c r="H1982" s="20"/>
      <c r="I1982" s="20"/>
      <c r="J1982" s="17"/>
      <c r="O1982" s="50">
        <f>MIN(Lääkkeet[[#This Row],[Velvoite 1.1.2024 (pakkauksia)]],Lääkkeet[[#This Row],[Suurimman alitusluvan mukainen velvoite 
1.1.-30.6.2024 (pakkauksia)]],Lääkkeet[[#This Row],[Alin saldo 
1.1.-30.6.2024 (pakkauksia)]])*Lääkkeet[[#This Row],[Kirjanpitoarvo / pakkaus 1.1.2024
(EUR  ALV 0 %)]]</f>
        <v>0</v>
      </c>
      <c r="P1982" s="18"/>
      <c r="Q1982" s="13"/>
      <c r="R1982" s="13"/>
      <c r="S1982" s="13"/>
      <c r="T1982" s="14"/>
      <c r="U1982" s="51">
        <f>MIN(Lääkkeet[[#This Row],[Velvoite 1.7.2024 (pakkauksia)]],Lääkkeet[[#This Row],[Suurimman alitusluvan mukainen velvoite
1.7.-31.12.2024 (pakkauksia)]],Lääkkeet[[#This Row],[Alin saldo 
1.7.-31.12.2024 (pakkauksia)]])*Lääkkeet[[#This Row],[Kirjanpitoarvo / pakkaus 1.7.2024
(EUR  ALV 0 %)]]</f>
        <v>0</v>
      </c>
      <c r="W1982" s="62" t="str" cm="1">
        <f t="array" ref="W1982">IFERROR(_xlfn.IFS(Lääkkeet[[#This Row],[Sitoutunut pääoma 
1.1.-30.6.2024 (EUR)]]&gt;0,"Täytetyt",Lääkkeet[[#This Row],[Sitoutunut pääoma 
1.7.-31.12.2024 (EUR)]]&gt;0,"Täytetyt"),"")</f>
        <v/>
      </c>
      <c r="X1982" s="62"/>
      <c r="Y1982" s="5">
        <f>Hakulomake!$B$29</f>
        <v>0</v>
      </c>
    </row>
    <row r="1983" spans="2:25" x14ac:dyDescent="0.3">
      <c r="B1983" s="49">
        <f>Hakulomake!$B$17</f>
        <v>0</v>
      </c>
      <c r="C1983" s="77"/>
      <c r="D1983" s="20"/>
      <c r="F1983" s="20"/>
      <c r="G1983" s="20"/>
      <c r="H1983" s="20"/>
      <c r="I1983" s="20"/>
      <c r="J1983" s="17"/>
      <c r="O1983" s="50">
        <f>MIN(Lääkkeet[[#This Row],[Velvoite 1.1.2024 (pakkauksia)]],Lääkkeet[[#This Row],[Suurimman alitusluvan mukainen velvoite 
1.1.-30.6.2024 (pakkauksia)]],Lääkkeet[[#This Row],[Alin saldo 
1.1.-30.6.2024 (pakkauksia)]])*Lääkkeet[[#This Row],[Kirjanpitoarvo / pakkaus 1.1.2024
(EUR  ALV 0 %)]]</f>
        <v>0</v>
      </c>
      <c r="P1983" s="18"/>
      <c r="Q1983" s="13"/>
      <c r="R1983" s="13"/>
      <c r="S1983" s="13"/>
      <c r="T1983" s="14"/>
      <c r="U1983" s="51">
        <f>MIN(Lääkkeet[[#This Row],[Velvoite 1.7.2024 (pakkauksia)]],Lääkkeet[[#This Row],[Suurimman alitusluvan mukainen velvoite
1.7.-31.12.2024 (pakkauksia)]],Lääkkeet[[#This Row],[Alin saldo 
1.7.-31.12.2024 (pakkauksia)]])*Lääkkeet[[#This Row],[Kirjanpitoarvo / pakkaus 1.7.2024
(EUR  ALV 0 %)]]</f>
        <v>0</v>
      </c>
      <c r="W1983" s="62" t="str" cm="1">
        <f t="array" ref="W1983">IFERROR(_xlfn.IFS(Lääkkeet[[#This Row],[Sitoutunut pääoma 
1.1.-30.6.2024 (EUR)]]&gt;0,"Täytetyt",Lääkkeet[[#This Row],[Sitoutunut pääoma 
1.7.-31.12.2024 (EUR)]]&gt;0,"Täytetyt"),"")</f>
        <v/>
      </c>
      <c r="X1983" s="62"/>
      <c r="Y1983" s="5">
        <f>Hakulomake!$B$29</f>
        <v>0</v>
      </c>
    </row>
    <row r="1984" spans="2:25" x14ac:dyDescent="0.3">
      <c r="B1984" s="49">
        <f>Hakulomake!$B$17</f>
        <v>0</v>
      </c>
      <c r="C1984" s="77"/>
      <c r="D1984" s="20"/>
      <c r="F1984" s="20"/>
      <c r="G1984" s="20"/>
      <c r="H1984" s="20"/>
      <c r="I1984" s="20"/>
      <c r="J1984" s="17"/>
      <c r="O1984" s="50">
        <f>MIN(Lääkkeet[[#This Row],[Velvoite 1.1.2024 (pakkauksia)]],Lääkkeet[[#This Row],[Suurimman alitusluvan mukainen velvoite 
1.1.-30.6.2024 (pakkauksia)]],Lääkkeet[[#This Row],[Alin saldo 
1.1.-30.6.2024 (pakkauksia)]])*Lääkkeet[[#This Row],[Kirjanpitoarvo / pakkaus 1.1.2024
(EUR  ALV 0 %)]]</f>
        <v>0</v>
      </c>
      <c r="P1984" s="18"/>
      <c r="Q1984" s="13"/>
      <c r="R1984" s="13"/>
      <c r="S1984" s="13"/>
      <c r="T1984" s="14"/>
      <c r="U1984" s="51">
        <f>MIN(Lääkkeet[[#This Row],[Velvoite 1.7.2024 (pakkauksia)]],Lääkkeet[[#This Row],[Suurimman alitusluvan mukainen velvoite
1.7.-31.12.2024 (pakkauksia)]],Lääkkeet[[#This Row],[Alin saldo 
1.7.-31.12.2024 (pakkauksia)]])*Lääkkeet[[#This Row],[Kirjanpitoarvo / pakkaus 1.7.2024
(EUR  ALV 0 %)]]</f>
        <v>0</v>
      </c>
      <c r="W1984" s="62" t="str" cm="1">
        <f t="array" ref="W1984">IFERROR(_xlfn.IFS(Lääkkeet[[#This Row],[Sitoutunut pääoma 
1.1.-30.6.2024 (EUR)]]&gt;0,"Täytetyt",Lääkkeet[[#This Row],[Sitoutunut pääoma 
1.7.-31.12.2024 (EUR)]]&gt;0,"Täytetyt"),"")</f>
        <v/>
      </c>
      <c r="X1984" s="62"/>
      <c r="Y1984" s="5">
        <f>Hakulomake!$B$29</f>
        <v>0</v>
      </c>
    </row>
    <row r="1985" spans="2:25" x14ac:dyDescent="0.3">
      <c r="B1985" s="49">
        <f>Hakulomake!$B$17</f>
        <v>0</v>
      </c>
      <c r="C1985" s="77"/>
      <c r="D1985" s="20"/>
      <c r="F1985" s="20"/>
      <c r="G1985" s="20"/>
      <c r="H1985" s="20"/>
      <c r="I1985" s="20"/>
      <c r="J1985" s="17"/>
      <c r="O1985" s="50">
        <f>MIN(Lääkkeet[[#This Row],[Velvoite 1.1.2024 (pakkauksia)]],Lääkkeet[[#This Row],[Suurimman alitusluvan mukainen velvoite 
1.1.-30.6.2024 (pakkauksia)]],Lääkkeet[[#This Row],[Alin saldo 
1.1.-30.6.2024 (pakkauksia)]])*Lääkkeet[[#This Row],[Kirjanpitoarvo / pakkaus 1.1.2024
(EUR  ALV 0 %)]]</f>
        <v>0</v>
      </c>
      <c r="P1985" s="18"/>
      <c r="Q1985" s="13"/>
      <c r="R1985" s="13"/>
      <c r="S1985" s="13"/>
      <c r="T1985" s="14"/>
      <c r="U1985" s="51">
        <f>MIN(Lääkkeet[[#This Row],[Velvoite 1.7.2024 (pakkauksia)]],Lääkkeet[[#This Row],[Suurimman alitusluvan mukainen velvoite
1.7.-31.12.2024 (pakkauksia)]],Lääkkeet[[#This Row],[Alin saldo 
1.7.-31.12.2024 (pakkauksia)]])*Lääkkeet[[#This Row],[Kirjanpitoarvo / pakkaus 1.7.2024
(EUR  ALV 0 %)]]</f>
        <v>0</v>
      </c>
      <c r="W1985" s="62" t="str" cm="1">
        <f t="array" ref="W1985">IFERROR(_xlfn.IFS(Lääkkeet[[#This Row],[Sitoutunut pääoma 
1.1.-30.6.2024 (EUR)]]&gt;0,"Täytetyt",Lääkkeet[[#This Row],[Sitoutunut pääoma 
1.7.-31.12.2024 (EUR)]]&gt;0,"Täytetyt"),"")</f>
        <v/>
      </c>
      <c r="X1985" s="62"/>
      <c r="Y1985" s="5">
        <f>Hakulomake!$B$29</f>
        <v>0</v>
      </c>
    </row>
    <row r="1986" spans="2:25" x14ac:dyDescent="0.3">
      <c r="B1986" s="49">
        <f>Hakulomake!$B$17</f>
        <v>0</v>
      </c>
      <c r="C1986" s="77"/>
      <c r="D1986" s="20"/>
      <c r="F1986" s="20"/>
      <c r="G1986" s="20"/>
      <c r="H1986" s="20"/>
      <c r="I1986" s="20"/>
      <c r="J1986" s="17"/>
      <c r="O1986" s="50">
        <f>MIN(Lääkkeet[[#This Row],[Velvoite 1.1.2024 (pakkauksia)]],Lääkkeet[[#This Row],[Suurimman alitusluvan mukainen velvoite 
1.1.-30.6.2024 (pakkauksia)]],Lääkkeet[[#This Row],[Alin saldo 
1.1.-30.6.2024 (pakkauksia)]])*Lääkkeet[[#This Row],[Kirjanpitoarvo / pakkaus 1.1.2024
(EUR  ALV 0 %)]]</f>
        <v>0</v>
      </c>
      <c r="P1986" s="18"/>
      <c r="Q1986" s="13"/>
      <c r="R1986" s="13"/>
      <c r="S1986" s="13"/>
      <c r="T1986" s="14"/>
      <c r="U1986" s="51">
        <f>MIN(Lääkkeet[[#This Row],[Velvoite 1.7.2024 (pakkauksia)]],Lääkkeet[[#This Row],[Suurimman alitusluvan mukainen velvoite
1.7.-31.12.2024 (pakkauksia)]],Lääkkeet[[#This Row],[Alin saldo 
1.7.-31.12.2024 (pakkauksia)]])*Lääkkeet[[#This Row],[Kirjanpitoarvo / pakkaus 1.7.2024
(EUR  ALV 0 %)]]</f>
        <v>0</v>
      </c>
      <c r="W1986" s="62" t="str" cm="1">
        <f t="array" ref="W1986">IFERROR(_xlfn.IFS(Lääkkeet[[#This Row],[Sitoutunut pääoma 
1.1.-30.6.2024 (EUR)]]&gt;0,"Täytetyt",Lääkkeet[[#This Row],[Sitoutunut pääoma 
1.7.-31.12.2024 (EUR)]]&gt;0,"Täytetyt"),"")</f>
        <v/>
      </c>
      <c r="X1986" s="62"/>
      <c r="Y1986" s="5">
        <f>Hakulomake!$B$29</f>
        <v>0</v>
      </c>
    </row>
    <row r="1987" spans="2:25" x14ac:dyDescent="0.3">
      <c r="B1987" s="49">
        <f>Hakulomake!$B$17</f>
        <v>0</v>
      </c>
      <c r="C1987" s="77"/>
      <c r="D1987" s="20"/>
      <c r="F1987" s="20"/>
      <c r="G1987" s="20"/>
      <c r="H1987" s="20"/>
      <c r="I1987" s="20"/>
      <c r="J1987" s="17"/>
      <c r="O1987" s="50">
        <f>MIN(Lääkkeet[[#This Row],[Velvoite 1.1.2024 (pakkauksia)]],Lääkkeet[[#This Row],[Suurimman alitusluvan mukainen velvoite 
1.1.-30.6.2024 (pakkauksia)]],Lääkkeet[[#This Row],[Alin saldo 
1.1.-30.6.2024 (pakkauksia)]])*Lääkkeet[[#This Row],[Kirjanpitoarvo / pakkaus 1.1.2024
(EUR  ALV 0 %)]]</f>
        <v>0</v>
      </c>
      <c r="P1987" s="18"/>
      <c r="Q1987" s="13"/>
      <c r="R1987" s="13"/>
      <c r="S1987" s="13"/>
      <c r="T1987" s="14"/>
      <c r="U1987" s="51">
        <f>MIN(Lääkkeet[[#This Row],[Velvoite 1.7.2024 (pakkauksia)]],Lääkkeet[[#This Row],[Suurimman alitusluvan mukainen velvoite
1.7.-31.12.2024 (pakkauksia)]],Lääkkeet[[#This Row],[Alin saldo 
1.7.-31.12.2024 (pakkauksia)]])*Lääkkeet[[#This Row],[Kirjanpitoarvo / pakkaus 1.7.2024
(EUR  ALV 0 %)]]</f>
        <v>0</v>
      </c>
      <c r="W1987" s="62" t="str" cm="1">
        <f t="array" ref="W1987">IFERROR(_xlfn.IFS(Lääkkeet[[#This Row],[Sitoutunut pääoma 
1.1.-30.6.2024 (EUR)]]&gt;0,"Täytetyt",Lääkkeet[[#This Row],[Sitoutunut pääoma 
1.7.-31.12.2024 (EUR)]]&gt;0,"Täytetyt"),"")</f>
        <v/>
      </c>
      <c r="X1987" s="62"/>
      <c r="Y1987" s="5">
        <f>Hakulomake!$B$29</f>
        <v>0</v>
      </c>
    </row>
    <row r="1988" spans="2:25" x14ac:dyDescent="0.3">
      <c r="B1988" s="49">
        <f>Hakulomake!$B$17</f>
        <v>0</v>
      </c>
      <c r="C1988" s="77"/>
      <c r="D1988" s="20"/>
      <c r="F1988" s="20"/>
      <c r="G1988" s="20"/>
      <c r="H1988" s="20"/>
      <c r="I1988" s="20"/>
      <c r="J1988" s="17"/>
      <c r="O1988" s="50">
        <f>MIN(Lääkkeet[[#This Row],[Velvoite 1.1.2024 (pakkauksia)]],Lääkkeet[[#This Row],[Suurimman alitusluvan mukainen velvoite 
1.1.-30.6.2024 (pakkauksia)]],Lääkkeet[[#This Row],[Alin saldo 
1.1.-30.6.2024 (pakkauksia)]])*Lääkkeet[[#This Row],[Kirjanpitoarvo / pakkaus 1.1.2024
(EUR  ALV 0 %)]]</f>
        <v>0</v>
      </c>
      <c r="P1988" s="18"/>
      <c r="Q1988" s="13"/>
      <c r="R1988" s="13"/>
      <c r="S1988" s="13"/>
      <c r="T1988" s="14"/>
      <c r="U1988" s="51">
        <f>MIN(Lääkkeet[[#This Row],[Velvoite 1.7.2024 (pakkauksia)]],Lääkkeet[[#This Row],[Suurimman alitusluvan mukainen velvoite
1.7.-31.12.2024 (pakkauksia)]],Lääkkeet[[#This Row],[Alin saldo 
1.7.-31.12.2024 (pakkauksia)]])*Lääkkeet[[#This Row],[Kirjanpitoarvo / pakkaus 1.7.2024
(EUR  ALV 0 %)]]</f>
        <v>0</v>
      </c>
      <c r="W1988" s="62" t="str" cm="1">
        <f t="array" ref="W1988">IFERROR(_xlfn.IFS(Lääkkeet[[#This Row],[Sitoutunut pääoma 
1.1.-30.6.2024 (EUR)]]&gt;0,"Täytetyt",Lääkkeet[[#This Row],[Sitoutunut pääoma 
1.7.-31.12.2024 (EUR)]]&gt;0,"Täytetyt"),"")</f>
        <v/>
      </c>
      <c r="X1988" s="62"/>
      <c r="Y1988" s="5">
        <f>Hakulomake!$B$29</f>
        <v>0</v>
      </c>
    </row>
    <row r="1989" spans="2:25" x14ac:dyDescent="0.3">
      <c r="B1989" s="49">
        <f>Hakulomake!$B$17</f>
        <v>0</v>
      </c>
      <c r="C1989" s="77"/>
      <c r="D1989" s="20"/>
      <c r="F1989" s="20"/>
      <c r="G1989" s="20"/>
      <c r="H1989" s="20"/>
      <c r="I1989" s="20"/>
      <c r="J1989" s="17"/>
      <c r="O1989" s="50">
        <f>MIN(Lääkkeet[[#This Row],[Velvoite 1.1.2024 (pakkauksia)]],Lääkkeet[[#This Row],[Suurimman alitusluvan mukainen velvoite 
1.1.-30.6.2024 (pakkauksia)]],Lääkkeet[[#This Row],[Alin saldo 
1.1.-30.6.2024 (pakkauksia)]])*Lääkkeet[[#This Row],[Kirjanpitoarvo / pakkaus 1.1.2024
(EUR  ALV 0 %)]]</f>
        <v>0</v>
      </c>
      <c r="P1989" s="18"/>
      <c r="Q1989" s="13"/>
      <c r="R1989" s="13"/>
      <c r="S1989" s="13"/>
      <c r="T1989" s="14"/>
      <c r="U1989" s="51">
        <f>MIN(Lääkkeet[[#This Row],[Velvoite 1.7.2024 (pakkauksia)]],Lääkkeet[[#This Row],[Suurimman alitusluvan mukainen velvoite
1.7.-31.12.2024 (pakkauksia)]],Lääkkeet[[#This Row],[Alin saldo 
1.7.-31.12.2024 (pakkauksia)]])*Lääkkeet[[#This Row],[Kirjanpitoarvo / pakkaus 1.7.2024
(EUR  ALV 0 %)]]</f>
        <v>0</v>
      </c>
      <c r="W1989" s="62" t="str" cm="1">
        <f t="array" ref="W1989">IFERROR(_xlfn.IFS(Lääkkeet[[#This Row],[Sitoutunut pääoma 
1.1.-30.6.2024 (EUR)]]&gt;0,"Täytetyt",Lääkkeet[[#This Row],[Sitoutunut pääoma 
1.7.-31.12.2024 (EUR)]]&gt;0,"Täytetyt"),"")</f>
        <v/>
      </c>
      <c r="X1989" s="62"/>
      <c r="Y1989" s="5">
        <f>Hakulomake!$B$29</f>
        <v>0</v>
      </c>
    </row>
    <row r="1990" spans="2:25" x14ac:dyDescent="0.3">
      <c r="B1990" s="49">
        <f>Hakulomake!$B$17</f>
        <v>0</v>
      </c>
      <c r="C1990" s="77"/>
      <c r="D1990" s="20"/>
      <c r="F1990" s="20"/>
      <c r="G1990" s="20"/>
      <c r="H1990" s="20"/>
      <c r="I1990" s="20"/>
      <c r="J1990" s="17"/>
      <c r="O1990" s="50">
        <f>MIN(Lääkkeet[[#This Row],[Velvoite 1.1.2024 (pakkauksia)]],Lääkkeet[[#This Row],[Suurimman alitusluvan mukainen velvoite 
1.1.-30.6.2024 (pakkauksia)]],Lääkkeet[[#This Row],[Alin saldo 
1.1.-30.6.2024 (pakkauksia)]])*Lääkkeet[[#This Row],[Kirjanpitoarvo / pakkaus 1.1.2024
(EUR  ALV 0 %)]]</f>
        <v>0</v>
      </c>
      <c r="P1990" s="18"/>
      <c r="Q1990" s="13"/>
      <c r="R1990" s="13"/>
      <c r="S1990" s="13"/>
      <c r="T1990" s="14"/>
      <c r="U1990" s="51">
        <f>MIN(Lääkkeet[[#This Row],[Velvoite 1.7.2024 (pakkauksia)]],Lääkkeet[[#This Row],[Suurimman alitusluvan mukainen velvoite
1.7.-31.12.2024 (pakkauksia)]],Lääkkeet[[#This Row],[Alin saldo 
1.7.-31.12.2024 (pakkauksia)]])*Lääkkeet[[#This Row],[Kirjanpitoarvo / pakkaus 1.7.2024
(EUR  ALV 0 %)]]</f>
        <v>0</v>
      </c>
      <c r="W1990" s="62" t="str" cm="1">
        <f t="array" ref="W1990">IFERROR(_xlfn.IFS(Lääkkeet[[#This Row],[Sitoutunut pääoma 
1.1.-30.6.2024 (EUR)]]&gt;0,"Täytetyt",Lääkkeet[[#This Row],[Sitoutunut pääoma 
1.7.-31.12.2024 (EUR)]]&gt;0,"Täytetyt"),"")</f>
        <v/>
      </c>
      <c r="X1990" s="62"/>
      <c r="Y1990" s="5">
        <f>Hakulomake!$B$29</f>
        <v>0</v>
      </c>
    </row>
    <row r="1991" spans="2:25" x14ac:dyDescent="0.3">
      <c r="B1991" s="49">
        <f>Hakulomake!$B$17</f>
        <v>0</v>
      </c>
      <c r="C1991" s="77"/>
      <c r="D1991" s="20"/>
      <c r="F1991" s="20"/>
      <c r="G1991" s="20"/>
      <c r="H1991" s="20"/>
      <c r="I1991" s="20"/>
      <c r="J1991" s="17"/>
      <c r="O1991" s="50">
        <f>MIN(Lääkkeet[[#This Row],[Velvoite 1.1.2024 (pakkauksia)]],Lääkkeet[[#This Row],[Suurimman alitusluvan mukainen velvoite 
1.1.-30.6.2024 (pakkauksia)]],Lääkkeet[[#This Row],[Alin saldo 
1.1.-30.6.2024 (pakkauksia)]])*Lääkkeet[[#This Row],[Kirjanpitoarvo / pakkaus 1.1.2024
(EUR  ALV 0 %)]]</f>
        <v>0</v>
      </c>
      <c r="P1991" s="18"/>
      <c r="Q1991" s="13"/>
      <c r="R1991" s="13"/>
      <c r="S1991" s="13"/>
      <c r="T1991" s="14"/>
      <c r="U1991" s="51">
        <f>MIN(Lääkkeet[[#This Row],[Velvoite 1.7.2024 (pakkauksia)]],Lääkkeet[[#This Row],[Suurimman alitusluvan mukainen velvoite
1.7.-31.12.2024 (pakkauksia)]],Lääkkeet[[#This Row],[Alin saldo 
1.7.-31.12.2024 (pakkauksia)]])*Lääkkeet[[#This Row],[Kirjanpitoarvo / pakkaus 1.7.2024
(EUR  ALV 0 %)]]</f>
        <v>0</v>
      </c>
      <c r="W1991" s="62" t="str" cm="1">
        <f t="array" ref="W1991">IFERROR(_xlfn.IFS(Lääkkeet[[#This Row],[Sitoutunut pääoma 
1.1.-30.6.2024 (EUR)]]&gt;0,"Täytetyt",Lääkkeet[[#This Row],[Sitoutunut pääoma 
1.7.-31.12.2024 (EUR)]]&gt;0,"Täytetyt"),"")</f>
        <v/>
      </c>
      <c r="X1991" s="62"/>
      <c r="Y1991" s="5">
        <f>Hakulomake!$B$29</f>
        <v>0</v>
      </c>
    </row>
    <row r="1992" spans="2:25" x14ac:dyDescent="0.3">
      <c r="B1992" s="49">
        <f>Hakulomake!$B$17</f>
        <v>0</v>
      </c>
      <c r="C1992" s="77"/>
      <c r="D1992" s="20"/>
      <c r="F1992" s="20"/>
      <c r="G1992" s="20"/>
      <c r="H1992" s="20"/>
      <c r="I1992" s="20"/>
      <c r="J1992" s="17"/>
      <c r="O1992" s="50">
        <f>MIN(Lääkkeet[[#This Row],[Velvoite 1.1.2024 (pakkauksia)]],Lääkkeet[[#This Row],[Suurimman alitusluvan mukainen velvoite 
1.1.-30.6.2024 (pakkauksia)]],Lääkkeet[[#This Row],[Alin saldo 
1.1.-30.6.2024 (pakkauksia)]])*Lääkkeet[[#This Row],[Kirjanpitoarvo / pakkaus 1.1.2024
(EUR  ALV 0 %)]]</f>
        <v>0</v>
      </c>
      <c r="P1992" s="18"/>
      <c r="Q1992" s="13"/>
      <c r="R1992" s="13"/>
      <c r="S1992" s="13"/>
      <c r="T1992" s="14"/>
      <c r="U1992" s="51">
        <f>MIN(Lääkkeet[[#This Row],[Velvoite 1.7.2024 (pakkauksia)]],Lääkkeet[[#This Row],[Suurimman alitusluvan mukainen velvoite
1.7.-31.12.2024 (pakkauksia)]],Lääkkeet[[#This Row],[Alin saldo 
1.7.-31.12.2024 (pakkauksia)]])*Lääkkeet[[#This Row],[Kirjanpitoarvo / pakkaus 1.7.2024
(EUR  ALV 0 %)]]</f>
        <v>0</v>
      </c>
      <c r="W1992" s="62" t="str" cm="1">
        <f t="array" ref="W1992">IFERROR(_xlfn.IFS(Lääkkeet[[#This Row],[Sitoutunut pääoma 
1.1.-30.6.2024 (EUR)]]&gt;0,"Täytetyt",Lääkkeet[[#This Row],[Sitoutunut pääoma 
1.7.-31.12.2024 (EUR)]]&gt;0,"Täytetyt"),"")</f>
        <v/>
      </c>
      <c r="X1992" s="62"/>
      <c r="Y1992" s="5">
        <f>Hakulomake!$B$29</f>
        <v>0</v>
      </c>
    </row>
    <row r="1993" spans="2:25" x14ac:dyDescent="0.3">
      <c r="B1993" s="49">
        <f>Hakulomake!$B$17</f>
        <v>0</v>
      </c>
      <c r="C1993" s="77"/>
      <c r="D1993" s="20"/>
      <c r="F1993" s="20"/>
      <c r="G1993" s="20"/>
      <c r="H1993" s="20"/>
      <c r="I1993" s="20"/>
      <c r="J1993" s="17"/>
      <c r="O1993" s="50">
        <f>MIN(Lääkkeet[[#This Row],[Velvoite 1.1.2024 (pakkauksia)]],Lääkkeet[[#This Row],[Suurimman alitusluvan mukainen velvoite 
1.1.-30.6.2024 (pakkauksia)]],Lääkkeet[[#This Row],[Alin saldo 
1.1.-30.6.2024 (pakkauksia)]])*Lääkkeet[[#This Row],[Kirjanpitoarvo / pakkaus 1.1.2024
(EUR  ALV 0 %)]]</f>
        <v>0</v>
      </c>
      <c r="P1993" s="18"/>
      <c r="Q1993" s="13"/>
      <c r="R1993" s="13"/>
      <c r="S1993" s="13"/>
      <c r="T1993" s="14"/>
      <c r="U1993" s="51">
        <f>MIN(Lääkkeet[[#This Row],[Velvoite 1.7.2024 (pakkauksia)]],Lääkkeet[[#This Row],[Suurimman alitusluvan mukainen velvoite
1.7.-31.12.2024 (pakkauksia)]],Lääkkeet[[#This Row],[Alin saldo 
1.7.-31.12.2024 (pakkauksia)]])*Lääkkeet[[#This Row],[Kirjanpitoarvo / pakkaus 1.7.2024
(EUR  ALV 0 %)]]</f>
        <v>0</v>
      </c>
      <c r="W1993" s="62" t="str" cm="1">
        <f t="array" ref="W1993">IFERROR(_xlfn.IFS(Lääkkeet[[#This Row],[Sitoutunut pääoma 
1.1.-30.6.2024 (EUR)]]&gt;0,"Täytetyt",Lääkkeet[[#This Row],[Sitoutunut pääoma 
1.7.-31.12.2024 (EUR)]]&gt;0,"Täytetyt"),"")</f>
        <v/>
      </c>
      <c r="X1993" s="62"/>
      <c r="Y1993" s="5">
        <f>Hakulomake!$B$29</f>
        <v>0</v>
      </c>
    </row>
    <row r="1994" spans="2:25" x14ac:dyDescent="0.3">
      <c r="B1994" s="49">
        <f>Hakulomake!$B$17</f>
        <v>0</v>
      </c>
      <c r="C1994" s="77"/>
      <c r="D1994" s="20"/>
      <c r="F1994" s="20"/>
      <c r="G1994" s="20"/>
      <c r="H1994" s="20"/>
      <c r="I1994" s="20"/>
      <c r="J1994" s="17"/>
      <c r="O1994" s="50">
        <f>MIN(Lääkkeet[[#This Row],[Velvoite 1.1.2024 (pakkauksia)]],Lääkkeet[[#This Row],[Suurimman alitusluvan mukainen velvoite 
1.1.-30.6.2024 (pakkauksia)]],Lääkkeet[[#This Row],[Alin saldo 
1.1.-30.6.2024 (pakkauksia)]])*Lääkkeet[[#This Row],[Kirjanpitoarvo / pakkaus 1.1.2024
(EUR  ALV 0 %)]]</f>
        <v>0</v>
      </c>
      <c r="P1994" s="18"/>
      <c r="Q1994" s="13"/>
      <c r="R1994" s="13"/>
      <c r="S1994" s="13"/>
      <c r="T1994" s="14"/>
      <c r="U1994" s="51">
        <f>MIN(Lääkkeet[[#This Row],[Velvoite 1.7.2024 (pakkauksia)]],Lääkkeet[[#This Row],[Suurimman alitusluvan mukainen velvoite
1.7.-31.12.2024 (pakkauksia)]],Lääkkeet[[#This Row],[Alin saldo 
1.7.-31.12.2024 (pakkauksia)]])*Lääkkeet[[#This Row],[Kirjanpitoarvo / pakkaus 1.7.2024
(EUR  ALV 0 %)]]</f>
        <v>0</v>
      </c>
      <c r="W1994" s="62" t="str" cm="1">
        <f t="array" ref="W1994">IFERROR(_xlfn.IFS(Lääkkeet[[#This Row],[Sitoutunut pääoma 
1.1.-30.6.2024 (EUR)]]&gt;0,"Täytetyt",Lääkkeet[[#This Row],[Sitoutunut pääoma 
1.7.-31.12.2024 (EUR)]]&gt;0,"Täytetyt"),"")</f>
        <v/>
      </c>
      <c r="X1994" s="62"/>
      <c r="Y1994" s="5">
        <f>Hakulomake!$B$29</f>
        <v>0</v>
      </c>
    </row>
    <row r="1995" spans="2:25" x14ac:dyDescent="0.3">
      <c r="B1995" s="49">
        <f>Hakulomake!$B$17</f>
        <v>0</v>
      </c>
      <c r="C1995" s="77"/>
      <c r="D1995" s="20"/>
      <c r="F1995" s="20"/>
      <c r="G1995" s="20"/>
      <c r="H1995" s="20"/>
      <c r="I1995" s="20"/>
      <c r="J1995" s="17"/>
      <c r="O1995" s="50">
        <f>MIN(Lääkkeet[[#This Row],[Velvoite 1.1.2024 (pakkauksia)]],Lääkkeet[[#This Row],[Suurimman alitusluvan mukainen velvoite 
1.1.-30.6.2024 (pakkauksia)]],Lääkkeet[[#This Row],[Alin saldo 
1.1.-30.6.2024 (pakkauksia)]])*Lääkkeet[[#This Row],[Kirjanpitoarvo / pakkaus 1.1.2024
(EUR  ALV 0 %)]]</f>
        <v>0</v>
      </c>
      <c r="P1995" s="18"/>
      <c r="Q1995" s="13"/>
      <c r="R1995" s="13"/>
      <c r="S1995" s="13"/>
      <c r="T1995" s="14"/>
      <c r="U1995" s="51">
        <f>MIN(Lääkkeet[[#This Row],[Velvoite 1.7.2024 (pakkauksia)]],Lääkkeet[[#This Row],[Suurimman alitusluvan mukainen velvoite
1.7.-31.12.2024 (pakkauksia)]],Lääkkeet[[#This Row],[Alin saldo 
1.7.-31.12.2024 (pakkauksia)]])*Lääkkeet[[#This Row],[Kirjanpitoarvo / pakkaus 1.7.2024
(EUR  ALV 0 %)]]</f>
        <v>0</v>
      </c>
      <c r="W1995" s="62" t="str" cm="1">
        <f t="array" ref="W1995">IFERROR(_xlfn.IFS(Lääkkeet[[#This Row],[Sitoutunut pääoma 
1.1.-30.6.2024 (EUR)]]&gt;0,"Täytetyt",Lääkkeet[[#This Row],[Sitoutunut pääoma 
1.7.-31.12.2024 (EUR)]]&gt;0,"Täytetyt"),"")</f>
        <v/>
      </c>
      <c r="X1995" s="62"/>
      <c r="Y1995" s="5">
        <f>Hakulomake!$B$29</f>
        <v>0</v>
      </c>
    </row>
    <row r="1996" spans="2:25" x14ac:dyDescent="0.3">
      <c r="B1996" s="49">
        <f>Hakulomake!$B$17</f>
        <v>0</v>
      </c>
      <c r="C1996" s="77"/>
      <c r="D1996" s="20"/>
      <c r="F1996" s="20"/>
      <c r="G1996" s="20"/>
      <c r="H1996" s="20"/>
      <c r="I1996" s="20"/>
      <c r="J1996" s="17"/>
      <c r="O1996" s="50">
        <f>MIN(Lääkkeet[[#This Row],[Velvoite 1.1.2024 (pakkauksia)]],Lääkkeet[[#This Row],[Suurimman alitusluvan mukainen velvoite 
1.1.-30.6.2024 (pakkauksia)]],Lääkkeet[[#This Row],[Alin saldo 
1.1.-30.6.2024 (pakkauksia)]])*Lääkkeet[[#This Row],[Kirjanpitoarvo / pakkaus 1.1.2024
(EUR  ALV 0 %)]]</f>
        <v>0</v>
      </c>
      <c r="P1996" s="18"/>
      <c r="Q1996" s="13"/>
      <c r="R1996" s="13"/>
      <c r="S1996" s="13"/>
      <c r="T1996" s="14"/>
      <c r="U1996" s="51">
        <f>MIN(Lääkkeet[[#This Row],[Velvoite 1.7.2024 (pakkauksia)]],Lääkkeet[[#This Row],[Suurimman alitusluvan mukainen velvoite
1.7.-31.12.2024 (pakkauksia)]],Lääkkeet[[#This Row],[Alin saldo 
1.7.-31.12.2024 (pakkauksia)]])*Lääkkeet[[#This Row],[Kirjanpitoarvo / pakkaus 1.7.2024
(EUR  ALV 0 %)]]</f>
        <v>0</v>
      </c>
      <c r="W1996" s="62" t="str" cm="1">
        <f t="array" ref="W1996">IFERROR(_xlfn.IFS(Lääkkeet[[#This Row],[Sitoutunut pääoma 
1.1.-30.6.2024 (EUR)]]&gt;0,"Täytetyt",Lääkkeet[[#This Row],[Sitoutunut pääoma 
1.7.-31.12.2024 (EUR)]]&gt;0,"Täytetyt"),"")</f>
        <v/>
      </c>
      <c r="X1996" s="62"/>
      <c r="Y1996" s="5">
        <f>Hakulomake!$B$29</f>
        <v>0</v>
      </c>
    </row>
    <row r="1997" spans="2:25" x14ac:dyDescent="0.3">
      <c r="B1997" s="49">
        <f>Hakulomake!$B$17</f>
        <v>0</v>
      </c>
      <c r="C1997" s="77"/>
      <c r="D1997" s="20"/>
      <c r="F1997" s="20"/>
      <c r="G1997" s="20"/>
      <c r="H1997" s="20"/>
      <c r="I1997" s="20"/>
      <c r="J1997" s="17"/>
      <c r="O1997" s="50">
        <f>MIN(Lääkkeet[[#This Row],[Velvoite 1.1.2024 (pakkauksia)]],Lääkkeet[[#This Row],[Suurimman alitusluvan mukainen velvoite 
1.1.-30.6.2024 (pakkauksia)]],Lääkkeet[[#This Row],[Alin saldo 
1.1.-30.6.2024 (pakkauksia)]])*Lääkkeet[[#This Row],[Kirjanpitoarvo / pakkaus 1.1.2024
(EUR  ALV 0 %)]]</f>
        <v>0</v>
      </c>
      <c r="P1997" s="18"/>
      <c r="Q1997" s="13"/>
      <c r="R1997" s="13"/>
      <c r="S1997" s="13"/>
      <c r="T1997" s="14"/>
      <c r="U1997" s="51">
        <f>MIN(Lääkkeet[[#This Row],[Velvoite 1.7.2024 (pakkauksia)]],Lääkkeet[[#This Row],[Suurimman alitusluvan mukainen velvoite
1.7.-31.12.2024 (pakkauksia)]],Lääkkeet[[#This Row],[Alin saldo 
1.7.-31.12.2024 (pakkauksia)]])*Lääkkeet[[#This Row],[Kirjanpitoarvo / pakkaus 1.7.2024
(EUR  ALV 0 %)]]</f>
        <v>0</v>
      </c>
      <c r="W1997" s="62" t="str" cm="1">
        <f t="array" ref="W1997">IFERROR(_xlfn.IFS(Lääkkeet[[#This Row],[Sitoutunut pääoma 
1.1.-30.6.2024 (EUR)]]&gt;0,"Täytetyt",Lääkkeet[[#This Row],[Sitoutunut pääoma 
1.7.-31.12.2024 (EUR)]]&gt;0,"Täytetyt"),"")</f>
        <v/>
      </c>
      <c r="X1997" s="62"/>
      <c r="Y1997" s="5">
        <f>Hakulomake!$B$29</f>
        <v>0</v>
      </c>
    </row>
    <row r="1998" spans="2:25" x14ac:dyDescent="0.3">
      <c r="B1998" s="49">
        <f>Hakulomake!$B$17</f>
        <v>0</v>
      </c>
      <c r="C1998" s="77"/>
      <c r="D1998" s="20"/>
      <c r="F1998" s="20"/>
      <c r="G1998" s="20"/>
      <c r="H1998" s="20"/>
      <c r="I1998" s="20"/>
      <c r="J1998" s="17"/>
      <c r="O1998" s="50">
        <f>MIN(Lääkkeet[[#This Row],[Velvoite 1.1.2024 (pakkauksia)]],Lääkkeet[[#This Row],[Suurimman alitusluvan mukainen velvoite 
1.1.-30.6.2024 (pakkauksia)]],Lääkkeet[[#This Row],[Alin saldo 
1.1.-30.6.2024 (pakkauksia)]])*Lääkkeet[[#This Row],[Kirjanpitoarvo / pakkaus 1.1.2024
(EUR  ALV 0 %)]]</f>
        <v>0</v>
      </c>
      <c r="P1998" s="18"/>
      <c r="Q1998" s="13"/>
      <c r="R1998" s="13"/>
      <c r="S1998" s="13"/>
      <c r="T1998" s="14"/>
      <c r="U1998" s="51">
        <f>MIN(Lääkkeet[[#This Row],[Velvoite 1.7.2024 (pakkauksia)]],Lääkkeet[[#This Row],[Suurimman alitusluvan mukainen velvoite
1.7.-31.12.2024 (pakkauksia)]],Lääkkeet[[#This Row],[Alin saldo 
1.7.-31.12.2024 (pakkauksia)]])*Lääkkeet[[#This Row],[Kirjanpitoarvo / pakkaus 1.7.2024
(EUR  ALV 0 %)]]</f>
        <v>0</v>
      </c>
      <c r="W1998" s="62" t="str" cm="1">
        <f t="array" ref="W1998">IFERROR(_xlfn.IFS(Lääkkeet[[#This Row],[Sitoutunut pääoma 
1.1.-30.6.2024 (EUR)]]&gt;0,"Täytetyt",Lääkkeet[[#This Row],[Sitoutunut pääoma 
1.7.-31.12.2024 (EUR)]]&gt;0,"Täytetyt"),"")</f>
        <v/>
      </c>
      <c r="X1998" s="62"/>
      <c r="Y1998" s="5">
        <f>Hakulomake!$B$29</f>
        <v>0</v>
      </c>
    </row>
    <row r="1999" spans="2:25" x14ac:dyDescent="0.3">
      <c r="B1999" s="49">
        <f>Hakulomake!$B$17</f>
        <v>0</v>
      </c>
      <c r="C1999" s="77"/>
      <c r="D1999" s="20"/>
      <c r="F1999" s="20"/>
      <c r="G1999" s="20"/>
      <c r="H1999" s="20"/>
      <c r="I1999" s="20"/>
      <c r="J1999" s="17"/>
      <c r="O1999" s="50">
        <f>MIN(Lääkkeet[[#This Row],[Velvoite 1.1.2024 (pakkauksia)]],Lääkkeet[[#This Row],[Suurimman alitusluvan mukainen velvoite 
1.1.-30.6.2024 (pakkauksia)]],Lääkkeet[[#This Row],[Alin saldo 
1.1.-30.6.2024 (pakkauksia)]])*Lääkkeet[[#This Row],[Kirjanpitoarvo / pakkaus 1.1.2024
(EUR  ALV 0 %)]]</f>
        <v>0</v>
      </c>
      <c r="P1999" s="18"/>
      <c r="Q1999" s="13"/>
      <c r="R1999" s="13"/>
      <c r="S1999" s="13"/>
      <c r="T1999" s="14"/>
      <c r="U1999" s="51">
        <f>MIN(Lääkkeet[[#This Row],[Velvoite 1.7.2024 (pakkauksia)]],Lääkkeet[[#This Row],[Suurimman alitusluvan mukainen velvoite
1.7.-31.12.2024 (pakkauksia)]],Lääkkeet[[#This Row],[Alin saldo 
1.7.-31.12.2024 (pakkauksia)]])*Lääkkeet[[#This Row],[Kirjanpitoarvo / pakkaus 1.7.2024
(EUR  ALV 0 %)]]</f>
        <v>0</v>
      </c>
      <c r="W1999" s="62" t="str" cm="1">
        <f t="array" ref="W1999">IFERROR(_xlfn.IFS(Lääkkeet[[#This Row],[Sitoutunut pääoma 
1.1.-30.6.2024 (EUR)]]&gt;0,"Täytetyt",Lääkkeet[[#This Row],[Sitoutunut pääoma 
1.7.-31.12.2024 (EUR)]]&gt;0,"Täytetyt"),"")</f>
        <v/>
      </c>
      <c r="X1999" s="62"/>
      <c r="Y1999" s="5">
        <f>Hakulomake!$B$29</f>
        <v>0</v>
      </c>
    </row>
  </sheetData>
  <sheetProtection algorithmName="SHA-512" hashValue="0sA0QulHgyG66JqUHJvnupaZs7pce/IO5lJC7M69bXQcCbHI1VMMsTq+eWV85JMJjvYH+NRlyLNag6k+t8WSTg==" saltValue="P+lsVFbsSJ5YHlxLfqdi8Q==" spinCount="100000" sheet="1" formatCells="0" formatColumns="0" formatRows="0" insertColumns="0" insertRows="0" deleteRows="0" sort="0" autoFilter="0"/>
  <conditionalFormatting sqref="B3:X1599">
    <cfRule type="expression" dxfId="26" priority="1">
      <formula>$A$1=$A3</formula>
    </cfRule>
  </conditionalFormatting>
  <dataValidations count="1">
    <dataValidation operator="equal" allowBlank="1" showInputMessage="1" showErrorMessage="1" sqref="U2" xr:uid="{7F447731-C209-4961-96D3-163A5F6B5973}"/>
  </dataValidations>
  <pageMargins left="0.23622047244094491" right="0.23622047244094491" top="0.74803149606299213" bottom="0.74803149606299213" header="0.31496062992125984" footer="0.31496062992125984"/>
  <pageSetup paperSize="9" scale="25" fitToHeight="0" orientation="landscape" r:id="rId1"/>
  <tableParts count="1">
    <tablePart r:id="rId2"/>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C70FF4-5103-49AB-AC97-34C3B5ED818C}">
  <dimension ref="A1:R1003"/>
  <sheetViews>
    <sheetView zoomScale="90" zoomScaleNormal="90" workbookViewId="0">
      <selection activeCell="C18" sqref="C18"/>
    </sheetView>
  </sheetViews>
  <sheetFormatPr defaultColWidth="8.81640625" defaultRowHeight="12.5" x14ac:dyDescent="0.25"/>
  <cols>
    <col min="1" max="1" width="1.7265625" style="5" customWidth="1"/>
    <col min="2" max="2" width="14.26953125" style="5" customWidth="1"/>
    <col min="3" max="3" width="43.7265625" style="5" customWidth="1"/>
    <col min="4" max="4" width="17.81640625" style="5" bestFit="1" customWidth="1"/>
    <col min="5" max="5" width="17.81640625" style="5" customWidth="1"/>
    <col min="6" max="6" width="26.7265625" style="12" bestFit="1" customWidth="1"/>
    <col min="7" max="7" width="15.1796875" style="12" bestFit="1" customWidth="1"/>
    <col min="8" max="8" width="18.26953125" style="12" bestFit="1" customWidth="1"/>
    <col min="9" max="9" width="20.26953125" style="43" bestFit="1" customWidth="1"/>
    <col min="10" max="10" width="19.26953125" style="12" bestFit="1" customWidth="1"/>
    <col min="11" max="11" width="17.81640625" style="12" bestFit="1" customWidth="1"/>
    <col min="12" max="12" width="17.81640625" style="12" customWidth="1"/>
    <col min="13" max="13" width="28.1796875" style="12" bestFit="1" customWidth="1"/>
    <col min="14" max="14" width="16.26953125" style="12" bestFit="1" customWidth="1"/>
    <col min="15" max="15" width="18.26953125" style="12" bestFit="1" customWidth="1"/>
    <col min="16" max="16" width="22.1796875" style="43" bestFit="1" customWidth="1"/>
    <col min="17" max="17" width="19.26953125" style="12" customWidth="1"/>
    <col min="18" max="18" width="52.54296875" style="5" customWidth="1"/>
    <col min="19" max="16384" width="8.81640625" style="5"/>
  </cols>
  <sheetData>
    <row r="1" spans="1:18" s="36" customFormat="1" ht="13" x14ac:dyDescent="0.3"/>
    <row r="2" spans="1:18" s="36" customFormat="1" ht="15.5" x14ac:dyDescent="0.35">
      <c r="B2" s="45" t="s">
        <v>1200</v>
      </c>
    </row>
    <row r="3" spans="1:18" s="37" customFormat="1" x14ac:dyDescent="0.25">
      <c r="F3" s="38"/>
      <c r="G3" s="38"/>
      <c r="H3" s="38"/>
      <c r="I3" s="38"/>
      <c r="J3" s="38"/>
      <c r="K3" s="38"/>
      <c r="L3" s="38"/>
      <c r="M3" s="38"/>
      <c r="N3" s="38"/>
      <c r="O3" s="38"/>
      <c r="P3" s="38"/>
      <c r="Q3" s="38"/>
    </row>
    <row r="4" spans="1:18" s="37" customFormat="1" x14ac:dyDescent="0.25">
      <c r="B4" s="39" t="s">
        <v>1187</v>
      </c>
      <c r="C4" s="39"/>
      <c r="D4" s="58">
        <f>SUM($I$13:$I$1003)</f>
        <v>0</v>
      </c>
      <c r="E4" s="63"/>
      <c r="F4" s="38"/>
      <c r="G4" s="38"/>
      <c r="H4" s="38"/>
      <c r="I4" s="38"/>
      <c r="J4" s="38"/>
      <c r="K4" s="38"/>
      <c r="L4" s="38"/>
      <c r="M4" s="38"/>
      <c r="N4" s="38"/>
      <c r="O4" s="38"/>
      <c r="P4" s="38"/>
      <c r="Q4" s="38"/>
    </row>
    <row r="5" spans="1:18" s="37" customFormat="1" x14ac:dyDescent="0.25">
      <c r="B5" s="39" t="s">
        <v>1188</v>
      </c>
      <c r="C5" s="39"/>
      <c r="D5" s="58">
        <f>SUM($P$13:$P$1003)</f>
        <v>0</v>
      </c>
      <c r="E5" s="63"/>
      <c r="F5" s="38"/>
      <c r="G5" s="38"/>
      <c r="H5" s="38"/>
      <c r="I5" s="38"/>
      <c r="J5" s="38"/>
      <c r="K5" s="38"/>
      <c r="L5" s="38"/>
      <c r="M5" s="38"/>
      <c r="N5" s="38"/>
      <c r="O5" s="38"/>
      <c r="P5" s="38"/>
      <c r="Q5" s="38"/>
    </row>
    <row r="6" spans="1:18" s="37" customFormat="1" x14ac:dyDescent="0.25">
      <c r="B6" s="39" t="s">
        <v>962</v>
      </c>
      <c r="C6" s="39"/>
      <c r="D6" s="58">
        <f>SUM($D$4:$D$5)</f>
        <v>0</v>
      </c>
      <c r="E6" s="63"/>
      <c r="F6" s="38"/>
      <c r="G6" s="38"/>
      <c r="H6" s="38"/>
      <c r="I6" s="38"/>
      <c r="J6" s="38"/>
      <c r="K6" s="38"/>
      <c r="L6" s="38"/>
      <c r="M6" s="38"/>
      <c r="N6" s="38"/>
      <c r="O6" s="38"/>
      <c r="P6" s="38"/>
      <c r="Q6" s="38"/>
    </row>
    <row r="7" spans="1:18" s="37" customFormat="1" x14ac:dyDescent="0.25">
      <c r="B7" s="39" t="s">
        <v>1189</v>
      </c>
      <c r="C7" s="39"/>
      <c r="D7" s="58">
        <f>(31+29+31+30+31+30)/366*$D$4*Hakulomake!$C$42</f>
        <v>0</v>
      </c>
      <c r="E7" s="63"/>
      <c r="F7" s="38"/>
      <c r="G7" s="38"/>
      <c r="H7" s="38"/>
      <c r="I7" s="38"/>
      <c r="J7" s="38"/>
      <c r="K7" s="38"/>
      <c r="L7" s="38"/>
      <c r="M7" s="38"/>
      <c r="N7" s="38"/>
      <c r="O7" s="38"/>
      <c r="P7" s="38"/>
      <c r="Q7" s="38"/>
    </row>
    <row r="8" spans="1:18" s="37" customFormat="1" x14ac:dyDescent="0.25">
      <c r="B8" s="39" t="s">
        <v>1190</v>
      </c>
      <c r="C8" s="39"/>
      <c r="D8" s="58">
        <f>(31+31+30+31+30+31)/366*$D$5*Hakulomake!$C$43</f>
        <v>0</v>
      </c>
      <c r="E8" s="63"/>
      <c r="F8" s="38"/>
      <c r="G8" s="38"/>
      <c r="H8" s="38"/>
      <c r="I8" s="38"/>
      <c r="J8" s="38"/>
      <c r="K8" s="38"/>
      <c r="L8" s="38"/>
      <c r="M8" s="38"/>
      <c r="N8" s="38"/>
      <c r="O8" s="38"/>
      <c r="P8" s="38"/>
      <c r="Q8" s="38"/>
    </row>
    <row r="9" spans="1:18" s="37" customFormat="1" ht="13" x14ac:dyDescent="0.3">
      <c r="B9" s="40" t="s">
        <v>1192</v>
      </c>
      <c r="C9" s="40"/>
      <c r="D9" s="59">
        <f>SUM($D$7:$D$8)</f>
        <v>0</v>
      </c>
      <c r="E9" s="63"/>
      <c r="F9" s="38"/>
      <c r="G9" s="38"/>
      <c r="H9" s="38"/>
      <c r="I9" s="38"/>
      <c r="J9" s="38"/>
      <c r="K9" s="38"/>
      <c r="L9" s="38"/>
      <c r="M9" s="38"/>
      <c r="N9" s="38"/>
      <c r="O9" s="38"/>
      <c r="P9" s="38"/>
      <c r="Q9" s="38"/>
    </row>
    <row r="10" spans="1:18" s="37" customFormat="1" x14ac:dyDescent="0.25">
      <c r="F10" s="38"/>
      <c r="G10" s="38"/>
      <c r="H10" s="38"/>
      <c r="I10" s="38"/>
      <c r="J10" s="38"/>
      <c r="K10" s="38"/>
      <c r="L10" s="38"/>
      <c r="M10" s="38"/>
      <c r="N10" s="38"/>
      <c r="O10" s="38"/>
      <c r="P10" s="38"/>
      <c r="Q10" s="38"/>
    </row>
    <row r="11" spans="1:18" s="37" customFormat="1" ht="13" thickBot="1" x14ac:dyDescent="0.3">
      <c r="F11" s="38"/>
      <c r="G11" s="38"/>
      <c r="H11" s="38"/>
      <c r="I11" s="38"/>
      <c r="J11" s="38"/>
      <c r="K11" s="38"/>
      <c r="L11" s="38"/>
      <c r="M11" s="38"/>
      <c r="N11" s="38"/>
      <c r="O11" s="38"/>
      <c r="P11" s="38"/>
      <c r="Q11" s="38"/>
    </row>
    <row r="12" spans="1:18" s="37" customFormat="1" ht="45" customHeight="1" thickBot="1" x14ac:dyDescent="0.35">
      <c r="A12" s="21"/>
      <c r="B12" s="41" t="s">
        <v>1203</v>
      </c>
      <c r="C12" s="33" t="s">
        <v>1191</v>
      </c>
      <c r="D12" s="33" t="s">
        <v>1173</v>
      </c>
      <c r="E12" s="33" t="s">
        <v>1201</v>
      </c>
      <c r="F12" s="33" t="s">
        <v>1174</v>
      </c>
      <c r="G12" s="33" t="s">
        <v>1175</v>
      </c>
      <c r="H12" s="34" t="s">
        <v>1176</v>
      </c>
      <c r="I12" s="33" t="s">
        <v>1177</v>
      </c>
      <c r="J12" s="33" t="s">
        <v>1178</v>
      </c>
      <c r="K12" s="33" t="s">
        <v>1179</v>
      </c>
      <c r="L12" s="33" t="s">
        <v>1202</v>
      </c>
      <c r="M12" s="33" t="s">
        <v>1180</v>
      </c>
      <c r="N12" s="33" t="s">
        <v>1181</v>
      </c>
      <c r="O12" s="33" t="s">
        <v>1182</v>
      </c>
      <c r="P12" s="33" t="s">
        <v>1183</v>
      </c>
      <c r="Q12" s="33" t="s">
        <v>1184</v>
      </c>
      <c r="R12" s="42" t="s">
        <v>2765</v>
      </c>
    </row>
    <row r="13" spans="1:18" x14ac:dyDescent="0.25">
      <c r="C13" s="6"/>
      <c r="D13" s="13"/>
      <c r="E13" s="13"/>
      <c r="F13" s="35"/>
      <c r="G13" s="35"/>
      <c r="H13" s="35"/>
      <c r="I13" s="60">
        <f t="shared" ref="I13:I76" si="0">MIN(D13,F13,G13)*H13</f>
        <v>0</v>
      </c>
      <c r="K13" s="13"/>
      <c r="L13" s="13"/>
      <c r="M13" s="35"/>
      <c r="N13" s="35"/>
      <c r="O13" s="35"/>
      <c r="P13" s="60">
        <f>MIN(K13,M13,N13)*O13</f>
        <v>0</v>
      </c>
    </row>
    <row r="14" spans="1:18" x14ac:dyDescent="0.25">
      <c r="D14" s="19"/>
      <c r="E14" s="19"/>
      <c r="F14" s="35"/>
      <c r="G14" s="35"/>
      <c r="H14" s="35"/>
      <c r="I14" s="60">
        <f t="shared" si="0"/>
        <v>0</v>
      </c>
      <c r="K14" s="13"/>
      <c r="L14" s="13"/>
      <c r="M14" s="35"/>
      <c r="N14" s="35"/>
      <c r="O14" s="35"/>
      <c r="P14" s="60">
        <f t="shared" ref="P14:P77" si="1">MIN(K14,M14,N14)*O14</f>
        <v>0</v>
      </c>
    </row>
    <row r="15" spans="1:18" x14ac:dyDescent="0.25">
      <c r="C15" s="6"/>
      <c r="D15" s="13"/>
      <c r="E15" s="13"/>
      <c r="F15" s="35"/>
      <c r="G15" s="35"/>
      <c r="H15" s="35"/>
      <c r="I15" s="60">
        <f t="shared" si="0"/>
        <v>0</v>
      </c>
      <c r="K15" s="13"/>
      <c r="L15" s="13"/>
      <c r="M15" s="35"/>
      <c r="N15" s="35"/>
      <c r="O15" s="35"/>
      <c r="P15" s="60">
        <f t="shared" si="1"/>
        <v>0</v>
      </c>
    </row>
    <row r="16" spans="1:18" x14ac:dyDescent="0.25">
      <c r="B16" s="6"/>
      <c r="C16" s="6"/>
      <c r="D16" s="19"/>
      <c r="E16" s="19"/>
      <c r="F16" s="44"/>
      <c r="G16" s="44"/>
      <c r="H16" s="44"/>
      <c r="I16" s="60">
        <f t="shared" si="0"/>
        <v>0</v>
      </c>
      <c r="K16" s="13"/>
      <c r="L16" s="13"/>
      <c r="M16" s="35"/>
      <c r="N16" s="35"/>
      <c r="O16" s="35"/>
      <c r="P16" s="60">
        <f t="shared" si="1"/>
        <v>0</v>
      </c>
    </row>
    <row r="17" spans="2:16" x14ac:dyDescent="0.25">
      <c r="D17" s="13"/>
      <c r="E17" s="13"/>
      <c r="F17" s="44"/>
      <c r="G17" s="35"/>
      <c r="H17" s="35"/>
      <c r="I17" s="60">
        <f t="shared" si="0"/>
        <v>0</v>
      </c>
      <c r="K17" s="13"/>
      <c r="L17" s="13"/>
      <c r="M17" s="35"/>
      <c r="N17" s="35"/>
      <c r="O17" s="35"/>
      <c r="P17" s="60">
        <f t="shared" si="1"/>
        <v>0</v>
      </c>
    </row>
    <row r="18" spans="2:16" s="12" customFormat="1" x14ac:dyDescent="0.25">
      <c r="B18" s="70"/>
      <c r="C18" s="5"/>
      <c r="D18" s="13"/>
      <c r="E18" s="13"/>
      <c r="F18" s="35"/>
      <c r="G18" s="35"/>
      <c r="H18" s="35"/>
      <c r="I18" s="60">
        <f t="shared" si="0"/>
        <v>0</v>
      </c>
      <c r="K18" s="13"/>
      <c r="L18" s="13"/>
      <c r="M18" s="35"/>
      <c r="N18" s="35"/>
      <c r="O18" s="35"/>
      <c r="P18" s="60">
        <f t="shared" si="1"/>
        <v>0</v>
      </c>
    </row>
    <row r="19" spans="2:16" s="12" customFormat="1" x14ac:dyDescent="0.25">
      <c r="C19" s="5"/>
      <c r="D19" s="13"/>
      <c r="E19" s="13"/>
      <c r="F19" s="35"/>
      <c r="G19" s="44"/>
      <c r="H19" s="44"/>
      <c r="I19" s="60">
        <f t="shared" si="0"/>
        <v>0</v>
      </c>
      <c r="K19" s="13"/>
      <c r="L19" s="13"/>
      <c r="M19" s="35"/>
      <c r="N19" s="35"/>
      <c r="O19" s="35"/>
      <c r="P19" s="60">
        <f t="shared" si="1"/>
        <v>0</v>
      </c>
    </row>
    <row r="20" spans="2:16" s="12" customFormat="1" x14ac:dyDescent="0.25">
      <c r="C20" s="5"/>
      <c r="D20" s="13"/>
      <c r="E20" s="13"/>
      <c r="F20" s="35"/>
      <c r="G20" s="35"/>
      <c r="H20" s="35"/>
      <c r="I20" s="60">
        <f t="shared" si="0"/>
        <v>0</v>
      </c>
      <c r="K20" s="13"/>
      <c r="L20" s="13"/>
      <c r="M20" s="35"/>
      <c r="N20" s="35"/>
      <c r="O20" s="35"/>
      <c r="P20" s="60">
        <f t="shared" si="1"/>
        <v>0</v>
      </c>
    </row>
    <row r="21" spans="2:16" s="12" customFormat="1" x14ac:dyDescent="0.25">
      <c r="C21" s="5"/>
      <c r="D21" s="13"/>
      <c r="E21" s="13"/>
      <c r="F21" s="35"/>
      <c r="G21" s="35"/>
      <c r="H21" s="35"/>
      <c r="I21" s="60">
        <f t="shared" si="0"/>
        <v>0</v>
      </c>
      <c r="K21" s="13"/>
      <c r="L21" s="13"/>
      <c r="M21" s="35"/>
      <c r="N21" s="35"/>
      <c r="O21" s="35"/>
      <c r="P21" s="60">
        <f t="shared" si="1"/>
        <v>0</v>
      </c>
    </row>
    <row r="22" spans="2:16" s="12" customFormat="1" x14ac:dyDescent="0.25">
      <c r="C22" s="5"/>
      <c r="D22" s="13"/>
      <c r="E22" s="13"/>
      <c r="F22" s="35"/>
      <c r="G22" s="35"/>
      <c r="H22" s="35"/>
      <c r="I22" s="60">
        <f t="shared" si="0"/>
        <v>0</v>
      </c>
      <c r="K22" s="13"/>
      <c r="L22" s="13"/>
      <c r="M22" s="35"/>
      <c r="N22" s="35"/>
      <c r="O22" s="35"/>
      <c r="P22" s="60">
        <f t="shared" si="1"/>
        <v>0</v>
      </c>
    </row>
    <row r="23" spans="2:16" s="12" customFormat="1" x14ac:dyDescent="0.25">
      <c r="C23" s="5"/>
      <c r="D23" s="13"/>
      <c r="E23" s="13"/>
      <c r="F23" s="35"/>
      <c r="G23" s="35"/>
      <c r="H23" s="35"/>
      <c r="I23" s="60">
        <f t="shared" si="0"/>
        <v>0</v>
      </c>
      <c r="K23" s="13"/>
      <c r="L23" s="13"/>
      <c r="M23" s="35"/>
      <c r="N23" s="35"/>
      <c r="O23" s="35"/>
      <c r="P23" s="60">
        <f t="shared" si="1"/>
        <v>0</v>
      </c>
    </row>
    <row r="24" spans="2:16" s="12" customFormat="1" x14ac:dyDescent="0.25">
      <c r="C24" s="5"/>
      <c r="D24" s="13"/>
      <c r="E24" s="13"/>
      <c r="F24" s="35"/>
      <c r="G24" s="35"/>
      <c r="H24" s="35"/>
      <c r="I24" s="60">
        <f t="shared" si="0"/>
        <v>0</v>
      </c>
      <c r="K24" s="13"/>
      <c r="L24" s="13"/>
      <c r="M24" s="35"/>
      <c r="N24" s="35"/>
      <c r="O24" s="35"/>
      <c r="P24" s="60">
        <f t="shared" si="1"/>
        <v>0</v>
      </c>
    </row>
    <row r="25" spans="2:16" s="12" customFormat="1" x14ac:dyDescent="0.25">
      <c r="C25" s="5"/>
      <c r="D25" s="13"/>
      <c r="E25" s="13"/>
      <c r="F25" s="35"/>
      <c r="G25" s="35"/>
      <c r="H25" s="35"/>
      <c r="I25" s="60">
        <f t="shared" si="0"/>
        <v>0</v>
      </c>
      <c r="K25" s="13"/>
      <c r="L25" s="13"/>
      <c r="M25" s="35"/>
      <c r="N25" s="35"/>
      <c r="O25" s="35"/>
      <c r="P25" s="60">
        <f t="shared" si="1"/>
        <v>0</v>
      </c>
    </row>
    <row r="26" spans="2:16" s="12" customFormat="1" x14ac:dyDescent="0.25">
      <c r="C26" s="5"/>
      <c r="D26" s="13"/>
      <c r="E26" s="13"/>
      <c r="F26" s="35"/>
      <c r="G26" s="35"/>
      <c r="H26" s="35"/>
      <c r="I26" s="60">
        <f t="shared" si="0"/>
        <v>0</v>
      </c>
      <c r="K26" s="13"/>
      <c r="L26" s="13"/>
      <c r="M26" s="35"/>
      <c r="N26" s="35"/>
      <c r="O26" s="35"/>
      <c r="P26" s="60">
        <f t="shared" si="1"/>
        <v>0</v>
      </c>
    </row>
    <row r="27" spans="2:16" s="12" customFormat="1" x14ac:dyDescent="0.25">
      <c r="C27" s="5"/>
      <c r="D27" s="13"/>
      <c r="E27" s="13"/>
      <c r="F27" s="35"/>
      <c r="G27" s="35"/>
      <c r="H27" s="35"/>
      <c r="I27" s="60">
        <f t="shared" si="0"/>
        <v>0</v>
      </c>
      <c r="K27" s="13"/>
      <c r="L27" s="13"/>
      <c r="M27" s="35"/>
      <c r="N27" s="35"/>
      <c r="O27" s="35"/>
      <c r="P27" s="60">
        <f t="shared" si="1"/>
        <v>0</v>
      </c>
    </row>
    <row r="28" spans="2:16" s="12" customFormat="1" x14ac:dyDescent="0.25">
      <c r="C28" s="5"/>
      <c r="D28" s="13"/>
      <c r="E28" s="13"/>
      <c r="F28" s="35"/>
      <c r="G28" s="35"/>
      <c r="H28" s="35"/>
      <c r="I28" s="60">
        <f t="shared" si="0"/>
        <v>0</v>
      </c>
      <c r="K28" s="13"/>
      <c r="L28" s="13"/>
      <c r="M28" s="35"/>
      <c r="N28" s="35"/>
      <c r="O28" s="35"/>
      <c r="P28" s="60">
        <f t="shared" si="1"/>
        <v>0</v>
      </c>
    </row>
    <row r="29" spans="2:16" s="12" customFormat="1" x14ac:dyDescent="0.25">
      <c r="C29" s="5"/>
      <c r="D29" s="13"/>
      <c r="E29" s="13"/>
      <c r="F29" s="35"/>
      <c r="G29" s="35"/>
      <c r="H29" s="35"/>
      <c r="I29" s="60">
        <f t="shared" si="0"/>
        <v>0</v>
      </c>
      <c r="K29" s="13"/>
      <c r="L29" s="13"/>
      <c r="M29" s="35"/>
      <c r="N29" s="35"/>
      <c r="O29" s="35"/>
      <c r="P29" s="60">
        <f t="shared" si="1"/>
        <v>0</v>
      </c>
    </row>
    <row r="30" spans="2:16" s="12" customFormat="1" x14ac:dyDescent="0.25">
      <c r="C30" s="5"/>
      <c r="D30" s="13"/>
      <c r="E30" s="13"/>
      <c r="F30" s="35"/>
      <c r="G30" s="35"/>
      <c r="H30" s="35"/>
      <c r="I30" s="60">
        <f t="shared" si="0"/>
        <v>0</v>
      </c>
      <c r="K30" s="13"/>
      <c r="L30" s="13"/>
      <c r="M30" s="35"/>
      <c r="N30" s="35"/>
      <c r="O30" s="35"/>
      <c r="P30" s="60">
        <f t="shared" si="1"/>
        <v>0</v>
      </c>
    </row>
    <row r="31" spans="2:16" s="12" customFormat="1" x14ac:dyDescent="0.25">
      <c r="C31" s="5"/>
      <c r="D31" s="13"/>
      <c r="E31" s="13"/>
      <c r="F31" s="35"/>
      <c r="G31" s="35"/>
      <c r="H31" s="35"/>
      <c r="I31" s="60">
        <f t="shared" si="0"/>
        <v>0</v>
      </c>
      <c r="K31" s="13"/>
      <c r="L31" s="13"/>
      <c r="M31" s="35"/>
      <c r="N31" s="35"/>
      <c r="O31" s="35"/>
      <c r="P31" s="60">
        <f t="shared" si="1"/>
        <v>0</v>
      </c>
    </row>
    <row r="32" spans="2:16" s="12" customFormat="1" x14ac:dyDescent="0.25">
      <c r="C32" s="5"/>
      <c r="D32" s="13"/>
      <c r="E32" s="13"/>
      <c r="F32" s="35"/>
      <c r="G32" s="35"/>
      <c r="H32" s="35"/>
      <c r="I32" s="60">
        <f t="shared" si="0"/>
        <v>0</v>
      </c>
      <c r="K32" s="13"/>
      <c r="L32" s="13"/>
      <c r="M32" s="35"/>
      <c r="N32" s="35"/>
      <c r="O32" s="35"/>
      <c r="P32" s="60">
        <f t="shared" si="1"/>
        <v>0</v>
      </c>
    </row>
    <row r="33" spans="3:16" s="12" customFormat="1" x14ac:dyDescent="0.25">
      <c r="C33" s="5"/>
      <c r="D33" s="13"/>
      <c r="E33" s="13"/>
      <c r="F33" s="35"/>
      <c r="G33" s="35"/>
      <c r="H33" s="35"/>
      <c r="I33" s="60">
        <f t="shared" si="0"/>
        <v>0</v>
      </c>
      <c r="K33" s="13"/>
      <c r="L33" s="13"/>
      <c r="M33" s="35"/>
      <c r="N33" s="35"/>
      <c r="O33" s="35"/>
      <c r="P33" s="60">
        <f t="shared" si="1"/>
        <v>0</v>
      </c>
    </row>
    <row r="34" spans="3:16" s="12" customFormat="1" x14ac:dyDescent="0.25">
      <c r="C34" s="5"/>
      <c r="D34" s="13"/>
      <c r="E34" s="13"/>
      <c r="F34" s="35"/>
      <c r="G34" s="35"/>
      <c r="H34" s="35"/>
      <c r="I34" s="60">
        <f t="shared" si="0"/>
        <v>0</v>
      </c>
      <c r="K34" s="13"/>
      <c r="L34" s="13"/>
      <c r="M34" s="35"/>
      <c r="N34" s="35"/>
      <c r="O34" s="35"/>
      <c r="P34" s="60">
        <f t="shared" si="1"/>
        <v>0</v>
      </c>
    </row>
    <row r="35" spans="3:16" s="12" customFormat="1" x14ac:dyDescent="0.25">
      <c r="C35" s="5"/>
      <c r="D35" s="13"/>
      <c r="E35" s="13"/>
      <c r="F35" s="35"/>
      <c r="G35" s="35"/>
      <c r="H35" s="35"/>
      <c r="I35" s="60">
        <f t="shared" si="0"/>
        <v>0</v>
      </c>
      <c r="K35" s="13"/>
      <c r="L35" s="13"/>
      <c r="M35" s="35"/>
      <c r="N35" s="35"/>
      <c r="O35" s="35"/>
      <c r="P35" s="60">
        <f t="shared" si="1"/>
        <v>0</v>
      </c>
    </row>
    <row r="36" spans="3:16" s="12" customFormat="1" x14ac:dyDescent="0.25">
      <c r="C36" s="5"/>
      <c r="D36" s="13"/>
      <c r="E36" s="13"/>
      <c r="F36" s="35"/>
      <c r="G36" s="35"/>
      <c r="H36" s="35"/>
      <c r="I36" s="60">
        <f t="shared" si="0"/>
        <v>0</v>
      </c>
      <c r="K36" s="13"/>
      <c r="L36" s="13"/>
      <c r="M36" s="35"/>
      <c r="N36" s="35"/>
      <c r="O36" s="35"/>
      <c r="P36" s="60">
        <f t="shared" si="1"/>
        <v>0</v>
      </c>
    </row>
    <row r="37" spans="3:16" s="12" customFormat="1" x14ac:dyDescent="0.25">
      <c r="C37" s="5"/>
      <c r="D37" s="13"/>
      <c r="E37" s="13"/>
      <c r="F37" s="35"/>
      <c r="G37" s="35"/>
      <c r="H37" s="35"/>
      <c r="I37" s="60">
        <f t="shared" si="0"/>
        <v>0</v>
      </c>
      <c r="K37" s="13"/>
      <c r="L37" s="13"/>
      <c r="M37" s="35"/>
      <c r="N37" s="35"/>
      <c r="O37" s="35"/>
      <c r="P37" s="60">
        <f t="shared" si="1"/>
        <v>0</v>
      </c>
    </row>
    <row r="38" spans="3:16" s="12" customFormat="1" x14ac:dyDescent="0.25">
      <c r="C38" s="5"/>
      <c r="D38" s="13"/>
      <c r="E38" s="13"/>
      <c r="F38" s="35"/>
      <c r="G38" s="35"/>
      <c r="H38" s="35"/>
      <c r="I38" s="60">
        <f t="shared" si="0"/>
        <v>0</v>
      </c>
      <c r="K38" s="13"/>
      <c r="L38" s="13"/>
      <c r="M38" s="35"/>
      <c r="N38" s="35"/>
      <c r="O38" s="35"/>
      <c r="P38" s="60">
        <f t="shared" si="1"/>
        <v>0</v>
      </c>
    </row>
    <row r="39" spans="3:16" s="12" customFormat="1" x14ac:dyDescent="0.25">
      <c r="C39" s="5"/>
      <c r="D39" s="13"/>
      <c r="E39" s="13"/>
      <c r="F39" s="35"/>
      <c r="G39" s="35"/>
      <c r="H39" s="35"/>
      <c r="I39" s="60">
        <f t="shared" si="0"/>
        <v>0</v>
      </c>
      <c r="K39" s="13"/>
      <c r="L39" s="13"/>
      <c r="M39" s="35"/>
      <c r="N39" s="35"/>
      <c r="O39" s="35"/>
      <c r="P39" s="60">
        <f t="shared" si="1"/>
        <v>0</v>
      </c>
    </row>
    <row r="40" spans="3:16" s="12" customFormat="1" x14ac:dyDescent="0.25">
      <c r="C40" s="5"/>
      <c r="D40" s="13"/>
      <c r="E40" s="13"/>
      <c r="F40" s="35"/>
      <c r="G40" s="35"/>
      <c r="H40" s="35"/>
      <c r="I40" s="60">
        <f t="shared" si="0"/>
        <v>0</v>
      </c>
      <c r="K40" s="13"/>
      <c r="L40" s="13"/>
      <c r="M40" s="35"/>
      <c r="N40" s="35"/>
      <c r="O40" s="35"/>
      <c r="P40" s="60">
        <f t="shared" si="1"/>
        <v>0</v>
      </c>
    </row>
    <row r="41" spans="3:16" s="12" customFormat="1" x14ac:dyDescent="0.25">
      <c r="C41" s="5"/>
      <c r="D41" s="13"/>
      <c r="E41" s="13"/>
      <c r="F41" s="35"/>
      <c r="G41" s="35"/>
      <c r="H41" s="35"/>
      <c r="I41" s="60">
        <f t="shared" si="0"/>
        <v>0</v>
      </c>
      <c r="K41" s="13"/>
      <c r="L41" s="13"/>
      <c r="M41" s="35"/>
      <c r="N41" s="35"/>
      <c r="O41" s="35"/>
      <c r="P41" s="60">
        <f t="shared" si="1"/>
        <v>0</v>
      </c>
    </row>
    <row r="42" spans="3:16" s="12" customFormat="1" x14ac:dyDescent="0.25">
      <c r="C42" s="5"/>
      <c r="D42" s="13"/>
      <c r="E42" s="13"/>
      <c r="F42" s="35"/>
      <c r="G42" s="35"/>
      <c r="H42" s="35"/>
      <c r="I42" s="60">
        <f t="shared" si="0"/>
        <v>0</v>
      </c>
      <c r="K42" s="13"/>
      <c r="L42" s="13"/>
      <c r="M42" s="35"/>
      <c r="N42" s="35"/>
      <c r="O42" s="35"/>
      <c r="P42" s="60">
        <f t="shared" si="1"/>
        <v>0</v>
      </c>
    </row>
    <row r="43" spans="3:16" s="12" customFormat="1" x14ac:dyDescent="0.25">
      <c r="C43" s="5"/>
      <c r="D43" s="13"/>
      <c r="E43" s="13"/>
      <c r="F43" s="35"/>
      <c r="G43" s="35"/>
      <c r="H43" s="35"/>
      <c r="I43" s="60">
        <f t="shared" si="0"/>
        <v>0</v>
      </c>
      <c r="K43" s="13"/>
      <c r="L43" s="13"/>
      <c r="M43" s="35"/>
      <c r="N43" s="35"/>
      <c r="O43" s="35"/>
      <c r="P43" s="60">
        <f t="shared" si="1"/>
        <v>0</v>
      </c>
    </row>
    <row r="44" spans="3:16" s="12" customFormat="1" x14ac:dyDescent="0.25">
      <c r="C44" s="5"/>
      <c r="D44" s="13"/>
      <c r="E44" s="13"/>
      <c r="F44" s="35"/>
      <c r="G44" s="35"/>
      <c r="H44" s="35"/>
      <c r="I44" s="60">
        <f t="shared" si="0"/>
        <v>0</v>
      </c>
      <c r="K44" s="13"/>
      <c r="L44" s="13"/>
      <c r="M44" s="35"/>
      <c r="N44" s="35"/>
      <c r="O44" s="35"/>
      <c r="P44" s="60">
        <f t="shared" si="1"/>
        <v>0</v>
      </c>
    </row>
    <row r="45" spans="3:16" s="12" customFormat="1" x14ac:dyDescent="0.25">
      <c r="C45" s="5"/>
      <c r="D45" s="13"/>
      <c r="E45" s="13"/>
      <c r="F45" s="35"/>
      <c r="G45" s="35"/>
      <c r="H45" s="35"/>
      <c r="I45" s="60">
        <f t="shared" si="0"/>
        <v>0</v>
      </c>
      <c r="K45" s="13"/>
      <c r="L45" s="13"/>
      <c r="M45" s="35"/>
      <c r="N45" s="35"/>
      <c r="O45" s="35"/>
      <c r="P45" s="60">
        <f t="shared" si="1"/>
        <v>0</v>
      </c>
    </row>
    <row r="46" spans="3:16" s="12" customFormat="1" x14ac:dyDescent="0.25">
      <c r="C46" s="5"/>
      <c r="D46" s="13"/>
      <c r="E46" s="13"/>
      <c r="F46" s="35"/>
      <c r="G46" s="35"/>
      <c r="H46" s="35"/>
      <c r="I46" s="60">
        <f t="shared" si="0"/>
        <v>0</v>
      </c>
      <c r="K46" s="13"/>
      <c r="L46" s="13"/>
      <c r="M46" s="35"/>
      <c r="N46" s="35"/>
      <c r="O46" s="35"/>
      <c r="P46" s="60">
        <f t="shared" si="1"/>
        <v>0</v>
      </c>
    </row>
    <row r="47" spans="3:16" s="12" customFormat="1" x14ac:dyDescent="0.25">
      <c r="C47" s="5"/>
      <c r="D47" s="13"/>
      <c r="E47" s="13"/>
      <c r="F47" s="35"/>
      <c r="G47" s="35"/>
      <c r="H47" s="35"/>
      <c r="I47" s="60">
        <f t="shared" si="0"/>
        <v>0</v>
      </c>
      <c r="K47" s="13"/>
      <c r="L47" s="13"/>
      <c r="M47" s="35"/>
      <c r="N47" s="35"/>
      <c r="O47" s="35"/>
      <c r="P47" s="60">
        <f t="shared" si="1"/>
        <v>0</v>
      </c>
    </row>
    <row r="48" spans="3:16" s="12" customFormat="1" x14ac:dyDescent="0.25">
      <c r="C48" s="5"/>
      <c r="D48" s="13"/>
      <c r="E48" s="13"/>
      <c r="F48" s="35"/>
      <c r="G48" s="35"/>
      <c r="H48" s="35"/>
      <c r="I48" s="60">
        <f t="shared" si="0"/>
        <v>0</v>
      </c>
      <c r="K48" s="13"/>
      <c r="L48" s="13"/>
      <c r="M48" s="35"/>
      <c r="N48" s="35"/>
      <c r="O48" s="35"/>
      <c r="P48" s="60">
        <f t="shared" si="1"/>
        <v>0</v>
      </c>
    </row>
    <row r="49" spans="3:16" s="12" customFormat="1" x14ac:dyDescent="0.25">
      <c r="C49" s="5"/>
      <c r="D49" s="13"/>
      <c r="E49" s="13"/>
      <c r="F49" s="35"/>
      <c r="G49" s="35"/>
      <c r="H49" s="35"/>
      <c r="I49" s="60">
        <f t="shared" si="0"/>
        <v>0</v>
      </c>
      <c r="K49" s="13"/>
      <c r="L49" s="13"/>
      <c r="M49" s="35"/>
      <c r="N49" s="35"/>
      <c r="O49" s="35"/>
      <c r="P49" s="60">
        <f t="shared" si="1"/>
        <v>0</v>
      </c>
    </row>
    <row r="50" spans="3:16" s="12" customFormat="1" x14ac:dyDescent="0.25">
      <c r="C50" s="5"/>
      <c r="D50" s="13"/>
      <c r="E50" s="13"/>
      <c r="F50" s="35"/>
      <c r="G50" s="35"/>
      <c r="H50" s="35"/>
      <c r="I50" s="60">
        <f t="shared" si="0"/>
        <v>0</v>
      </c>
      <c r="K50" s="13"/>
      <c r="L50" s="13"/>
      <c r="M50" s="35"/>
      <c r="N50" s="35"/>
      <c r="O50" s="35"/>
      <c r="P50" s="60">
        <f t="shared" si="1"/>
        <v>0</v>
      </c>
    </row>
    <row r="51" spans="3:16" s="12" customFormat="1" x14ac:dyDescent="0.25">
      <c r="C51" s="5"/>
      <c r="D51" s="13"/>
      <c r="E51" s="13"/>
      <c r="F51" s="35"/>
      <c r="G51" s="35"/>
      <c r="H51" s="35"/>
      <c r="I51" s="60">
        <f t="shared" si="0"/>
        <v>0</v>
      </c>
      <c r="K51" s="13"/>
      <c r="L51" s="13"/>
      <c r="M51" s="35"/>
      <c r="N51" s="35"/>
      <c r="O51" s="35"/>
      <c r="P51" s="60">
        <f t="shared" si="1"/>
        <v>0</v>
      </c>
    </row>
    <row r="52" spans="3:16" s="12" customFormat="1" x14ac:dyDescent="0.25">
      <c r="C52" s="5"/>
      <c r="D52" s="13"/>
      <c r="E52" s="13"/>
      <c r="F52" s="35"/>
      <c r="G52" s="35"/>
      <c r="H52" s="35"/>
      <c r="I52" s="60">
        <f t="shared" si="0"/>
        <v>0</v>
      </c>
      <c r="K52" s="13"/>
      <c r="L52" s="13"/>
      <c r="M52" s="35"/>
      <c r="N52" s="35"/>
      <c r="O52" s="35"/>
      <c r="P52" s="60">
        <f t="shared" si="1"/>
        <v>0</v>
      </c>
    </row>
    <row r="53" spans="3:16" s="12" customFormat="1" x14ac:dyDescent="0.25">
      <c r="C53" s="5"/>
      <c r="D53" s="13"/>
      <c r="E53" s="13"/>
      <c r="F53" s="35"/>
      <c r="G53" s="35"/>
      <c r="H53" s="35"/>
      <c r="I53" s="60">
        <f t="shared" si="0"/>
        <v>0</v>
      </c>
      <c r="K53" s="13"/>
      <c r="L53" s="13"/>
      <c r="M53" s="35"/>
      <c r="N53" s="35"/>
      <c r="O53" s="35"/>
      <c r="P53" s="60">
        <f t="shared" si="1"/>
        <v>0</v>
      </c>
    </row>
    <row r="54" spans="3:16" s="12" customFormat="1" x14ac:dyDescent="0.25">
      <c r="C54" s="5"/>
      <c r="D54" s="13"/>
      <c r="E54" s="13"/>
      <c r="F54" s="35"/>
      <c r="G54" s="35"/>
      <c r="H54" s="35"/>
      <c r="I54" s="60">
        <f t="shared" si="0"/>
        <v>0</v>
      </c>
      <c r="K54" s="13"/>
      <c r="L54" s="13"/>
      <c r="M54" s="35"/>
      <c r="N54" s="35"/>
      <c r="O54" s="35"/>
      <c r="P54" s="60">
        <f t="shared" si="1"/>
        <v>0</v>
      </c>
    </row>
    <row r="55" spans="3:16" s="12" customFormat="1" x14ac:dyDescent="0.25">
      <c r="C55" s="5"/>
      <c r="D55" s="13"/>
      <c r="E55" s="13"/>
      <c r="F55" s="35"/>
      <c r="G55" s="35"/>
      <c r="H55" s="35"/>
      <c r="I55" s="60">
        <f t="shared" si="0"/>
        <v>0</v>
      </c>
      <c r="K55" s="13"/>
      <c r="L55" s="13"/>
      <c r="M55" s="35"/>
      <c r="N55" s="35"/>
      <c r="O55" s="35"/>
      <c r="P55" s="60">
        <f t="shared" si="1"/>
        <v>0</v>
      </c>
    </row>
    <row r="56" spans="3:16" s="12" customFormat="1" x14ac:dyDescent="0.25">
      <c r="C56" s="5"/>
      <c r="D56" s="13"/>
      <c r="E56" s="13"/>
      <c r="F56" s="35"/>
      <c r="G56" s="35"/>
      <c r="H56" s="35"/>
      <c r="I56" s="60">
        <f t="shared" si="0"/>
        <v>0</v>
      </c>
      <c r="K56" s="13"/>
      <c r="L56" s="13"/>
      <c r="M56" s="35"/>
      <c r="N56" s="35"/>
      <c r="O56" s="35"/>
      <c r="P56" s="60">
        <f t="shared" si="1"/>
        <v>0</v>
      </c>
    </row>
    <row r="57" spans="3:16" s="12" customFormat="1" x14ac:dyDescent="0.25">
      <c r="C57" s="5"/>
      <c r="D57" s="13"/>
      <c r="E57" s="13"/>
      <c r="F57" s="35"/>
      <c r="G57" s="35"/>
      <c r="H57" s="35"/>
      <c r="I57" s="60">
        <f t="shared" si="0"/>
        <v>0</v>
      </c>
      <c r="K57" s="13"/>
      <c r="L57" s="13"/>
      <c r="M57" s="35"/>
      <c r="N57" s="35"/>
      <c r="O57" s="35"/>
      <c r="P57" s="60">
        <f t="shared" si="1"/>
        <v>0</v>
      </c>
    </row>
    <row r="58" spans="3:16" s="12" customFormat="1" x14ac:dyDescent="0.25">
      <c r="C58" s="5"/>
      <c r="D58" s="13"/>
      <c r="E58" s="13"/>
      <c r="F58" s="35"/>
      <c r="G58" s="35"/>
      <c r="H58" s="35"/>
      <c r="I58" s="60">
        <f t="shared" si="0"/>
        <v>0</v>
      </c>
      <c r="K58" s="13"/>
      <c r="L58" s="13"/>
      <c r="M58" s="35"/>
      <c r="N58" s="35"/>
      <c r="O58" s="35"/>
      <c r="P58" s="60">
        <f t="shared" si="1"/>
        <v>0</v>
      </c>
    </row>
    <row r="59" spans="3:16" s="12" customFormat="1" x14ac:dyDescent="0.25">
      <c r="C59" s="5"/>
      <c r="D59" s="13"/>
      <c r="E59" s="13"/>
      <c r="F59" s="35"/>
      <c r="G59" s="35"/>
      <c r="H59" s="35"/>
      <c r="I59" s="60">
        <f t="shared" si="0"/>
        <v>0</v>
      </c>
      <c r="K59" s="13"/>
      <c r="L59" s="13"/>
      <c r="M59" s="35"/>
      <c r="N59" s="35"/>
      <c r="O59" s="35"/>
      <c r="P59" s="60">
        <f t="shared" si="1"/>
        <v>0</v>
      </c>
    </row>
    <row r="60" spans="3:16" s="12" customFormat="1" x14ac:dyDescent="0.25">
      <c r="C60" s="5"/>
      <c r="D60" s="13"/>
      <c r="E60" s="13"/>
      <c r="F60" s="35"/>
      <c r="G60" s="35"/>
      <c r="H60" s="35"/>
      <c r="I60" s="60">
        <f t="shared" si="0"/>
        <v>0</v>
      </c>
      <c r="K60" s="13"/>
      <c r="L60" s="13"/>
      <c r="M60" s="35"/>
      <c r="N60" s="35"/>
      <c r="O60" s="35"/>
      <c r="P60" s="60">
        <f t="shared" si="1"/>
        <v>0</v>
      </c>
    </row>
    <row r="61" spans="3:16" s="12" customFormat="1" x14ac:dyDescent="0.25">
      <c r="C61" s="5"/>
      <c r="D61" s="13"/>
      <c r="E61" s="13"/>
      <c r="F61" s="35"/>
      <c r="G61" s="35"/>
      <c r="H61" s="35"/>
      <c r="I61" s="60">
        <f t="shared" si="0"/>
        <v>0</v>
      </c>
      <c r="K61" s="13"/>
      <c r="L61" s="13"/>
      <c r="M61" s="35"/>
      <c r="N61" s="35"/>
      <c r="O61" s="35"/>
      <c r="P61" s="60">
        <f t="shared" si="1"/>
        <v>0</v>
      </c>
    </row>
    <row r="62" spans="3:16" s="12" customFormat="1" x14ac:dyDescent="0.25">
      <c r="C62" s="5"/>
      <c r="D62" s="13"/>
      <c r="E62" s="13"/>
      <c r="F62" s="35"/>
      <c r="G62" s="35"/>
      <c r="H62" s="35"/>
      <c r="I62" s="60">
        <f t="shared" si="0"/>
        <v>0</v>
      </c>
      <c r="K62" s="13"/>
      <c r="L62" s="13"/>
      <c r="M62" s="35"/>
      <c r="N62" s="35"/>
      <c r="O62" s="35"/>
      <c r="P62" s="60">
        <f t="shared" si="1"/>
        <v>0</v>
      </c>
    </row>
    <row r="63" spans="3:16" s="12" customFormat="1" x14ac:dyDescent="0.25">
      <c r="C63" s="5"/>
      <c r="D63" s="13"/>
      <c r="E63" s="13"/>
      <c r="F63" s="35"/>
      <c r="G63" s="35"/>
      <c r="H63" s="35"/>
      <c r="I63" s="60">
        <f t="shared" si="0"/>
        <v>0</v>
      </c>
      <c r="K63" s="13"/>
      <c r="L63" s="13"/>
      <c r="M63" s="35"/>
      <c r="N63" s="35"/>
      <c r="O63" s="35"/>
      <c r="P63" s="60">
        <f t="shared" si="1"/>
        <v>0</v>
      </c>
    </row>
    <row r="64" spans="3:16" s="12" customFormat="1" x14ac:dyDescent="0.25">
      <c r="C64" s="5"/>
      <c r="D64" s="13"/>
      <c r="E64" s="13"/>
      <c r="F64" s="35"/>
      <c r="G64" s="35"/>
      <c r="H64" s="35"/>
      <c r="I64" s="60">
        <f t="shared" si="0"/>
        <v>0</v>
      </c>
      <c r="K64" s="13"/>
      <c r="L64" s="13"/>
      <c r="M64" s="35"/>
      <c r="N64" s="35"/>
      <c r="O64" s="35"/>
      <c r="P64" s="60">
        <f t="shared" si="1"/>
        <v>0</v>
      </c>
    </row>
    <row r="65" spans="3:16" s="12" customFormat="1" x14ac:dyDescent="0.25">
      <c r="C65" s="5"/>
      <c r="D65" s="13"/>
      <c r="E65" s="13"/>
      <c r="F65" s="35"/>
      <c r="G65" s="35"/>
      <c r="H65" s="35"/>
      <c r="I65" s="60">
        <f t="shared" si="0"/>
        <v>0</v>
      </c>
      <c r="K65" s="13"/>
      <c r="L65" s="13"/>
      <c r="M65" s="35"/>
      <c r="N65" s="35"/>
      <c r="O65" s="35"/>
      <c r="P65" s="60">
        <f t="shared" si="1"/>
        <v>0</v>
      </c>
    </row>
    <row r="66" spans="3:16" s="12" customFormat="1" x14ac:dyDescent="0.25">
      <c r="C66" s="5"/>
      <c r="D66" s="13"/>
      <c r="E66" s="13"/>
      <c r="F66" s="35"/>
      <c r="G66" s="35"/>
      <c r="H66" s="35"/>
      <c r="I66" s="60">
        <f t="shared" si="0"/>
        <v>0</v>
      </c>
      <c r="K66" s="13"/>
      <c r="L66" s="13"/>
      <c r="M66" s="35"/>
      <c r="N66" s="35"/>
      <c r="O66" s="35"/>
      <c r="P66" s="60">
        <f t="shared" si="1"/>
        <v>0</v>
      </c>
    </row>
    <row r="67" spans="3:16" s="12" customFormat="1" x14ac:dyDescent="0.25">
      <c r="C67" s="5"/>
      <c r="D67" s="13"/>
      <c r="E67" s="13"/>
      <c r="F67" s="35"/>
      <c r="G67" s="35"/>
      <c r="H67" s="35"/>
      <c r="I67" s="60">
        <f t="shared" si="0"/>
        <v>0</v>
      </c>
      <c r="K67" s="13"/>
      <c r="L67" s="13"/>
      <c r="M67" s="35"/>
      <c r="N67" s="35"/>
      <c r="O67" s="35"/>
      <c r="P67" s="60">
        <f t="shared" si="1"/>
        <v>0</v>
      </c>
    </row>
    <row r="68" spans="3:16" s="12" customFormat="1" x14ac:dyDescent="0.25">
      <c r="C68" s="5"/>
      <c r="D68" s="13"/>
      <c r="E68" s="13"/>
      <c r="F68" s="35"/>
      <c r="G68" s="35"/>
      <c r="H68" s="35"/>
      <c r="I68" s="60">
        <f t="shared" si="0"/>
        <v>0</v>
      </c>
      <c r="K68" s="13"/>
      <c r="L68" s="13"/>
      <c r="M68" s="35"/>
      <c r="N68" s="35"/>
      <c r="O68" s="35"/>
      <c r="P68" s="60">
        <f t="shared" si="1"/>
        <v>0</v>
      </c>
    </row>
    <row r="69" spans="3:16" s="12" customFormat="1" x14ac:dyDescent="0.25">
      <c r="C69" s="5"/>
      <c r="D69" s="13"/>
      <c r="E69" s="13"/>
      <c r="F69" s="35"/>
      <c r="G69" s="35"/>
      <c r="H69" s="35"/>
      <c r="I69" s="60">
        <f t="shared" si="0"/>
        <v>0</v>
      </c>
      <c r="K69" s="13"/>
      <c r="L69" s="13"/>
      <c r="M69" s="35"/>
      <c r="N69" s="35"/>
      <c r="O69" s="35"/>
      <c r="P69" s="60">
        <f t="shared" si="1"/>
        <v>0</v>
      </c>
    </row>
    <row r="70" spans="3:16" s="12" customFormat="1" x14ac:dyDescent="0.25">
      <c r="C70" s="5"/>
      <c r="D70" s="13"/>
      <c r="E70" s="13"/>
      <c r="F70" s="35"/>
      <c r="G70" s="35"/>
      <c r="H70" s="35"/>
      <c r="I70" s="60">
        <f t="shared" si="0"/>
        <v>0</v>
      </c>
      <c r="K70" s="13"/>
      <c r="L70" s="13"/>
      <c r="M70" s="35"/>
      <c r="N70" s="35"/>
      <c r="O70" s="35"/>
      <c r="P70" s="60">
        <f t="shared" si="1"/>
        <v>0</v>
      </c>
    </row>
    <row r="71" spans="3:16" s="12" customFormat="1" x14ac:dyDescent="0.25">
      <c r="C71" s="5"/>
      <c r="D71" s="13"/>
      <c r="E71" s="13"/>
      <c r="F71" s="35"/>
      <c r="G71" s="35"/>
      <c r="H71" s="35"/>
      <c r="I71" s="60">
        <f t="shared" si="0"/>
        <v>0</v>
      </c>
      <c r="K71" s="13"/>
      <c r="L71" s="13"/>
      <c r="M71" s="35"/>
      <c r="N71" s="35"/>
      <c r="O71" s="35"/>
      <c r="P71" s="60">
        <f t="shared" si="1"/>
        <v>0</v>
      </c>
    </row>
    <row r="72" spans="3:16" s="12" customFormat="1" x14ac:dyDescent="0.25">
      <c r="C72" s="5"/>
      <c r="D72" s="13"/>
      <c r="E72" s="13"/>
      <c r="F72" s="35"/>
      <c r="G72" s="35"/>
      <c r="H72" s="35"/>
      <c r="I72" s="60">
        <f t="shared" si="0"/>
        <v>0</v>
      </c>
      <c r="K72" s="13"/>
      <c r="L72" s="13"/>
      <c r="M72" s="35"/>
      <c r="N72" s="35"/>
      <c r="O72" s="35"/>
      <c r="P72" s="60">
        <f t="shared" si="1"/>
        <v>0</v>
      </c>
    </row>
    <row r="73" spans="3:16" s="12" customFormat="1" x14ac:dyDescent="0.25">
      <c r="C73" s="5"/>
      <c r="D73" s="13"/>
      <c r="E73" s="13"/>
      <c r="F73" s="35"/>
      <c r="G73" s="35"/>
      <c r="H73" s="35"/>
      <c r="I73" s="60">
        <f t="shared" si="0"/>
        <v>0</v>
      </c>
      <c r="K73" s="13"/>
      <c r="L73" s="13"/>
      <c r="M73" s="35"/>
      <c r="N73" s="35"/>
      <c r="O73" s="35"/>
      <c r="P73" s="60">
        <f t="shared" si="1"/>
        <v>0</v>
      </c>
    </row>
    <row r="74" spans="3:16" s="12" customFormat="1" x14ac:dyDescent="0.25">
      <c r="C74" s="5"/>
      <c r="D74" s="13"/>
      <c r="E74" s="13"/>
      <c r="F74" s="35"/>
      <c r="G74" s="35"/>
      <c r="H74" s="35"/>
      <c r="I74" s="60">
        <f t="shared" si="0"/>
        <v>0</v>
      </c>
      <c r="K74" s="13"/>
      <c r="L74" s="13"/>
      <c r="M74" s="35"/>
      <c r="N74" s="35"/>
      <c r="O74" s="35"/>
      <c r="P74" s="60">
        <f t="shared" si="1"/>
        <v>0</v>
      </c>
    </row>
    <row r="75" spans="3:16" s="12" customFormat="1" x14ac:dyDescent="0.25">
      <c r="C75" s="5"/>
      <c r="D75" s="13"/>
      <c r="E75" s="13"/>
      <c r="F75" s="35"/>
      <c r="G75" s="35"/>
      <c r="H75" s="35"/>
      <c r="I75" s="60">
        <f t="shared" si="0"/>
        <v>0</v>
      </c>
      <c r="K75" s="13"/>
      <c r="L75" s="13"/>
      <c r="M75" s="35"/>
      <c r="N75" s="35"/>
      <c r="O75" s="35"/>
      <c r="P75" s="60">
        <f t="shared" si="1"/>
        <v>0</v>
      </c>
    </row>
    <row r="76" spans="3:16" s="12" customFormat="1" x14ac:dyDescent="0.25">
      <c r="C76" s="5"/>
      <c r="D76" s="13"/>
      <c r="E76" s="13"/>
      <c r="F76" s="35"/>
      <c r="G76" s="35"/>
      <c r="H76" s="35"/>
      <c r="I76" s="60">
        <f t="shared" si="0"/>
        <v>0</v>
      </c>
      <c r="K76" s="13"/>
      <c r="L76" s="13"/>
      <c r="M76" s="35"/>
      <c r="N76" s="35"/>
      <c r="O76" s="35"/>
      <c r="P76" s="60">
        <f t="shared" si="1"/>
        <v>0</v>
      </c>
    </row>
    <row r="77" spans="3:16" s="12" customFormat="1" x14ac:dyDescent="0.25">
      <c r="C77" s="5"/>
      <c r="D77" s="13"/>
      <c r="E77" s="13"/>
      <c r="F77" s="35"/>
      <c r="G77" s="35"/>
      <c r="H77" s="35"/>
      <c r="I77" s="60">
        <f t="shared" ref="I77:I140" si="2">MIN(D77,F77,G77)*H77</f>
        <v>0</v>
      </c>
      <c r="K77" s="13"/>
      <c r="L77" s="13"/>
      <c r="M77" s="35"/>
      <c r="N77" s="35"/>
      <c r="O77" s="35"/>
      <c r="P77" s="60">
        <f t="shared" si="1"/>
        <v>0</v>
      </c>
    </row>
    <row r="78" spans="3:16" s="12" customFormat="1" x14ac:dyDescent="0.25">
      <c r="C78" s="5"/>
      <c r="D78" s="13"/>
      <c r="E78" s="13"/>
      <c r="F78" s="35"/>
      <c r="G78" s="35"/>
      <c r="H78" s="35"/>
      <c r="I78" s="60">
        <f t="shared" si="2"/>
        <v>0</v>
      </c>
      <c r="K78" s="13"/>
      <c r="L78" s="13"/>
      <c r="M78" s="35"/>
      <c r="N78" s="35"/>
      <c r="O78" s="35"/>
      <c r="P78" s="60">
        <f t="shared" ref="P78:P141" si="3">MIN(K78,M78,N78)*O78</f>
        <v>0</v>
      </c>
    </row>
    <row r="79" spans="3:16" s="12" customFormat="1" x14ac:dyDescent="0.25">
      <c r="C79" s="5"/>
      <c r="D79" s="13"/>
      <c r="E79" s="13"/>
      <c r="F79" s="35"/>
      <c r="G79" s="35"/>
      <c r="H79" s="35"/>
      <c r="I79" s="60">
        <f t="shared" si="2"/>
        <v>0</v>
      </c>
      <c r="K79" s="13"/>
      <c r="L79" s="13"/>
      <c r="M79" s="35"/>
      <c r="N79" s="35"/>
      <c r="O79" s="35"/>
      <c r="P79" s="60">
        <f t="shared" si="3"/>
        <v>0</v>
      </c>
    </row>
    <row r="80" spans="3:16" s="12" customFormat="1" x14ac:dyDescent="0.25">
      <c r="C80" s="5"/>
      <c r="D80" s="13"/>
      <c r="E80" s="13"/>
      <c r="F80" s="35"/>
      <c r="G80" s="35"/>
      <c r="H80" s="35"/>
      <c r="I80" s="60">
        <f t="shared" si="2"/>
        <v>0</v>
      </c>
      <c r="K80" s="13"/>
      <c r="L80" s="13"/>
      <c r="M80" s="35"/>
      <c r="N80" s="35"/>
      <c r="O80" s="35"/>
      <c r="P80" s="60">
        <f t="shared" si="3"/>
        <v>0</v>
      </c>
    </row>
    <row r="81" spans="3:16" s="12" customFormat="1" x14ac:dyDescent="0.25">
      <c r="C81" s="5"/>
      <c r="D81" s="13"/>
      <c r="E81" s="13"/>
      <c r="F81" s="35"/>
      <c r="G81" s="35"/>
      <c r="H81" s="35"/>
      <c r="I81" s="60">
        <f t="shared" si="2"/>
        <v>0</v>
      </c>
      <c r="K81" s="13"/>
      <c r="L81" s="13"/>
      <c r="M81" s="35"/>
      <c r="N81" s="35"/>
      <c r="O81" s="35"/>
      <c r="P81" s="60">
        <f t="shared" si="3"/>
        <v>0</v>
      </c>
    </row>
    <row r="82" spans="3:16" s="12" customFormat="1" x14ac:dyDescent="0.25">
      <c r="C82" s="5"/>
      <c r="D82" s="13"/>
      <c r="E82" s="13"/>
      <c r="F82" s="35"/>
      <c r="G82" s="35"/>
      <c r="H82" s="35"/>
      <c r="I82" s="60">
        <f t="shared" si="2"/>
        <v>0</v>
      </c>
      <c r="K82" s="13"/>
      <c r="L82" s="13"/>
      <c r="M82" s="35"/>
      <c r="N82" s="35"/>
      <c r="O82" s="35"/>
      <c r="P82" s="60">
        <f t="shared" si="3"/>
        <v>0</v>
      </c>
    </row>
    <row r="83" spans="3:16" s="12" customFormat="1" x14ac:dyDescent="0.25">
      <c r="C83" s="5"/>
      <c r="D83" s="13"/>
      <c r="E83" s="13"/>
      <c r="F83" s="35"/>
      <c r="G83" s="35"/>
      <c r="H83" s="35"/>
      <c r="I83" s="60">
        <f t="shared" si="2"/>
        <v>0</v>
      </c>
      <c r="K83" s="13"/>
      <c r="L83" s="13"/>
      <c r="M83" s="35"/>
      <c r="N83" s="35"/>
      <c r="O83" s="35"/>
      <c r="P83" s="60">
        <f t="shared" si="3"/>
        <v>0</v>
      </c>
    </row>
    <row r="84" spans="3:16" s="12" customFormat="1" x14ac:dyDescent="0.25">
      <c r="C84" s="5"/>
      <c r="D84" s="13"/>
      <c r="E84" s="13"/>
      <c r="F84" s="35"/>
      <c r="G84" s="35"/>
      <c r="H84" s="35"/>
      <c r="I84" s="60">
        <f t="shared" si="2"/>
        <v>0</v>
      </c>
      <c r="K84" s="13"/>
      <c r="L84" s="13"/>
      <c r="M84" s="35"/>
      <c r="N84" s="35"/>
      <c r="O84" s="35"/>
      <c r="P84" s="60">
        <f t="shared" si="3"/>
        <v>0</v>
      </c>
    </row>
    <row r="85" spans="3:16" s="12" customFormat="1" x14ac:dyDescent="0.25">
      <c r="C85" s="5"/>
      <c r="D85" s="13"/>
      <c r="E85" s="13"/>
      <c r="F85" s="35"/>
      <c r="G85" s="35"/>
      <c r="H85" s="35"/>
      <c r="I85" s="60">
        <f t="shared" si="2"/>
        <v>0</v>
      </c>
      <c r="K85" s="13"/>
      <c r="L85" s="13"/>
      <c r="M85" s="35"/>
      <c r="N85" s="35"/>
      <c r="O85" s="35"/>
      <c r="P85" s="60">
        <f t="shared" si="3"/>
        <v>0</v>
      </c>
    </row>
    <row r="86" spans="3:16" s="12" customFormat="1" x14ac:dyDescent="0.25">
      <c r="C86" s="5"/>
      <c r="D86" s="13"/>
      <c r="E86" s="13"/>
      <c r="F86" s="35"/>
      <c r="G86" s="35"/>
      <c r="H86" s="35"/>
      <c r="I86" s="60">
        <f t="shared" si="2"/>
        <v>0</v>
      </c>
      <c r="K86" s="13"/>
      <c r="L86" s="13"/>
      <c r="M86" s="35"/>
      <c r="N86" s="35"/>
      <c r="O86" s="35"/>
      <c r="P86" s="60">
        <f t="shared" si="3"/>
        <v>0</v>
      </c>
    </row>
    <row r="87" spans="3:16" s="12" customFormat="1" x14ac:dyDescent="0.25">
      <c r="C87" s="5"/>
      <c r="D87" s="13"/>
      <c r="E87" s="13"/>
      <c r="F87" s="35"/>
      <c r="G87" s="35"/>
      <c r="H87" s="35"/>
      <c r="I87" s="60">
        <f t="shared" si="2"/>
        <v>0</v>
      </c>
      <c r="K87" s="13"/>
      <c r="L87" s="13"/>
      <c r="M87" s="35"/>
      <c r="N87" s="35"/>
      <c r="O87" s="35"/>
      <c r="P87" s="60">
        <f t="shared" si="3"/>
        <v>0</v>
      </c>
    </row>
    <row r="88" spans="3:16" s="12" customFormat="1" x14ac:dyDescent="0.25">
      <c r="C88" s="5"/>
      <c r="D88" s="13"/>
      <c r="E88" s="13"/>
      <c r="F88" s="35"/>
      <c r="G88" s="35"/>
      <c r="H88" s="35"/>
      <c r="I88" s="60">
        <f t="shared" si="2"/>
        <v>0</v>
      </c>
      <c r="K88" s="13"/>
      <c r="L88" s="13"/>
      <c r="M88" s="35"/>
      <c r="N88" s="35"/>
      <c r="O88" s="35"/>
      <c r="P88" s="60">
        <f t="shared" si="3"/>
        <v>0</v>
      </c>
    </row>
    <row r="89" spans="3:16" s="12" customFormat="1" x14ac:dyDescent="0.25">
      <c r="C89" s="5"/>
      <c r="D89" s="13"/>
      <c r="E89" s="13"/>
      <c r="F89" s="35"/>
      <c r="G89" s="35"/>
      <c r="H89" s="35"/>
      <c r="I89" s="60">
        <f t="shared" si="2"/>
        <v>0</v>
      </c>
      <c r="K89" s="13"/>
      <c r="L89" s="13"/>
      <c r="M89" s="35"/>
      <c r="N89" s="35"/>
      <c r="O89" s="35"/>
      <c r="P89" s="60">
        <f t="shared" si="3"/>
        <v>0</v>
      </c>
    </row>
    <row r="90" spans="3:16" s="12" customFormat="1" x14ac:dyDescent="0.25">
      <c r="C90" s="5"/>
      <c r="D90" s="13"/>
      <c r="E90" s="13"/>
      <c r="F90" s="35"/>
      <c r="G90" s="35"/>
      <c r="H90" s="35"/>
      <c r="I90" s="60">
        <f t="shared" si="2"/>
        <v>0</v>
      </c>
      <c r="K90" s="13"/>
      <c r="L90" s="13"/>
      <c r="M90" s="35"/>
      <c r="N90" s="35"/>
      <c r="O90" s="35"/>
      <c r="P90" s="60">
        <f t="shared" si="3"/>
        <v>0</v>
      </c>
    </row>
    <row r="91" spans="3:16" s="12" customFormat="1" x14ac:dyDescent="0.25">
      <c r="C91" s="5"/>
      <c r="D91" s="13"/>
      <c r="E91" s="13"/>
      <c r="F91" s="35"/>
      <c r="G91" s="35"/>
      <c r="H91" s="35"/>
      <c r="I91" s="60">
        <f t="shared" si="2"/>
        <v>0</v>
      </c>
      <c r="K91" s="13"/>
      <c r="L91" s="13"/>
      <c r="M91" s="35"/>
      <c r="N91" s="35"/>
      <c r="O91" s="35"/>
      <c r="P91" s="60">
        <f t="shared" si="3"/>
        <v>0</v>
      </c>
    </row>
    <row r="92" spans="3:16" s="12" customFormat="1" x14ac:dyDescent="0.25">
      <c r="C92" s="5"/>
      <c r="D92" s="13"/>
      <c r="E92" s="13"/>
      <c r="F92" s="35"/>
      <c r="G92" s="35"/>
      <c r="H92" s="35"/>
      <c r="I92" s="60">
        <f t="shared" si="2"/>
        <v>0</v>
      </c>
      <c r="K92" s="13"/>
      <c r="L92" s="13"/>
      <c r="M92" s="35"/>
      <c r="N92" s="35"/>
      <c r="O92" s="35"/>
      <c r="P92" s="60">
        <f t="shared" si="3"/>
        <v>0</v>
      </c>
    </row>
    <row r="93" spans="3:16" s="12" customFormat="1" x14ac:dyDescent="0.25">
      <c r="C93" s="5"/>
      <c r="D93" s="13"/>
      <c r="E93" s="13"/>
      <c r="F93" s="35"/>
      <c r="G93" s="35"/>
      <c r="H93" s="35"/>
      <c r="I93" s="60">
        <f t="shared" si="2"/>
        <v>0</v>
      </c>
      <c r="K93" s="13"/>
      <c r="L93" s="13"/>
      <c r="M93" s="35"/>
      <c r="N93" s="35"/>
      <c r="O93" s="35"/>
      <c r="P93" s="60">
        <f t="shared" si="3"/>
        <v>0</v>
      </c>
    </row>
    <row r="94" spans="3:16" s="12" customFormat="1" x14ac:dyDescent="0.25">
      <c r="C94" s="5"/>
      <c r="D94" s="13"/>
      <c r="E94" s="13"/>
      <c r="F94" s="35"/>
      <c r="G94" s="35"/>
      <c r="H94" s="35"/>
      <c r="I94" s="60">
        <f t="shared" si="2"/>
        <v>0</v>
      </c>
      <c r="K94" s="13"/>
      <c r="L94" s="13"/>
      <c r="M94" s="35"/>
      <c r="N94" s="35"/>
      <c r="O94" s="35"/>
      <c r="P94" s="60">
        <f t="shared" si="3"/>
        <v>0</v>
      </c>
    </row>
    <row r="95" spans="3:16" s="12" customFormat="1" x14ac:dyDescent="0.25">
      <c r="C95" s="5"/>
      <c r="D95" s="13"/>
      <c r="E95" s="13"/>
      <c r="F95" s="35"/>
      <c r="G95" s="35"/>
      <c r="H95" s="35"/>
      <c r="I95" s="60">
        <f t="shared" si="2"/>
        <v>0</v>
      </c>
      <c r="K95" s="13"/>
      <c r="L95" s="13"/>
      <c r="M95" s="35"/>
      <c r="N95" s="35"/>
      <c r="O95" s="35"/>
      <c r="P95" s="60">
        <f t="shared" si="3"/>
        <v>0</v>
      </c>
    </row>
    <row r="96" spans="3:16" s="12" customFormat="1" x14ac:dyDescent="0.25">
      <c r="C96" s="5"/>
      <c r="D96" s="13"/>
      <c r="E96" s="13"/>
      <c r="F96" s="35"/>
      <c r="G96" s="35"/>
      <c r="H96" s="35"/>
      <c r="I96" s="60">
        <f t="shared" si="2"/>
        <v>0</v>
      </c>
      <c r="K96" s="13"/>
      <c r="L96" s="13"/>
      <c r="M96" s="35"/>
      <c r="N96" s="35"/>
      <c r="O96" s="35"/>
      <c r="P96" s="60">
        <f t="shared" si="3"/>
        <v>0</v>
      </c>
    </row>
    <row r="97" spans="3:16" s="12" customFormat="1" x14ac:dyDescent="0.25">
      <c r="C97" s="5"/>
      <c r="D97" s="13"/>
      <c r="E97" s="13"/>
      <c r="F97" s="35"/>
      <c r="G97" s="35"/>
      <c r="H97" s="35"/>
      <c r="I97" s="60">
        <f t="shared" si="2"/>
        <v>0</v>
      </c>
      <c r="K97" s="13"/>
      <c r="L97" s="13"/>
      <c r="M97" s="35"/>
      <c r="N97" s="35"/>
      <c r="O97" s="35"/>
      <c r="P97" s="60">
        <f t="shared" si="3"/>
        <v>0</v>
      </c>
    </row>
    <row r="98" spans="3:16" s="12" customFormat="1" x14ac:dyDescent="0.25">
      <c r="C98" s="5"/>
      <c r="D98" s="13"/>
      <c r="E98" s="13"/>
      <c r="F98" s="35"/>
      <c r="G98" s="35"/>
      <c r="H98" s="35"/>
      <c r="I98" s="60">
        <f t="shared" si="2"/>
        <v>0</v>
      </c>
      <c r="K98" s="13"/>
      <c r="L98" s="13"/>
      <c r="M98" s="35"/>
      <c r="N98" s="35"/>
      <c r="O98" s="35"/>
      <c r="P98" s="60">
        <f t="shared" si="3"/>
        <v>0</v>
      </c>
    </row>
    <row r="99" spans="3:16" s="12" customFormat="1" x14ac:dyDescent="0.25">
      <c r="C99" s="5"/>
      <c r="D99" s="13"/>
      <c r="E99" s="13"/>
      <c r="F99" s="35"/>
      <c r="G99" s="35"/>
      <c r="H99" s="35"/>
      <c r="I99" s="60">
        <f t="shared" si="2"/>
        <v>0</v>
      </c>
      <c r="K99" s="13"/>
      <c r="L99" s="13"/>
      <c r="M99" s="35"/>
      <c r="N99" s="35"/>
      <c r="O99" s="35"/>
      <c r="P99" s="60">
        <f t="shared" si="3"/>
        <v>0</v>
      </c>
    </row>
    <row r="100" spans="3:16" s="12" customFormat="1" x14ac:dyDescent="0.25">
      <c r="C100" s="5"/>
      <c r="D100" s="13"/>
      <c r="E100" s="13"/>
      <c r="F100" s="35"/>
      <c r="G100" s="35"/>
      <c r="H100" s="35"/>
      <c r="I100" s="60">
        <f t="shared" si="2"/>
        <v>0</v>
      </c>
      <c r="K100" s="13"/>
      <c r="L100" s="13"/>
      <c r="M100" s="35"/>
      <c r="N100" s="35"/>
      <c r="O100" s="35"/>
      <c r="P100" s="60">
        <f t="shared" si="3"/>
        <v>0</v>
      </c>
    </row>
    <row r="101" spans="3:16" s="12" customFormat="1" x14ac:dyDescent="0.25">
      <c r="C101" s="5"/>
      <c r="D101" s="13"/>
      <c r="E101" s="13"/>
      <c r="F101" s="35"/>
      <c r="G101" s="35"/>
      <c r="H101" s="35"/>
      <c r="I101" s="60">
        <f t="shared" si="2"/>
        <v>0</v>
      </c>
      <c r="K101" s="13"/>
      <c r="L101" s="13"/>
      <c r="M101" s="35"/>
      <c r="N101" s="35"/>
      <c r="O101" s="35"/>
      <c r="P101" s="60">
        <f t="shared" si="3"/>
        <v>0</v>
      </c>
    </row>
    <row r="102" spans="3:16" s="12" customFormat="1" x14ac:dyDescent="0.25">
      <c r="C102" s="5"/>
      <c r="D102" s="13"/>
      <c r="E102" s="13"/>
      <c r="F102" s="35"/>
      <c r="G102" s="35"/>
      <c r="H102" s="35"/>
      <c r="I102" s="60">
        <f t="shared" si="2"/>
        <v>0</v>
      </c>
      <c r="K102" s="13"/>
      <c r="L102" s="13"/>
      <c r="M102" s="35"/>
      <c r="N102" s="35"/>
      <c r="O102" s="35"/>
      <c r="P102" s="60">
        <f t="shared" si="3"/>
        <v>0</v>
      </c>
    </row>
    <row r="103" spans="3:16" s="12" customFormat="1" x14ac:dyDescent="0.25">
      <c r="C103" s="5"/>
      <c r="D103" s="13"/>
      <c r="E103" s="13"/>
      <c r="F103" s="35"/>
      <c r="G103" s="35"/>
      <c r="H103" s="35"/>
      <c r="I103" s="60">
        <f t="shared" si="2"/>
        <v>0</v>
      </c>
      <c r="K103" s="13"/>
      <c r="L103" s="13"/>
      <c r="M103" s="35"/>
      <c r="N103" s="35"/>
      <c r="O103" s="35"/>
      <c r="P103" s="60">
        <f t="shared" si="3"/>
        <v>0</v>
      </c>
    </row>
    <row r="104" spans="3:16" s="12" customFormat="1" x14ac:dyDescent="0.25">
      <c r="C104" s="5"/>
      <c r="D104" s="13"/>
      <c r="E104" s="13"/>
      <c r="F104" s="35"/>
      <c r="G104" s="35"/>
      <c r="H104" s="35"/>
      <c r="I104" s="60">
        <f t="shared" si="2"/>
        <v>0</v>
      </c>
      <c r="K104" s="13"/>
      <c r="L104" s="13"/>
      <c r="M104" s="35"/>
      <c r="N104" s="35"/>
      <c r="O104" s="35"/>
      <c r="P104" s="60">
        <f t="shared" si="3"/>
        <v>0</v>
      </c>
    </row>
    <row r="105" spans="3:16" s="12" customFormat="1" x14ac:dyDescent="0.25">
      <c r="C105" s="5"/>
      <c r="D105" s="13"/>
      <c r="E105" s="13"/>
      <c r="F105" s="35"/>
      <c r="G105" s="35"/>
      <c r="H105" s="35"/>
      <c r="I105" s="60">
        <f t="shared" si="2"/>
        <v>0</v>
      </c>
      <c r="K105" s="13"/>
      <c r="L105" s="13"/>
      <c r="M105" s="35"/>
      <c r="N105" s="35"/>
      <c r="O105" s="35"/>
      <c r="P105" s="60">
        <f t="shared" si="3"/>
        <v>0</v>
      </c>
    </row>
    <row r="106" spans="3:16" s="12" customFormat="1" x14ac:dyDescent="0.25">
      <c r="C106" s="5"/>
      <c r="D106" s="13"/>
      <c r="E106" s="13"/>
      <c r="F106" s="35"/>
      <c r="G106" s="35"/>
      <c r="H106" s="35"/>
      <c r="I106" s="60">
        <f t="shared" si="2"/>
        <v>0</v>
      </c>
      <c r="K106" s="13"/>
      <c r="L106" s="13"/>
      <c r="M106" s="35"/>
      <c r="N106" s="35"/>
      <c r="O106" s="35"/>
      <c r="P106" s="60">
        <f t="shared" si="3"/>
        <v>0</v>
      </c>
    </row>
    <row r="107" spans="3:16" s="12" customFormat="1" x14ac:dyDescent="0.25">
      <c r="C107" s="5"/>
      <c r="D107" s="13"/>
      <c r="E107" s="13"/>
      <c r="F107" s="35"/>
      <c r="G107" s="35"/>
      <c r="H107" s="35"/>
      <c r="I107" s="60">
        <f t="shared" si="2"/>
        <v>0</v>
      </c>
      <c r="K107" s="13"/>
      <c r="L107" s="13"/>
      <c r="M107" s="35"/>
      <c r="N107" s="35"/>
      <c r="O107" s="35"/>
      <c r="P107" s="60">
        <f t="shared" si="3"/>
        <v>0</v>
      </c>
    </row>
    <row r="108" spans="3:16" s="12" customFormat="1" x14ac:dyDescent="0.25">
      <c r="C108" s="5"/>
      <c r="D108" s="13"/>
      <c r="E108" s="13"/>
      <c r="F108" s="35"/>
      <c r="G108" s="35"/>
      <c r="H108" s="35"/>
      <c r="I108" s="60">
        <f t="shared" si="2"/>
        <v>0</v>
      </c>
      <c r="K108" s="13"/>
      <c r="L108" s="13"/>
      <c r="M108" s="35"/>
      <c r="N108" s="35"/>
      <c r="O108" s="35"/>
      <c r="P108" s="60">
        <f t="shared" si="3"/>
        <v>0</v>
      </c>
    </row>
    <row r="109" spans="3:16" s="12" customFormat="1" x14ac:dyDescent="0.25">
      <c r="C109" s="5"/>
      <c r="D109" s="13"/>
      <c r="E109" s="13"/>
      <c r="F109" s="35"/>
      <c r="G109" s="35"/>
      <c r="H109" s="35"/>
      <c r="I109" s="60">
        <f t="shared" si="2"/>
        <v>0</v>
      </c>
      <c r="K109" s="13"/>
      <c r="L109" s="13"/>
      <c r="M109" s="35"/>
      <c r="N109" s="35"/>
      <c r="O109" s="35"/>
      <c r="P109" s="60">
        <f t="shared" si="3"/>
        <v>0</v>
      </c>
    </row>
    <row r="110" spans="3:16" s="12" customFormat="1" x14ac:dyDescent="0.25">
      <c r="C110" s="5"/>
      <c r="D110" s="13"/>
      <c r="E110" s="13"/>
      <c r="F110" s="35"/>
      <c r="G110" s="35"/>
      <c r="H110" s="35"/>
      <c r="I110" s="60">
        <f t="shared" si="2"/>
        <v>0</v>
      </c>
      <c r="K110" s="13"/>
      <c r="L110" s="13"/>
      <c r="M110" s="35"/>
      <c r="N110" s="35"/>
      <c r="O110" s="35"/>
      <c r="P110" s="60">
        <f t="shared" si="3"/>
        <v>0</v>
      </c>
    </row>
    <row r="111" spans="3:16" s="12" customFormat="1" x14ac:dyDescent="0.25">
      <c r="C111" s="5"/>
      <c r="D111" s="13"/>
      <c r="E111" s="13"/>
      <c r="F111" s="35"/>
      <c r="G111" s="35"/>
      <c r="H111" s="35"/>
      <c r="I111" s="60">
        <f t="shared" si="2"/>
        <v>0</v>
      </c>
      <c r="K111" s="13"/>
      <c r="L111" s="13"/>
      <c r="M111" s="35"/>
      <c r="N111" s="35"/>
      <c r="O111" s="35"/>
      <c r="P111" s="60">
        <f t="shared" si="3"/>
        <v>0</v>
      </c>
    </row>
    <row r="112" spans="3:16" s="12" customFormat="1" x14ac:dyDescent="0.25">
      <c r="C112" s="5"/>
      <c r="D112" s="13"/>
      <c r="E112" s="13"/>
      <c r="F112" s="35"/>
      <c r="G112" s="35"/>
      <c r="H112" s="35"/>
      <c r="I112" s="60">
        <f t="shared" si="2"/>
        <v>0</v>
      </c>
      <c r="K112" s="13"/>
      <c r="L112" s="13"/>
      <c r="M112" s="35"/>
      <c r="N112" s="35"/>
      <c r="O112" s="35"/>
      <c r="P112" s="60">
        <f t="shared" si="3"/>
        <v>0</v>
      </c>
    </row>
    <row r="113" spans="3:16" s="12" customFormat="1" x14ac:dyDescent="0.25">
      <c r="C113" s="5"/>
      <c r="D113" s="13"/>
      <c r="E113" s="13"/>
      <c r="F113" s="35"/>
      <c r="G113" s="35"/>
      <c r="H113" s="35"/>
      <c r="I113" s="60">
        <f t="shared" si="2"/>
        <v>0</v>
      </c>
      <c r="K113" s="13"/>
      <c r="L113" s="13"/>
      <c r="M113" s="35"/>
      <c r="N113" s="35"/>
      <c r="O113" s="35"/>
      <c r="P113" s="60">
        <f t="shared" si="3"/>
        <v>0</v>
      </c>
    </row>
    <row r="114" spans="3:16" s="12" customFormat="1" x14ac:dyDescent="0.25">
      <c r="C114" s="5"/>
      <c r="D114" s="13"/>
      <c r="E114" s="13"/>
      <c r="F114" s="35"/>
      <c r="G114" s="35"/>
      <c r="H114" s="35"/>
      <c r="I114" s="60">
        <f t="shared" si="2"/>
        <v>0</v>
      </c>
      <c r="K114" s="13"/>
      <c r="L114" s="13"/>
      <c r="M114" s="35"/>
      <c r="N114" s="35"/>
      <c r="O114" s="35"/>
      <c r="P114" s="60">
        <f t="shared" si="3"/>
        <v>0</v>
      </c>
    </row>
    <row r="115" spans="3:16" s="12" customFormat="1" x14ac:dyDescent="0.25">
      <c r="C115" s="5"/>
      <c r="D115" s="13"/>
      <c r="E115" s="13"/>
      <c r="F115" s="35"/>
      <c r="G115" s="35"/>
      <c r="H115" s="35"/>
      <c r="I115" s="60">
        <f t="shared" si="2"/>
        <v>0</v>
      </c>
      <c r="K115" s="13"/>
      <c r="L115" s="13"/>
      <c r="M115" s="35"/>
      <c r="N115" s="35"/>
      <c r="O115" s="35"/>
      <c r="P115" s="60">
        <f t="shared" si="3"/>
        <v>0</v>
      </c>
    </row>
    <row r="116" spans="3:16" s="12" customFormat="1" x14ac:dyDescent="0.25">
      <c r="C116" s="5"/>
      <c r="D116" s="13"/>
      <c r="E116" s="13"/>
      <c r="F116" s="35"/>
      <c r="G116" s="35"/>
      <c r="H116" s="35"/>
      <c r="I116" s="60">
        <f t="shared" si="2"/>
        <v>0</v>
      </c>
      <c r="K116" s="13"/>
      <c r="L116" s="13"/>
      <c r="M116" s="35"/>
      <c r="N116" s="35"/>
      <c r="O116" s="35"/>
      <c r="P116" s="60">
        <f t="shared" si="3"/>
        <v>0</v>
      </c>
    </row>
    <row r="117" spans="3:16" s="12" customFormat="1" x14ac:dyDescent="0.25">
      <c r="C117" s="5"/>
      <c r="D117" s="13"/>
      <c r="E117" s="13"/>
      <c r="F117" s="35"/>
      <c r="G117" s="35"/>
      <c r="H117" s="35"/>
      <c r="I117" s="60">
        <f t="shared" si="2"/>
        <v>0</v>
      </c>
      <c r="K117" s="13"/>
      <c r="L117" s="13"/>
      <c r="M117" s="35"/>
      <c r="N117" s="35"/>
      <c r="O117" s="35"/>
      <c r="P117" s="60">
        <f t="shared" si="3"/>
        <v>0</v>
      </c>
    </row>
    <row r="118" spans="3:16" s="12" customFormat="1" x14ac:dyDescent="0.25">
      <c r="C118" s="5"/>
      <c r="D118" s="13"/>
      <c r="E118" s="13"/>
      <c r="F118" s="35"/>
      <c r="G118" s="35"/>
      <c r="H118" s="35"/>
      <c r="I118" s="60">
        <f t="shared" si="2"/>
        <v>0</v>
      </c>
      <c r="K118" s="13"/>
      <c r="L118" s="13"/>
      <c r="M118" s="35"/>
      <c r="N118" s="35"/>
      <c r="O118" s="35"/>
      <c r="P118" s="60">
        <f t="shared" si="3"/>
        <v>0</v>
      </c>
    </row>
    <row r="119" spans="3:16" s="12" customFormat="1" x14ac:dyDescent="0.25">
      <c r="C119" s="5"/>
      <c r="D119" s="13"/>
      <c r="E119" s="13"/>
      <c r="F119" s="35"/>
      <c r="G119" s="35"/>
      <c r="H119" s="35"/>
      <c r="I119" s="60">
        <f t="shared" si="2"/>
        <v>0</v>
      </c>
      <c r="K119" s="13"/>
      <c r="L119" s="13"/>
      <c r="M119" s="35"/>
      <c r="N119" s="35"/>
      <c r="O119" s="35"/>
      <c r="P119" s="60">
        <f t="shared" si="3"/>
        <v>0</v>
      </c>
    </row>
    <row r="120" spans="3:16" s="12" customFormat="1" x14ac:dyDescent="0.25">
      <c r="C120" s="5"/>
      <c r="D120" s="13"/>
      <c r="E120" s="13"/>
      <c r="F120" s="35"/>
      <c r="G120" s="35"/>
      <c r="H120" s="35"/>
      <c r="I120" s="60">
        <f t="shared" si="2"/>
        <v>0</v>
      </c>
      <c r="K120" s="13"/>
      <c r="L120" s="13"/>
      <c r="M120" s="35"/>
      <c r="N120" s="35"/>
      <c r="O120" s="35"/>
      <c r="P120" s="60">
        <f t="shared" si="3"/>
        <v>0</v>
      </c>
    </row>
    <row r="121" spans="3:16" s="12" customFormat="1" x14ac:dyDescent="0.25">
      <c r="C121" s="5"/>
      <c r="D121" s="13"/>
      <c r="E121" s="13"/>
      <c r="F121" s="35"/>
      <c r="G121" s="35"/>
      <c r="H121" s="35"/>
      <c r="I121" s="60">
        <f t="shared" si="2"/>
        <v>0</v>
      </c>
      <c r="K121" s="13"/>
      <c r="L121" s="13"/>
      <c r="M121" s="35"/>
      <c r="N121" s="35"/>
      <c r="O121" s="35"/>
      <c r="P121" s="60">
        <f t="shared" si="3"/>
        <v>0</v>
      </c>
    </row>
    <row r="122" spans="3:16" s="12" customFormat="1" x14ac:dyDescent="0.25">
      <c r="C122" s="5"/>
      <c r="D122" s="13"/>
      <c r="E122" s="13"/>
      <c r="F122" s="35"/>
      <c r="G122" s="35"/>
      <c r="H122" s="35"/>
      <c r="I122" s="60">
        <f t="shared" si="2"/>
        <v>0</v>
      </c>
      <c r="K122" s="13"/>
      <c r="L122" s="13"/>
      <c r="M122" s="35"/>
      <c r="N122" s="35"/>
      <c r="O122" s="35"/>
      <c r="P122" s="60">
        <f t="shared" si="3"/>
        <v>0</v>
      </c>
    </row>
    <row r="123" spans="3:16" s="12" customFormat="1" x14ac:dyDescent="0.25">
      <c r="C123" s="5"/>
      <c r="D123" s="13"/>
      <c r="E123" s="13"/>
      <c r="F123" s="35"/>
      <c r="G123" s="35"/>
      <c r="H123" s="35"/>
      <c r="I123" s="60">
        <f t="shared" si="2"/>
        <v>0</v>
      </c>
      <c r="K123" s="13"/>
      <c r="L123" s="13"/>
      <c r="M123" s="35"/>
      <c r="N123" s="35"/>
      <c r="O123" s="35"/>
      <c r="P123" s="60">
        <f t="shared" si="3"/>
        <v>0</v>
      </c>
    </row>
    <row r="124" spans="3:16" s="12" customFormat="1" x14ac:dyDescent="0.25">
      <c r="C124" s="5"/>
      <c r="D124" s="13"/>
      <c r="E124" s="13"/>
      <c r="F124" s="35"/>
      <c r="G124" s="35"/>
      <c r="H124" s="35"/>
      <c r="I124" s="60">
        <f t="shared" si="2"/>
        <v>0</v>
      </c>
      <c r="K124" s="13"/>
      <c r="L124" s="13"/>
      <c r="M124" s="35"/>
      <c r="N124" s="35"/>
      <c r="O124" s="35"/>
      <c r="P124" s="60">
        <f t="shared" si="3"/>
        <v>0</v>
      </c>
    </row>
    <row r="125" spans="3:16" s="12" customFormat="1" x14ac:dyDescent="0.25">
      <c r="C125" s="5"/>
      <c r="D125" s="13"/>
      <c r="E125" s="13"/>
      <c r="F125" s="35"/>
      <c r="G125" s="35"/>
      <c r="H125" s="35"/>
      <c r="I125" s="60">
        <f t="shared" si="2"/>
        <v>0</v>
      </c>
      <c r="K125" s="13"/>
      <c r="L125" s="13"/>
      <c r="M125" s="35"/>
      <c r="N125" s="35"/>
      <c r="O125" s="35"/>
      <c r="P125" s="60">
        <f t="shared" si="3"/>
        <v>0</v>
      </c>
    </row>
    <row r="126" spans="3:16" s="12" customFormat="1" x14ac:dyDescent="0.25">
      <c r="C126" s="5"/>
      <c r="D126" s="13"/>
      <c r="E126" s="13"/>
      <c r="F126" s="35"/>
      <c r="G126" s="35"/>
      <c r="H126" s="35"/>
      <c r="I126" s="60">
        <f t="shared" si="2"/>
        <v>0</v>
      </c>
      <c r="K126" s="13"/>
      <c r="L126" s="13"/>
      <c r="M126" s="35"/>
      <c r="N126" s="35"/>
      <c r="O126" s="35"/>
      <c r="P126" s="60">
        <f t="shared" si="3"/>
        <v>0</v>
      </c>
    </row>
    <row r="127" spans="3:16" s="12" customFormat="1" x14ac:dyDescent="0.25">
      <c r="C127" s="5"/>
      <c r="D127" s="13"/>
      <c r="E127" s="13"/>
      <c r="F127" s="35"/>
      <c r="G127" s="35"/>
      <c r="H127" s="35"/>
      <c r="I127" s="60">
        <f t="shared" si="2"/>
        <v>0</v>
      </c>
      <c r="K127" s="13"/>
      <c r="L127" s="13"/>
      <c r="M127" s="35"/>
      <c r="N127" s="35"/>
      <c r="O127" s="35"/>
      <c r="P127" s="60">
        <f t="shared" si="3"/>
        <v>0</v>
      </c>
    </row>
    <row r="128" spans="3:16" s="12" customFormat="1" x14ac:dyDescent="0.25">
      <c r="C128" s="5"/>
      <c r="D128" s="13"/>
      <c r="E128" s="13"/>
      <c r="F128" s="35"/>
      <c r="G128" s="35"/>
      <c r="H128" s="35"/>
      <c r="I128" s="60">
        <f t="shared" si="2"/>
        <v>0</v>
      </c>
      <c r="K128" s="13"/>
      <c r="L128" s="13"/>
      <c r="M128" s="35"/>
      <c r="N128" s="35"/>
      <c r="O128" s="35"/>
      <c r="P128" s="60">
        <f t="shared" si="3"/>
        <v>0</v>
      </c>
    </row>
    <row r="129" spans="3:16" s="12" customFormat="1" x14ac:dyDescent="0.25">
      <c r="C129" s="5"/>
      <c r="D129" s="13"/>
      <c r="E129" s="13"/>
      <c r="F129" s="35"/>
      <c r="G129" s="35"/>
      <c r="H129" s="35"/>
      <c r="I129" s="60">
        <f t="shared" si="2"/>
        <v>0</v>
      </c>
      <c r="K129" s="13"/>
      <c r="L129" s="13"/>
      <c r="M129" s="35"/>
      <c r="N129" s="35"/>
      <c r="O129" s="35"/>
      <c r="P129" s="60">
        <f t="shared" si="3"/>
        <v>0</v>
      </c>
    </row>
    <row r="130" spans="3:16" s="12" customFormat="1" x14ac:dyDescent="0.25">
      <c r="C130" s="5"/>
      <c r="D130" s="13"/>
      <c r="E130" s="13"/>
      <c r="F130" s="35"/>
      <c r="G130" s="35"/>
      <c r="H130" s="35"/>
      <c r="I130" s="60">
        <f t="shared" si="2"/>
        <v>0</v>
      </c>
      <c r="K130" s="13"/>
      <c r="L130" s="13"/>
      <c r="M130" s="35"/>
      <c r="N130" s="35"/>
      <c r="O130" s="35"/>
      <c r="P130" s="60">
        <f t="shared" si="3"/>
        <v>0</v>
      </c>
    </row>
    <row r="131" spans="3:16" s="12" customFormat="1" x14ac:dyDescent="0.25">
      <c r="C131" s="5"/>
      <c r="D131" s="13"/>
      <c r="E131" s="13"/>
      <c r="F131" s="35"/>
      <c r="G131" s="35"/>
      <c r="H131" s="35"/>
      <c r="I131" s="60">
        <f t="shared" si="2"/>
        <v>0</v>
      </c>
      <c r="K131" s="13"/>
      <c r="L131" s="13"/>
      <c r="M131" s="35"/>
      <c r="N131" s="35"/>
      <c r="O131" s="35"/>
      <c r="P131" s="60">
        <f t="shared" si="3"/>
        <v>0</v>
      </c>
    </row>
    <row r="132" spans="3:16" s="12" customFormat="1" x14ac:dyDescent="0.25">
      <c r="C132" s="5"/>
      <c r="D132" s="13"/>
      <c r="E132" s="13"/>
      <c r="F132" s="35"/>
      <c r="G132" s="35"/>
      <c r="H132" s="35"/>
      <c r="I132" s="60">
        <f t="shared" si="2"/>
        <v>0</v>
      </c>
      <c r="K132" s="13"/>
      <c r="L132" s="13"/>
      <c r="M132" s="35"/>
      <c r="N132" s="35"/>
      <c r="O132" s="35"/>
      <c r="P132" s="60">
        <f t="shared" si="3"/>
        <v>0</v>
      </c>
    </row>
    <row r="133" spans="3:16" s="12" customFormat="1" x14ac:dyDescent="0.25">
      <c r="C133" s="5"/>
      <c r="D133" s="13"/>
      <c r="E133" s="13"/>
      <c r="F133" s="35"/>
      <c r="G133" s="35"/>
      <c r="H133" s="35"/>
      <c r="I133" s="60">
        <f t="shared" si="2"/>
        <v>0</v>
      </c>
      <c r="K133" s="13"/>
      <c r="L133" s="13"/>
      <c r="M133" s="35"/>
      <c r="N133" s="35"/>
      <c r="O133" s="35"/>
      <c r="P133" s="60">
        <f t="shared" si="3"/>
        <v>0</v>
      </c>
    </row>
    <row r="134" spans="3:16" s="12" customFormat="1" x14ac:dyDescent="0.25">
      <c r="C134" s="5"/>
      <c r="D134" s="13"/>
      <c r="E134" s="13"/>
      <c r="F134" s="35"/>
      <c r="G134" s="35"/>
      <c r="H134" s="35"/>
      <c r="I134" s="60">
        <f t="shared" si="2"/>
        <v>0</v>
      </c>
      <c r="K134" s="13"/>
      <c r="L134" s="13"/>
      <c r="M134" s="35"/>
      <c r="N134" s="35"/>
      <c r="O134" s="35"/>
      <c r="P134" s="60">
        <f t="shared" si="3"/>
        <v>0</v>
      </c>
    </row>
    <row r="135" spans="3:16" s="12" customFormat="1" x14ac:dyDescent="0.25">
      <c r="C135" s="5"/>
      <c r="D135" s="13"/>
      <c r="E135" s="13"/>
      <c r="F135" s="35"/>
      <c r="G135" s="35"/>
      <c r="H135" s="35"/>
      <c r="I135" s="60">
        <f t="shared" si="2"/>
        <v>0</v>
      </c>
      <c r="K135" s="13"/>
      <c r="L135" s="13"/>
      <c r="M135" s="35"/>
      <c r="N135" s="35"/>
      <c r="O135" s="35"/>
      <c r="P135" s="60">
        <f t="shared" si="3"/>
        <v>0</v>
      </c>
    </row>
    <row r="136" spans="3:16" s="12" customFormat="1" x14ac:dyDescent="0.25">
      <c r="C136" s="5"/>
      <c r="D136" s="13"/>
      <c r="E136" s="13"/>
      <c r="F136" s="35"/>
      <c r="G136" s="35"/>
      <c r="H136" s="35"/>
      <c r="I136" s="60">
        <f t="shared" si="2"/>
        <v>0</v>
      </c>
      <c r="K136" s="13"/>
      <c r="L136" s="13"/>
      <c r="M136" s="35"/>
      <c r="N136" s="35"/>
      <c r="O136" s="35"/>
      <c r="P136" s="60">
        <f t="shared" si="3"/>
        <v>0</v>
      </c>
    </row>
    <row r="137" spans="3:16" s="12" customFormat="1" x14ac:dyDescent="0.25">
      <c r="C137" s="5"/>
      <c r="D137" s="13"/>
      <c r="E137" s="13"/>
      <c r="F137" s="35"/>
      <c r="G137" s="35"/>
      <c r="H137" s="35"/>
      <c r="I137" s="60">
        <f t="shared" si="2"/>
        <v>0</v>
      </c>
      <c r="K137" s="13"/>
      <c r="L137" s="13"/>
      <c r="M137" s="35"/>
      <c r="N137" s="35"/>
      <c r="O137" s="35"/>
      <c r="P137" s="60">
        <f t="shared" si="3"/>
        <v>0</v>
      </c>
    </row>
    <row r="138" spans="3:16" s="12" customFormat="1" x14ac:dyDescent="0.25">
      <c r="C138" s="5"/>
      <c r="D138" s="13"/>
      <c r="E138" s="13"/>
      <c r="F138" s="35"/>
      <c r="G138" s="35"/>
      <c r="H138" s="35"/>
      <c r="I138" s="60">
        <f t="shared" si="2"/>
        <v>0</v>
      </c>
      <c r="K138" s="13"/>
      <c r="L138" s="13"/>
      <c r="M138" s="35"/>
      <c r="N138" s="35"/>
      <c r="O138" s="35"/>
      <c r="P138" s="60">
        <f t="shared" si="3"/>
        <v>0</v>
      </c>
    </row>
    <row r="139" spans="3:16" s="12" customFormat="1" x14ac:dyDescent="0.25">
      <c r="C139" s="5"/>
      <c r="D139" s="13"/>
      <c r="E139" s="13"/>
      <c r="F139" s="35"/>
      <c r="G139" s="35"/>
      <c r="H139" s="35"/>
      <c r="I139" s="60">
        <f t="shared" si="2"/>
        <v>0</v>
      </c>
      <c r="K139" s="13"/>
      <c r="L139" s="13"/>
      <c r="M139" s="35"/>
      <c r="N139" s="35"/>
      <c r="O139" s="35"/>
      <c r="P139" s="60">
        <f t="shared" si="3"/>
        <v>0</v>
      </c>
    </row>
    <row r="140" spans="3:16" s="12" customFormat="1" x14ac:dyDescent="0.25">
      <c r="C140" s="5"/>
      <c r="D140" s="13"/>
      <c r="E140" s="13"/>
      <c r="F140" s="35"/>
      <c r="G140" s="35"/>
      <c r="H140" s="35"/>
      <c r="I140" s="60">
        <f t="shared" si="2"/>
        <v>0</v>
      </c>
      <c r="K140" s="13"/>
      <c r="L140" s="13"/>
      <c r="M140" s="35"/>
      <c r="N140" s="35"/>
      <c r="O140" s="35"/>
      <c r="P140" s="60">
        <f t="shared" si="3"/>
        <v>0</v>
      </c>
    </row>
    <row r="141" spans="3:16" s="12" customFormat="1" x14ac:dyDescent="0.25">
      <c r="C141" s="5"/>
      <c r="D141" s="13"/>
      <c r="E141" s="13"/>
      <c r="F141" s="35"/>
      <c r="G141" s="35"/>
      <c r="H141" s="35"/>
      <c r="I141" s="60">
        <f t="shared" ref="I141:I204" si="4">MIN(D141,F141,G141)*H141</f>
        <v>0</v>
      </c>
      <c r="K141" s="13"/>
      <c r="L141" s="13"/>
      <c r="M141" s="35"/>
      <c r="N141" s="35"/>
      <c r="O141" s="35"/>
      <c r="P141" s="60">
        <f t="shared" si="3"/>
        <v>0</v>
      </c>
    </row>
    <row r="142" spans="3:16" s="12" customFormat="1" x14ac:dyDescent="0.25">
      <c r="C142" s="5"/>
      <c r="D142" s="13"/>
      <c r="E142" s="13"/>
      <c r="F142" s="35"/>
      <c r="G142" s="35"/>
      <c r="H142" s="35"/>
      <c r="I142" s="60">
        <f t="shared" si="4"/>
        <v>0</v>
      </c>
      <c r="K142" s="13"/>
      <c r="L142" s="13"/>
      <c r="M142" s="35"/>
      <c r="N142" s="35"/>
      <c r="O142" s="35"/>
      <c r="P142" s="60">
        <f t="shared" ref="P142:P205" si="5">MIN(K142,M142,N142)*O142</f>
        <v>0</v>
      </c>
    </row>
    <row r="143" spans="3:16" s="12" customFormat="1" x14ac:dyDescent="0.25">
      <c r="C143" s="5"/>
      <c r="D143" s="13"/>
      <c r="E143" s="13"/>
      <c r="F143" s="35"/>
      <c r="G143" s="35"/>
      <c r="H143" s="35"/>
      <c r="I143" s="60">
        <f t="shared" si="4"/>
        <v>0</v>
      </c>
      <c r="K143" s="13"/>
      <c r="L143" s="13"/>
      <c r="M143" s="35"/>
      <c r="N143" s="35"/>
      <c r="O143" s="35"/>
      <c r="P143" s="60">
        <f t="shared" si="5"/>
        <v>0</v>
      </c>
    </row>
    <row r="144" spans="3:16" s="12" customFormat="1" x14ac:dyDescent="0.25">
      <c r="C144" s="5"/>
      <c r="D144" s="13"/>
      <c r="E144" s="13"/>
      <c r="F144" s="35"/>
      <c r="G144" s="35"/>
      <c r="H144" s="35"/>
      <c r="I144" s="60">
        <f t="shared" si="4"/>
        <v>0</v>
      </c>
      <c r="K144" s="13"/>
      <c r="L144" s="13"/>
      <c r="M144" s="35"/>
      <c r="N144" s="35"/>
      <c r="O144" s="35"/>
      <c r="P144" s="60">
        <f t="shared" si="5"/>
        <v>0</v>
      </c>
    </row>
    <row r="145" spans="3:16" s="12" customFormat="1" x14ac:dyDescent="0.25">
      <c r="C145" s="5"/>
      <c r="D145" s="13"/>
      <c r="E145" s="13"/>
      <c r="F145" s="35"/>
      <c r="G145" s="35"/>
      <c r="H145" s="35"/>
      <c r="I145" s="60">
        <f t="shared" si="4"/>
        <v>0</v>
      </c>
      <c r="K145" s="13"/>
      <c r="L145" s="13"/>
      <c r="M145" s="35"/>
      <c r="N145" s="35"/>
      <c r="O145" s="35"/>
      <c r="P145" s="60">
        <f t="shared" si="5"/>
        <v>0</v>
      </c>
    </row>
    <row r="146" spans="3:16" s="12" customFormat="1" x14ac:dyDescent="0.25">
      <c r="C146" s="5"/>
      <c r="D146" s="13"/>
      <c r="E146" s="13"/>
      <c r="F146" s="35"/>
      <c r="G146" s="35"/>
      <c r="H146" s="35"/>
      <c r="I146" s="60">
        <f t="shared" si="4"/>
        <v>0</v>
      </c>
      <c r="K146" s="13"/>
      <c r="L146" s="13"/>
      <c r="M146" s="35"/>
      <c r="N146" s="35"/>
      <c r="O146" s="35"/>
      <c r="P146" s="60">
        <f t="shared" si="5"/>
        <v>0</v>
      </c>
    </row>
    <row r="147" spans="3:16" s="12" customFormat="1" x14ac:dyDescent="0.25">
      <c r="C147" s="5"/>
      <c r="D147" s="13"/>
      <c r="E147" s="13"/>
      <c r="F147" s="35"/>
      <c r="G147" s="35"/>
      <c r="H147" s="35"/>
      <c r="I147" s="60">
        <f t="shared" si="4"/>
        <v>0</v>
      </c>
      <c r="K147" s="13"/>
      <c r="L147" s="13"/>
      <c r="M147" s="35"/>
      <c r="N147" s="35"/>
      <c r="O147" s="35"/>
      <c r="P147" s="60">
        <f t="shared" si="5"/>
        <v>0</v>
      </c>
    </row>
    <row r="148" spans="3:16" s="12" customFormat="1" x14ac:dyDescent="0.25">
      <c r="C148" s="5"/>
      <c r="D148" s="13"/>
      <c r="E148" s="13"/>
      <c r="F148" s="35"/>
      <c r="G148" s="35"/>
      <c r="H148" s="35"/>
      <c r="I148" s="60">
        <f t="shared" si="4"/>
        <v>0</v>
      </c>
      <c r="K148" s="13"/>
      <c r="L148" s="13"/>
      <c r="M148" s="35"/>
      <c r="N148" s="35"/>
      <c r="O148" s="35"/>
      <c r="P148" s="60">
        <f t="shared" si="5"/>
        <v>0</v>
      </c>
    </row>
    <row r="149" spans="3:16" s="12" customFormat="1" x14ac:dyDescent="0.25">
      <c r="C149" s="5"/>
      <c r="D149" s="13"/>
      <c r="E149" s="13"/>
      <c r="F149" s="35"/>
      <c r="G149" s="35"/>
      <c r="H149" s="35"/>
      <c r="I149" s="60">
        <f t="shared" si="4"/>
        <v>0</v>
      </c>
      <c r="K149" s="13"/>
      <c r="L149" s="13"/>
      <c r="M149" s="35"/>
      <c r="N149" s="35"/>
      <c r="O149" s="35"/>
      <c r="P149" s="60">
        <f t="shared" si="5"/>
        <v>0</v>
      </c>
    </row>
    <row r="150" spans="3:16" s="12" customFormat="1" x14ac:dyDescent="0.25">
      <c r="C150" s="5"/>
      <c r="D150" s="13"/>
      <c r="E150" s="13"/>
      <c r="F150" s="35"/>
      <c r="G150" s="35"/>
      <c r="H150" s="35"/>
      <c r="I150" s="60">
        <f t="shared" si="4"/>
        <v>0</v>
      </c>
      <c r="K150" s="13"/>
      <c r="L150" s="13"/>
      <c r="M150" s="35"/>
      <c r="N150" s="35"/>
      <c r="O150" s="35"/>
      <c r="P150" s="60">
        <f t="shared" si="5"/>
        <v>0</v>
      </c>
    </row>
    <row r="151" spans="3:16" s="12" customFormat="1" x14ac:dyDescent="0.25">
      <c r="C151" s="5"/>
      <c r="D151" s="13"/>
      <c r="E151" s="13"/>
      <c r="F151" s="35"/>
      <c r="G151" s="35"/>
      <c r="H151" s="35"/>
      <c r="I151" s="60">
        <f t="shared" si="4"/>
        <v>0</v>
      </c>
      <c r="K151" s="13"/>
      <c r="L151" s="13"/>
      <c r="M151" s="35"/>
      <c r="N151" s="35"/>
      <c r="O151" s="35"/>
      <c r="P151" s="60">
        <f t="shared" si="5"/>
        <v>0</v>
      </c>
    </row>
    <row r="152" spans="3:16" s="12" customFormat="1" x14ac:dyDescent="0.25">
      <c r="C152" s="5"/>
      <c r="D152" s="13"/>
      <c r="E152" s="13"/>
      <c r="F152" s="35"/>
      <c r="G152" s="35"/>
      <c r="H152" s="35"/>
      <c r="I152" s="60">
        <f t="shared" si="4"/>
        <v>0</v>
      </c>
      <c r="K152" s="13"/>
      <c r="L152" s="13"/>
      <c r="M152" s="35"/>
      <c r="N152" s="35"/>
      <c r="O152" s="35"/>
      <c r="P152" s="60">
        <f t="shared" si="5"/>
        <v>0</v>
      </c>
    </row>
    <row r="153" spans="3:16" s="12" customFormat="1" x14ac:dyDescent="0.25">
      <c r="C153" s="5"/>
      <c r="D153" s="13"/>
      <c r="E153" s="13"/>
      <c r="F153" s="35"/>
      <c r="G153" s="35"/>
      <c r="H153" s="35"/>
      <c r="I153" s="60">
        <f t="shared" si="4"/>
        <v>0</v>
      </c>
      <c r="K153" s="13"/>
      <c r="L153" s="13"/>
      <c r="M153" s="35"/>
      <c r="N153" s="35"/>
      <c r="O153" s="35"/>
      <c r="P153" s="60">
        <f t="shared" si="5"/>
        <v>0</v>
      </c>
    </row>
    <row r="154" spans="3:16" s="12" customFormat="1" x14ac:dyDescent="0.25">
      <c r="C154" s="5"/>
      <c r="D154" s="13"/>
      <c r="E154" s="13"/>
      <c r="F154" s="35"/>
      <c r="G154" s="35"/>
      <c r="H154" s="35"/>
      <c r="I154" s="60">
        <f t="shared" si="4"/>
        <v>0</v>
      </c>
      <c r="K154" s="13"/>
      <c r="L154" s="13"/>
      <c r="M154" s="35"/>
      <c r="N154" s="35"/>
      <c r="O154" s="35"/>
      <c r="P154" s="60">
        <f t="shared" si="5"/>
        <v>0</v>
      </c>
    </row>
    <row r="155" spans="3:16" s="12" customFormat="1" x14ac:dyDescent="0.25">
      <c r="C155" s="5"/>
      <c r="D155" s="13"/>
      <c r="E155" s="13"/>
      <c r="F155" s="35"/>
      <c r="G155" s="35"/>
      <c r="H155" s="35"/>
      <c r="I155" s="60">
        <f t="shared" si="4"/>
        <v>0</v>
      </c>
      <c r="K155" s="13"/>
      <c r="L155" s="13"/>
      <c r="M155" s="35"/>
      <c r="N155" s="35"/>
      <c r="O155" s="35"/>
      <c r="P155" s="60">
        <f t="shared" si="5"/>
        <v>0</v>
      </c>
    </row>
    <row r="156" spans="3:16" s="12" customFormat="1" x14ac:dyDescent="0.25">
      <c r="C156" s="5"/>
      <c r="D156" s="13"/>
      <c r="E156" s="13"/>
      <c r="F156" s="35"/>
      <c r="G156" s="35"/>
      <c r="H156" s="35"/>
      <c r="I156" s="60">
        <f t="shared" si="4"/>
        <v>0</v>
      </c>
      <c r="K156" s="13"/>
      <c r="L156" s="13"/>
      <c r="M156" s="35"/>
      <c r="N156" s="35"/>
      <c r="O156" s="35"/>
      <c r="P156" s="60">
        <f t="shared" si="5"/>
        <v>0</v>
      </c>
    </row>
    <row r="157" spans="3:16" s="12" customFormat="1" x14ac:dyDescent="0.25">
      <c r="C157" s="5"/>
      <c r="D157" s="13"/>
      <c r="E157" s="13"/>
      <c r="F157" s="35"/>
      <c r="G157" s="35"/>
      <c r="H157" s="35"/>
      <c r="I157" s="60">
        <f t="shared" si="4"/>
        <v>0</v>
      </c>
      <c r="K157" s="13"/>
      <c r="L157" s="13"/>
      <c r="M157" s="35"/>
      <c r="N157" s="35"/>
      <c r="O157" s="35"/>
      <c r="P157" s="60">
        <f t="shared" si="5"/>
        <v>0</v>
      </c>
    </row>
    <row r="158" spans="3:16" s="12" customFormat="1" x14ac:dyDescent="0.25">
      <c r="C158" s="5"/>
      <c r="D158" s="13"/>
      <c r="E158" s="13"/>
      <c r="F158" s="35"/>
      <c r="G158" s="35"/>
      <c r="H158" s="35"/>
      <c r="I158" s="60">
        <f t="shared" si="4"/>
        <v>0</v>
      </c>
      <c r="K158" s="13"/>
      <c r="L158" s="13"/>
      <c r="M158" s="35"/>
      <c r="N158" s="35"/>
      <c r="O158" s="35"/>
      <c r="P158" s="60">
        <f t="shared" si="5"/>
        <v>0</v>
      </c>
    </row>
    <row r="159" spans="3:16" s="12" customFormat="1" x14ac:dyDescent="0.25">
      <c r="C159" s="5"/>
      <c r="D159" s="13"/>
      <c r="E159" s="13"/>
      <c r="F159" s="35"/>
      <c r="G159" s="35"/>
      <c r="H159" s="35"/>
      <c r="I159" s="60">
        <f t="shared" si="4"/>
        <v>0</v>
      </c>
      <c r="K159" s="13"/>
      <c r="L159" s="13"/>
      <c r="M159" s="35"/>
      <c r="N159" s="35"/>
      <c r="O159" s="35"/>
      <c r="P159" s="60">
        <f t="shared" si="5"/>
        <v>0</v>
      </c>
    </row>
    <row r="160" spans="3:16" s="12" customFormat="1" x14ac:dyDescent="0.25">
      <c r="C160" s="5"/>
      <c r="D160" s="13"/>
      <c r="E160" s="13"/>
      <c r="F160" s="35"/>
      <c r="G160" s="35"/>
      <c r="H160" s="35"/>
      <c r="I160" s="60">
        <f t="shared" si="4"/>
        <v>0</v>
      </c>
      <c r="K160" s="13"/>
      <c r="L160" s="13"/>
      <c r="M160" s="35"/>
      <c r="N160" s="35"/>
      <c r="O160" s="35"/>
      <c r="P160" s="60">
        <f t="shared" si="5"/>
        <v>0</v>
      </c>
    </row>
    <row r="161" spans="3:16" s="12" customFormat="1" x14ac:dyDescent="0.25">
      <c r="C161" s="5"/>
      <c r="D161" s="13"/>
      <c r="E161" s="13"/>
      <c r="F161" s="35"/>
      <c r="G161" s="35"/>
      <c r="H161" s="35"/>
      <c r="I161" s="60">
        <f t="shared" si="4"/>
        <v>0</v>
      </c>
      <c r="K161" s="13"/>
      <c r="L161" s="13"/>
      <c r="M161" s="35"/>
      <c r="N161" s="35"/>
      <c r="O161" s="35"/>
      <c r="P161" s="60">
        <f t="shared" si="5"/>
        <v>0</v>
      </c>
    </row>
    <row r="162" spans="3:16" s="12" customFormat="1" x14ac:dyDescent="0.25">
      <c r="C162" s="5"/>
      <c r="D162" s="13"/>
      <c r="E162" s="13"/>
      <c r="F162" s="35"/>
      <c r="G162" s="35"/>
      <c r="H162" s="35"/>
      <c r="I162" s="60">
        <f t="shared" si="4"/>
        <v>0</v>
      </c>
      <c r="K162" s="13"/>
      <c r="L162" s="13"/>
      <c r="M162" s="35"/>
      <c r="N162" s="35"/>
      <c r="O162" s="35"/>
      <c r="P162" s="60">
        <f t="shared" si="5"/>
        <v>0</v>
      </c>
    </row>
    <row r="163" spans="3:16" s="12" customFormat="1" x14ac:dyDescent="0.25">
      <c r="C163" s="5"/>
      <c r="D163" s="13"/>
      <c r="E163" s="13"/>
      <c r="F163" s="35"/>
      <c r="G163" s="35"/>
      <c r="H163" s="35"/>
      <c r="I163" s="60">
        <f t="shared" si="4"/>
        <v>0</v>
      </c>
      <c r="K163" s="13"/>
      <c r="L163" s="13"/>
      <c r="M163" s="35"/>
      <c r="N163" s="35"/>
      <c r="O163" s="35"/>
      <c r="P163" s="60">
        <f t="shared" si="5"/>
        <v>0</v>
      </c>
    </row>
    <row r="164" spans="3:16" s="12" customFormat="1" x14ac:dyDescent="0.25">
      <c r="C164" s="5"/>
      <c r="D164" s="13"/>
      <c r="E164" s="13"/>
      <c r="F164" s="35"/>
      <c r="G164" s="35"/>
      <c r="H164" s="35"/>
      <c r="I164" s="60">
        <f t="shared" si="4"/>
        <v>0</v>
      </c>
      <c r="K164" s="13"/>
      <c r="L164" s="13"/>
      <c r="M164" s="35"/>
      <c r="N164" s="35"/>
      <c r="O164" s="35"/>
      <c r="P164" s="60">
        <f t="shared" si="5"/>
        <v>0</v>
      </c>
    </row>
    <row r="165" spans="3:16" s="12" customFormat="1" x14ac:dyDescent="0.25">
      <c r="C165" s="5"/>
      <c r="D165" s="13"/>
      <c r="E165" s="13"/>
      <c r="F165" s="35"/>
      <c r="G165" s="35"/>
      <c r="H165" s="35"/>
      <c r="I165" s="60">
        <f t="shared" si="4"/>
        <v>0</v>
      </c>
      <c r="K165" s="13"/>
      <c r="L165" s="13"/>
      <c r="M165" s="35"/>
      <c r="N165" s="35"/>
      <c r="O165" s="35"/>
      <c r="P165" s="60">
        <f t="shared" si="5"/>
        <v>0</v>
      </c>
    </row>
    <row r="166" spans="3:16" s="12" customFormat="1" x14ac:dyDescent="0.25">
      <c r="C166" s="5"/>
      <c r="D166" s="13"/>
      <c r="E166" s="13"/>
      <c r="F166" s="35"/>
      <c r="G166" s="35"/>
      <c r="H166" s="35"/>
      <c r="I166" s="60">
        <f t="shared" si="4"/>
        <v>0</v>
      </c>
      <c r="K166" s="13"/>
      <c r="L166" s="13"/>
      <c r="M166" s="35"/>
      <c r="N166" s="35"/>
      <c r="O166" s="35"/>
      <c r="P166" s="60">
        <f t="shared" si="5"/>
        <v>0</v>
      </c>
    </row>
    <row r="167" spans="3:16" s="12" customFormat="1" x14ac:dyDescent="0.25">
      <c r="C167" s="5"/>
      <c r="D167" s="13"/>
      <c r="E167" s="13"/>
      <c r="F167" s="35"/>
      <c r="G167" s="35"/>
      <c r="H167" s="35"/>
      <c r="I167" s="60">
        <f t="shared" si="4"/>
        <v>0</v>
      </c>
      <c r="K167" s="13"/>
      <c r="L167" s="13"/>
      <c r="M167" s="35"/>
      <c r="N167" s="35"/>
      <c r="O167" s="35"/>
      <c r="P167" s="60">
        <f t="shared" si="5"/>
        <v>0</v>
      </c>
    </row>
    <row r="168" spans="3:16" s="12" customFormat="1" x14ac:dyDescent="0.25">
      <c r="C168" s="5"/>
      <c r="D168" s="13"/>
      <c r="E168" s="13"/>
      <c r="F168" s="35"/>
      <c r="G168" s="35"/>
      <c r="H168" s="35"/>
      <c r="I168" s="60">
        <f t="shared" si="4"/>
        <v>0</v>
      </c>
      <c r="K168" s="13"/>
      <c r="L168" s="13"/>
      <c r="M168" s="35"/>
      <c r="N168" s="35"/>
      <c r="O168" s="35"/>
      <c r="P168" s="60">
        <f t="shared" si="5"/>
        <v>0</v>
      </c>
    </row>
    <row r="169" spans="3:16" s="12" customFormat="1" x14ac:dyDescent="0.25">
      <c r="C169" s="5"/>
      <c r="D169" s="13"/>
      <c r="E169" s="13"/>
      <c r="F169" s="35"/>
      <c r="G169" s="35"/>
      <c r="H169" s="35"/>
      <c r="I169" s="60">
        <f t="shared" si="4"/>
        <v>0</v>
      </c>
      <c r="K169" s="13"/>
      <c r="L169" s="13"/>
      <c r="M169" s="35"/>
      <c r="N169" s="35"/>
      <c r="O169" s="35"/>
      <c r="P169" s="60">
        <f t="shared" si="5"/>
        <v>0</v>
      </c>
    </row>
    <row r="170" spans="3:16" s="12" customFormat="1" x14ac:dyDescent="0.25">
      <c r="C170" s="5"/>
      <c r="D170" s="13"/>
      <c r="E170" s="13"/>
      <c r="F170" s="35"/>
      <c r="G170" s="35"/>
      <c r="H170" s="35"/>
      <c r="I170" s="60">
        <f t="shared" si="4"/>
        <v>0</v>
      </c>
      <c r="K170" s="13"/>
      <c r="L170" s="13"/>
      <c r="M170" s="35"/>
      <c r="N170" s="35"/>
      <c r="O170" s="35"/>
      <c r="P170" s="60">
        <f t="shared" si="5"/>
        <v>0</v>
      </c>
    </row>
    <row r="171" spans="3:16" s="12" customFormat="1" x14ac:dyDescent="0.25">
      <c r="C171" s="5"/>
      <c r="D171" s="13"/>
      <c r="E171" s="13"/>
      <c r="F171" s="35"/>
      <c r="G171" s="35"/>
      <c r="H171" s="35"/>
      <c r="I171" s="60">
        <f t="shared" si="4"/>
        <v>0</v>
      </c>
      <c r="K171" s="13"/>
      <c r="L171" s="13"/>
      <c r="M171" s="35"/>
      <c r="N171" s="35"/>
      <c r="O171" s="35"/>
      <c r="P171" s="60">
        <f t="shared" si="5"/>
        <v>0</v>
      </c>
    </row>
    <row r="172" spans="3:16" s="12" customFormat="1" x14ac:dyDescent="0.25">
      <c r="C172" s="5"/>
      <c r="D172" s="13"/>
      <c r="E172" s="13"/>
      <c r="F172" s="35"/>
      <c r="G172" s="35"/>
      <c r="H172" s="35"/>
      <c r="I172" s="60">
        <f t="shared" si="4"/>
        <v>0</v>
      </c>
      <c r="K172" s="13"/>
      <c r="L172" s="13"/>
      <c r="M172" s="35"/>
      <c r="N172" s="35"/>
      <c r="O172" s="35"/>
      <c r="P172" s="60">
        <f t="shared" si="5"/>
        <v>0</v>
      </c>
    </row>
    <row r="173" spans="3:16" s="12" customFormat="1" x14ac:dyDescent="0.25">
      <c r="C173" s="5"/>
      <c r="D173" s="13"/>
      <c r="E173" s="13"/>
      <c r="F173" s="35"/>
      <c r="G173" s="35"/>
      <c r="H173" s="35"/>
      <c r="I173" s="60">
        <f t="shared" si="4"/>
        <v>0</v>
      </c>
      <c r="K173" s="13"/>
      <c r="L173" s="13"/>
      <c r="M173" s="35"/>
      <c r="N173" s="35"/>
      <c r="O173" s="35"/>
      <c r="P173" s="60">
        <f t="shared" si="5"/>
        <v>0</v>
      </c>
    </row>
    <row r="174" spans="3:16" s="12" customFormat="1" x14ac:dyDescent="0.25">
      <c r="C174" s="5"/>
      <c r="D174" s="13"/>
      <c r="E174" s="13"/>
      <c r="F174" s="35"/>
      <c r="G174" s="35"/>
      <c r="H174" s="35"/>
      <c r="I174" s="60">
        <f t="shared" si="4"/>
        <v>0</v>
      </c>
      <c r="K174" s="13"/>
      <c r="L174" s="13"/>
      <c r="M174" s="35"/>
      <c r="N174" s="35"/>
      <c r="O174" s="35"/>
      <c r="P174" s="60">
        <f t="shared" si="5"/>
        <v>0</v>
      </c>
    </row>
    <row r="175" spans="3:16" s="12" customFormat="1" x14ac:dyDescent="0.25">
      <c r="C175" s="5"/>
      <c r="D175" s="13"/>
      <c r="E175" s="13"/>
      <c r="F175" s="35"/>
      <c r="G175" s="35"/>
      <c r="H175" s="35"/>
      <c r="I175" s="60">
        <f t="shared" si="4"/>
        <v>0</v>
      </c>
      <c r="K175" s="13"/>
      <c r="L175" s="13"/>
      <c r="M175" s="35"/>
      <c r="N175" s="35"/>
      <c r="O175" s="35"/>
      <c r="P175" s="60">
        <f t="shared" si="5"/>
        <v>0</v>
      </c>
    </row>
    <row r="176" spans="3:16" s="12" customFormat="1" x14ac:dyDescent="0.25">
      <c r="C176" s="5"/>
      <c r="D176" s="13"/>
      <c r="E176" s="13"/>
      <c r="F176" s="35"/>
      <c r="G176" s="35"/>
      <c r="H176" s="35"/>
      <c r="I176" s="60">
        <f t="shared" si="4"/>
        <v>0</v>
      </c>
      <c r="K176" s="13"/>
      <c r="L176" s="13"/>
      <c r="M176" s="35"/>
      <c r="N176" s="35"/>
      <c r="O176" s="35"/>
      <c r="P176" s="60">
        <f t="shared" si="5"/>
        <v>0</v>
      </c>
    </row>
    <row r="177" spans="3:16" s="12" customFormat="1" x14ac:dyDescent="0.25">
      <c r="C177" s="5"/>
      <c r="D177" s="13"/>
      <c r="E177" s="13"/>
      <c r="F177" s="35"/>
      <c r="G177" s="35"/>
      <c r="H177" s="35"/>
      <c r="I177" s="60">
        <f t="shared" si="4"/>
        <v>0</v>
      </c>
      <c r="K177" s="13"/>
      <c r="L177" s="13"/>
      <c r="M177" s="35"/>
      <c r="N177" s="35"/>
      <c r="O177" s="35"/>
      <c r="P177" s="60">
        <f t="shared" si="5"/>
        <v>0</v>
      </c>
    </row>
    <row r="178" spans="3:16" s="12" customFormat="1" x14ac:dyDescent="0.25">
      <c r="C178" s="5"/>
      <c r="D178" s="13"/>
      <c r="E178" s="13"/>
      <c r="F178" s="35"/>
      <c r="G178" s="35"/>
      <c r="H178" s="35"/>
      <c r="I178" s="60">
        <f t="shared" si="4"/>
        <v>0</v>
      </c>
      <c r="K178" s="13"/>
      <c r="L178" s="13"/>
      <c r="M178" s="35"/>
      <c r="N178" s="35"/>
      <c r="O178" s="35"/>
      <c r="P178" s="60">
        <f t="shared" si="5"/>
        <v>0</v>
      </c>
    </row>
    <row r="179" spans="3:16" s="12" customFormat="1" x14ac:dyDescent="0.25">
      <c r="C179" s="5"/>
      <c r="D179" s="13"/>
      <c r="E179" s="13"/>
      <c r="F179" s="35"/>
      <c r="G179" s="35"/>
      <c r="H179" s="35"/>
      <c r="I179" s="60">
        <f t="shared" si="4"/>
        <v>0</v>
      </c>
      <c r="K179" s="13"/>
      <c r="L179" s="13"/>
      <c r="M179" s="35"/>
      <c r="N179" s="35"/>
      <c r="O179" s="35"/>
      <c r="P179" s="60">
        <f t="shared" si="5"/>
        <v>0</v>
      </c>
    </row>
    <row r="180" spans="3:16" s="12" customFormat="1" x14ac:dyDescent="0.25">
      <c r="C180" s="5"/>
      <c r="D180" s="13"/>
      <c r="E180" s="13"/>
      <c r="F180" s="35"/>
      <c r="G180" s="35"/>
      <c r="H180" s="35"/>
      <c r="I180" s="60">
        <f t="shared" si="4"/>
        <v>0</v>
      </c>
      <c r="K180" s="13"/>
      <c r="L180" s="13"/>
      <c r="M180" s="35"/>
      <c r="N180" s="35"/>
      <c r="O180" s="35"/>
      <c r="P180" s="60">
        <f t="shared" si="5"/>
        <v>0</v>
      </c>
    </row>
    <row r="181" spans="3:16" s="12" customFormat="1" x14ac:dyDescent="0.25">
      <c r="C181" s="5"/>
      <c r="D181" s="13"/>
      <c r="E181" s="13"/>
      <c r="F181" s="35"/>
      <c r="G181" s="35"/>
      <c r="H181" s="35"/>
      <c r="I181" s="60">
        <f t="shared" si="4"/>
        <v>0</v>
      </c>
      <c r="K181" s="13"/>
      <c r="L181" s="13"/>
      <c r="M181" s="35"/>
      <c r="N181" s="35"/>
      <c r="O181" s="35"/>
      <c r="P181" s="60">
        <f t="shared" si="5"/>
        <v>0</v>
      </c>
    </row>
    <row r="182" spans="3:16" s="12" customFormat="1" x14ac:dyDescent="0.25">
      <c r="C182" s="5"/>
      <c r="D182" s="13"/>
      <c r="E182" s="13"/>
      <c r="F182" s="35"/>
      <c r="G182" s="35"/>
      <c r="H182" s="35"/>
      <c r="I182" s="60">
        <f t="shared" si="4"/>
        <v>0</v>
      </c>
      <c r="K182" s="13"/>
      <c r="L182" s="13"/>
      <c r="M182" s="35"/>
      <c r="N182" s="35"/>
      <c r="O182" s="35"/>
      <c r="P182" s="60">
        <f t="shared" si="5"/>
        <v>0</v>
      </c>
    </row>
    <row r="183" spans="3:16" s="12" customFormat="1" x14ac:dyDescent="0.25">
      <c r="C183" s="5"/>
      <c r="D183" s="13"/>
      <c r="E183" s="13"/>
      <c r="F183" s="35"/>
      <c r="G183" s="35"/>
      <c r="H183" s="35"/>
      <c r="I183" s="60">
        <f t="shared" si="4"/>
        <v>0</v>
      </c>
      <c r="K183" s="13"/>
      <c r="L183" s="13"/>
      <c r="M183" s="35"/>
      <c r="N183" s="35"/>
      <c r="O183" s="35"/>
      <c r="P183" s="60">
        <f t="shared" si="5"/>
        <v>0</v>
      </c>
    </row>
    <row r="184" spans="3:16" s="12" customFormat="1" x14ac:dyDescent="0.25">
      <c r="C184" s="5"/>
      <c r="D184" s="13"/>
      <c r="E184" s="13"/>
      <c r="F184" s="35"/>
      <c r="G184" s="35"/>
      <c r="H184" s="35"/>
      <c r="I184" s="60">
        <f t="shared" si="4"/>
        <v>0</v>
      </c>
      <c r="K184" s="13"/>
      <c r="L184" s="13"/>
      <c r="M184" s="35"/>
      <c r="N184" s="35"/>
      <c r="O184" s="35"/>
      <c r="P184" s="60">
        <f t="shared" si="5"/>
        <v>0</v>
      </c>
    </row>
    <row r="185" spans="3:16" s="12" customFormat="1" x14ac:dyDescent="0.25">
      <c r="C185" s="5"/>
      <c r="D185" s="13"/>
      <c r="E185" s="13"/>
      <c r="F185" s="35"/>
      <c r="G185" s="35"/>
      <c r="H185" s="35"/>
      <c r="I185" s="60">
        <f t="shared" si="4"/>
        <v>0</v>
      </c>
      <c r="K185" s="13"/>
      <c r="L185" s="13"/>
      <c r="M185" s="35"/>
      <c r="N185" s="35"/>
      <c r="O185" s="35"/>
      <c r="P185" s="60">
        <f t="shared" si="5"/>
        <v>0</v>
      </c>
    </row>
    <row r="186" spans="3:16" s="12" customFormat="1" x14ac:dyDescent="0.25">
      <c r="C186" s="5"/>
      <c r="D186" s="13"/>
      <c r="E186" s="13"/>
      <c r="F186" s="35"/>
      <c r="G186" s="35"/>
      <c r="H186" s="35"/>
      <c r="I186" s="60">
        <f t="shared" si="4"/>
        <v>0</v>
      </c>
      <c r="K186" s="13"/>
      <c r="L186" s="13"/>
      <c r="M186" s="35"/>
      <c r="N186" s="35"/>
      <c r="O186" s="35"/>
      <c r="P186" s="60">
        <f t="shared" si="5"/>
        <v>0</v>
      </c>
    </row>
    <row r="187" spans="3:16" s="12" customFormat="1" x14ac:dyDescent="0.25">
      <c r="C187" s="5"/>
      <c r="D187" s="13"/>
      <c r="E187" s="13"/>
      <c r="F187" s="35"/>
      <c r="G187" s="35"/>
      <c r="H187" s="35"/>
      <c r="I187" s="60">
        <f t="shared" si="4"/>
        <v>0</v>
      </c>
      <c r="K187" s="13"/>
      <c r="L187" s="13"/>
      <c r="M187" s="35"/>
      <c r="N187" s="35"/>
      <c r="O187" s="35"/>
      <c r="P187" s="60">
        <f t="shared" si="5"/>
        <v>0</v>
      </c>
    </row>
    <row r="188" spans="3:16" s="12" customFormat="1" x14ac:dyDescent="0.25">
      <c r="C188" s="5"/>
      <c r="D188" s="13"/>
      <c r="E188" s="13"/>
      <c r="F188" s="35"/>
      <c r="G188" s="35"/>
      <c r="H188" s="35"/>
      <c r="I188" s="60">
        <f t="shared" si="4"/>
        <v>0</v>
      </c>
      <c r="K188" s="13"/>
      <c r="L188" s="13"/>
      <c r="M188" s="35"/>
      <c r="N188" s="35"/>
      <c r="O188" s="35"/>
      <c r="P188" s="60">
        <f t="shared" si="5"/>
        <v>0</v>
      </c>
    </row>
    <row r="189" spans="3:16" s="12" customFormat="1" x14ac:dyDescent="0.25">
      <c r="C189" s="5"/>
      <c r="D189" s="13"/>
      <c r="E189" s="13"/>
      <c r="F189" s="35"/>
      <c r="G189" s="35"/>
      <c r="H189" s="35"/>
      <c r="I189" s="60">
        <f t="shared" si="4"/>
        <v>0</v>
      </c>
      <c r="K189" s="13"/>
      <c r="L189" s="13"/>
      <c r="M189" s="35"/>
      <c r="N189" s="35"/>
      <c r="O189" s="35"/>
      <c r="P189" s="60">
        <f t="shared" si="5"/>
        <v>0</v>
      </c>
    </row>
    <row r="190" spans="3:16" s="12" customFormat="1" x14ac:dyDescent="0.25">
      <c r="C190" s="5"/>
      <c r="D190" s="13"/>
      <c r="E190" s="13"/>
      <c r="F190" s="35"/>
      <c r="G190" s="35"/>
      <c r="H190" s="35"/>
      <c r="I190" s="60">
        <f t="shared" si="4"/>
        <v>0</v>
      </c>
      <c r="K190" s="13"/>
      <c r="L190" s="13"/>
      <c r="M190" s="35"/>
      <c r="N190" s="35"/>
      <c r="O190" s="35"/>
      <c r="P190" s="60">
        <f t="shared" si="5"/>
        <v>0</v>
      </c>
    </row>
    <row r="191" spans="3:16" s="12" customFormat="1" x14ac:dyDescent="0.25">
      <c r="C191" s="5"/>
      <c r="D191" s="13"/>
      <c r="E191" s="13"/>
      <c r="F191" s="35"/>
      <c r="G191" s="35"/>
      <c r="H191" s="35"/>
      <c r="I191" s="60">
        <f t="shared" si="4"/>
        <v>0</v>
      </c>
      <c r="K191" s="13"/>
      <c r="L191" s="13"/>
      <c r="M191" s="35"/>
      <c r="N191" s="35"/>
      <c r="O191" s="35"/>
      <c r="P191" s="60">
        <f t="shared" si="5"/>
        <v>0</v>
      </c>
    </row>
    <row r="192" spans="3:16" s="12" customFormat="1" x14ac:dyDescent="0.25">
      <c r="C192" s="5"/>
      <c r="D192" s="13"/>
      <c r="E192" s="13"/>
      <c r="F192" s="35"/>
      <c r="G192" s="35"/>
      <c r="H192" s="35"/>
      <c r="I192" s="60">
        <f t="shared" si="4"/>
        <v>0</v>
      </c>
      <c r="K192" s="13"/>
      <c r="L192" s="13"/>
      <c r="M192" s="35"/>
      <c r="N192" s="35"/>
      <c r="O192" s="35"/>
      <c r="P192" s="60">
        <f t="shared" si="5"/>
        <v>0</v>
      </c>
    </row>
    <row r="193" spans="3:16" s="12" customFormat="1" x14ac:dyDescent="0.25">
      <c r="C193" s="5"/>
      <c r="D193" s="13"/>
      <c r="E193" s="13"/>
      <c r="F193" s="35"/>
      <c r="G193" s="35"/>
      <c r="H193" s="35"/>
      <c r="I193" s="60">
        <f t="shared" si="4"/>
        <v>0</v>
      </c>
      <c r="K193" s="13"/>
      <c r="L193" s="13"/>
      <c r="M193" s="35"/>
      <c r="N193" s="35"/>
      <c r="O193" s="35"/>
      <c r="P193" s="60">
        <f t="shared" si="5"/>
        <v>0</v>
      </c>
    </row>
    <row r="194" spans="3:16" s="12" customFormat="1" x14ac:dyDescent="0.25">
      <c r="C194" s="5"/>
      <c r="D194" s="13"/>
      <c r="E194" s="13"/>
      <c r="F194" s="35"/>
      <c r="G194" s="35"/>
      <c r="H194" s="35"/>
      <c r="I194" s="60">
        <f t="shared" si="4"/>
        <v>0</v>
      </c>
      <c r="K194" s="13"/>
      <c r="L194" s="13"/>
      <c r="M194" s="35"/>
      <c r="N194" s="35"/>
      <c r="O194" s="35"/>
      <c r="P194" s="60">
        <f t="shared" si="5"/>
        <v>0</v>
      </c>
    </row>
    <row r="195" spans="3:16" s="12" customFormat="1" x14ac:dyDescent="0.25">
      <c r="C195" s="5"/>
      <c r="D195" s="13"/>
      <c r="E195" s="13"/>
      <c r="F195" s="35"/>
      <c r="G195" s="35"/>
      <c r="H195" s="35"/>
      <c r="I195" s="60">
        <f t="shared" si="4"/>
        <v>0</v>
      </c>
      <c r="K195" s="13"/>
      <c r="L195" s="13"/>
      <c r="M195" s="35"/>
      <c r="N195" s="35"/>
      <c r="O195" s="35"/>
      <c r="P195" s="60">
        <f t="shared" si="5"/>
        <v>0</v>
      </c>
    </row>
    <row r="196" spans="3:16" s="12" customFormat="1" x14ac:dyDescent="0.25">
      <c r="C196" s="5"/>
      <c r="D196" s="13"/>
      <c r="E196" s="13"/>
      <c r="F196" s="35"/>
      <c r="G196" s="35"/>
      <c r="H196" s="35"/>
      <c r="I196" s="60">
        <f t="shared" si="4"/>
        <v>0</v>
      </c>
      <c r="K196" s="13"/>
      <c r="L196" s="13"/>
      <c r="M196" s="35"/>
      <c r="N196" s="35"/>
      <c r="O196" s="35"/>
      <c r="P196" s="60">
        <f t="shared" si="5"/>
        <v>0</v>
      </c>
    </row>
    <row r="197" spans="3:16" s="12" customFormat="1" x14ac:dyDescent="0.25">
      <c r="C197" s="5"/>
      <c r="D197" s="13"/>
      <c r="E197" s="13"/>
      <c r="F197" s="35"/>
      <c r="G197" s="35"/>
      <c r="H197" s="35"/>
      <c r="I197" s="60">
        <f t="shared" si="4"/>
        <v>0</v>
      </c>
      <c r="K197" s="13"/>
      <c r="L197" s="13"/>
      <c r="M197" s="35"/>
      <c r="N197" s="35"/>
      <c r="O197" s="35"/>
      <c r="P197" s="60">
        <f t="shared" si="5"/>
        <v>0</v>
      </c>
    </row>
    <row r="198" spans="3:16" s="12" customFormat="1" x14ac:dyDescent="0.25">
      <c r="C198" s="5"/>
      <c r="D198" s="13"/>
      <c r="E198" s="13"/>
      <c r="F198" s="35"/>
      <c r="G198" s="35"/>
      <c r="H198" s="35"/>
      <c r="I198" s="60">
        <f t="shared" si="4"/>
        <v>0</v>
      </c>
      <c r="K198" s="13"/>
      <c r="L198" s="13"/>
      <c r="M198" s="35"/>
      <c r="N198" s="35"/>
      <c r="O198" s="35"/>
      <c r="P198" s="60">
        <f t="shared" si="5"/>
        <v>0</v>
      </c>
    </row>
    <row r="199" spans="3:16" s="12" customFormat="1" x14ac:dyDescent="0.25">
      <c r="C199" s="5"/>
      <c r="D199" s="13"/>
      <c r="E199" s="13"/>
      <c r="F199" s="35"/>
      <c r="G199" s="35"/>
      <c r="H199" s="35"/>
      <c r="I199" s="60">
        <f t="shared" si="4"/>
        <v>0</v>
      </c>
      <c r="K199" s="13"/>
      <c r="L199" s="13"/>
      <c r="M199" s="35"/>
      <c r="N199" s="35"/>
      <c r="O199" s="35"/>
      <c r="P199" s="60">
        <f t="shared" si="5"/>
        <v>0</v>
      </c>
    </row>
    <row r="200" spans="3:16" s="12" customFormat="1" x14ac:dyDescent="0.25">
      <c r="C200" s="5"/>
      <c r="D200" s="13"/>
      <c r="E200" s="13"/>
      <c r="F200" s="35"/>
      <c r="G200" s="35"/>
      <c r="H200" s="35"/>
      <c r="I200" s="60">
        <f t="shared" si="4"/>
        <v>0</v>
      </c>
      <c r="K200" s="13"/>
      <c r="L200" s="13"/>
      <c r="M200" s="35"/>
      <c r="N200" s="35"/>
      <c r="O200" s="35"/>
      <c r="P200" s="60">
        <f t="shared" si="5"/>
        <v>0</v>
      </c>
    </row>
    <row r="201" spans="3:16" s="12" customFormat="1" x14ac:dyDescent="0.25">
      <c r="C201" s="5"/>
      <c r="D201" s="13"/>
      <c r="E201" s="13"/>
      <c r="F201" s="35"/>
      <c r="G201" s="35"/>
      <c r="H201" s="35"/>
      <c r="I201" s="60">
        <f t="shared" si="4"/>
        <v>0</v>
      </c>
      <c r="K201" s="13"/>
      <c r="L201" s="13"/>
      <c r="M201" s="35"/>
      <c r="N201" s="35"/>
      <c r="O201" s="35"/>
      <c r="P201" s="60">
        <f t="shared" si="5"/>
        <v>0</v>
      </c>
    </row>
    <row r="202" spans="3:16" s="12" customFormat="1" x14ac:dyDescent="0.25">
      <c r="C202" s="5"/>
      <c r="D202" s="13"/>
      <c r="E202" s="13"/>
      <c r="F202" s="35"/>
      <c r="G202" s="35"/>
      <c r="H202" s="35"/>
      <c r="I202" s="60">
        <f t="shared" si="4"/>
        <v>0</v>
      </c>
      <c r="K202" s="13"/>
      <c r="L202" s="13"/>
      <c r="M202" s="35"/>
      <c r="N202" s="35"/>
      <c r="O202" s="35"/>
      <c r="P202" s="60">
        <f t="shared" si="5"/>
        <v>0</v>
      </c>
    </row>
    <row r="203" spans="3:16" s="12" customFormat="1" x14ac:dyDescent="0.25">
      <c r="C203" s="5"/>
      <c r="D203" s="13"/>
      <c r="E203" s="13"/>
      <c r="F203" s="35"/>
      <c r="G203" s="35"/>
      <c r="H203" s="35"/>
      <c r="I203" s="60">
        <f t="shared" si="4"/>
        <v>0</v>
      </c>
      <c r="K203" s="13"/>
      <c r="L203" s="13"/>
      <c r="M203" s="35"/>
      <c r="N203" s="35"/>
      <c r="O203" s="35"/>
      <c r="P203" s="60">
        <f t="shared" si="5"/>
        <v>0</v>
      </c>
    </row>
    <row r="204" spans="3:16" s="12" customFormat="1" x14ac:dyDescent="0.25">
      <c r="C204" s="5"/>
      <c r="D204" s="13"/>
      <c r="E204" s="13"/>
      <c r="F204" s="35"/>
      <c r="G204" s="35"/>
      <c r="H204" s="35"/>
      <c r="I204" s="60">
        <f t="shared" si="4"/>
        <v>0</v>
      </c>
      <c r="K204" s="13"/>
      <c r="L204" s="13"/>
      <c r="M204" s="35"/>
      <c r="N204" s="35"/>
      <c r="O204" s="35"/>
      <c r="P204" s="60">
        <f t="shared" si="5"/>
        <v>0</v>
      </c>
    </row>
    <row r="205" spans="3:16" s="12" customFormat="1" x14ac:dyDescent="0.25">
      <c r="C205" s="5"/>
      <c r="D205" s="13"/>
      <c r="E205" s="13"/>
      <c r="F205" s="35"/>
      <c r="G205" s="35"/>
      <c r="H205" s="35"/>
      <c r="I205" s="60">
        <f t="shared" ref="I205:I268" si="6">MIN(D205,F205,G205)*H205</f>
        <v>0</v>
      </c>
      <c r="K205" s="13"/>
      <c r="L205" s="13"/>
      <c r="M205" s="35"/>
      <c r="N205" s="35"/>
      <c r="O205" s="35"/>
      <c r="P205" s="60">
        <f t="shared" si="5"/>
        <v>0</v>
      </c>
    </row>
    <row r="206" spans="3:16" s="12" customFormat="1" x14ac:dyDescent="0.25">
      <c r="C206" s="5"/>
      <c r="D206" s="13"/>
      <c r="E206" s="13"/>
      <c r="F206" s="35"/>
      <c r="G206" s="35"/>
      <c r="H206" s="35"/>
      <c r="I206" s="60">
        <f t="shared" si="6"/>
        <v>0</v>
      </c>
      <c r="K206" s="13"/>
      <c r="L206" s="13"/>
      <c r="M206" s="35"/>
      <c r="N206" s="35"/>
      <c r="O206" s="35"/>
      <c r="P206" s="60">
        <f t="shared" ref="P206:P269" si="7">MIN(K206,M206,N206)*O206</f>
        <v>0</v>
      </c>
    </row>
    <row r="207" spans="3:16" s="12" customFormat="1" x14ac:dyDescent="0.25">
      <c r="C207" s="5"/>
      <c r="D207" s="13"/>
      <c r="E207" s="13"/>
      <c r="F207" s="35"/>
      <c r="G207" s="35"/>
      <c r="H207" s="35"/>
      <c r="I207" s="60">
        <f t="shared" si="6"/>
        <v>0</v>
      </c>
      <c r="K207" s="13"/>
      <c r="L207" s="13"/>
      <c r="M207" s="35"/>
      <c r="N207" s="35"/>
      <c r="O207" s="35"/>
      <c r="P207" s="60">
        <f t="shared" si="7"/>
        <v>0</v>
      </c>
    </row>
    <row r="208" spans="3:16" s="12" customFormat="1" x14ac:dyDescent="0.25">
      <c r="C208" s="5"/>
      <c r="D208" s="13"/>
      <c r="E208" s="13"/>
      <c r="F208" s="35"/>
      <c r="G208" s="35"/>
      <c r="H208" s="35"/>
      <c r="I208" s="60">
        <f t="shared" si="6"/>
        <v>0</v>
      </c>
      <c r="K208" s="13"/>
      <c r="L208" s="13"/>
      <c r="M208" s="35"/>
      <c r="N208" s="35"/>
      <c r="O208" s="35"/>
      <c r="P208" s="60">
        <f t="shared" si="7"/>
        <v>0</v>
      </c>
    </row>
    <row r="209" spans="3:16" s="12" customFormat="1" x14ac:dyDescent="0.25">
      <c r="C209" s="5"/>
      <c r="D209" s="13"/>
      <c r="E209" s="13"/>
      <c r="F209" s="35"/>
      <c r="G209" s="35"/>
      <c r="H209" s="35"/>
      <c r="I209" s="60">
        <f t="shared" si="6"/>
        <v>0</v>
      </c>
      <c r="K209" s="13"/>
      <c r="L209" s="13"/>
      <c r="M209" s="35"/>
      <c r="N209" s="35"/>
      <c r="O209" s="35"/>
      <c r="P209" s="60">
        <f t="shared" si="7"/>
        <v>0</v>
      </c>
    </row>
    <row r="210" spans="3:16" s="12" customFormat="1" x14ac:dyDescent="0.25">
      <c r="C210" s="5"/>
      <c r="D210" s="13"/>
      <c r="E210" s="13"/>
      <c r="F210" s="35"/>
      <c r="G210" s="35"/>
      <c r="H210" s="35"/>
      <c r="I210" s="60">
        <f t="shared" si="6"/>
        <v>0</v>
      </c>
      <c r="K210" s="13"/>
      <c r="L210" s="13"/>
      <c r="M210" s="35"/>
      <c r="N210" s="35"/>
      <c r="O210" s="35"/>
      <c r="P210" s="60">
        <f t="shared" si="7"/>
        <v>0</v>
      </c>
    </row>
    <row r="211" spans="3:16" s="12" customFormat="1" x14ac:dyDescent="0.25">
      <c r="C211" s="5"/>
      <c r="D211" s="13"/>
      <c r="E211" s="13"/>
      <c r="F211" s="35"/>
      <c r="G211" s="35"/>
      <c r="H211" s="35"/>
      <c r="I211" s="60">
        <f t="shared" si="6"/>
        <v>0</v>
      </c>
      <c r="K211" s="13"/>
      <c r="L211" s="13"/>
      <c r="M211" s="35"/>
      <c r="N211" s="35"/>
      <c r="O211" s="35"/>
      <c r="P211" s="60">
        <f t="shared" si="7"/>
        <v>0</v>
      </c>
    </row>
    <row r="212" spans="3:16" s="12" customFormat="1" x14ac:dyDescent="0.25">
      <c r="C212" s="5"/>
      <c r="D212" s="13"/>
      <c r="E212" s="13"/>
      <c r="F212" s="35"/>
      <c r="G212" s="35"/>
      <c r="H212" s="35"/>
      <c r="I212" s="60">
        <f t="shared" si="6"/>
        <v>0</v>
      </c>
      <c r="K212" s="13"/>
      <c r="L212" s="13"/>
      <c r="M212" s="35"/>
      <c r="N212" s="35"/>
      <c r="O212" s="35"/>
      <c r="P212" s="60">
        <f t="shared" si="7"/>
        <v>0</v>
      </c>
    </row>
    <row r="213" spans="3:16" s="12" customFormat="1" x14ac:dyDescent="0.25">
      <c r="C213" s="5"/>
      <c r="D213" s="13"/>
      <c r="E213" s="13"/>
      <c r="F213" s="35"/>
      <c r="G213" s="35"/>
      <c r="H213" s="35"/>
      <c r="I213" s="60">
        <f t="shared" si="6"/>
        <v>0</v>
      </c>
      <c r="K213" s="13"/>
      <c r="L213" s="13"/>
      <c r="M213" s="35"/>
      <c r="N213" s="35"/>
      <c r="O213" s="35"/>
      <c r="P213" s="60">
        <f t="shared" si="7"/>
        <v>0</v>
      </c>
    </row>
    <row r="214" spans="3:16" s="12" customFormat="1" x14ac:dyDescent="0.25">
      <c r="C214" s="5"/>
      <c r="D214" s="13"/>
      <c r="E214" s="13"/>
      <c r="F214" s="35"/>
      <c r="G214" s="35"/>
      <c r="H214" s="35"/>
      <c r="I214" s="60">
        <f t="shared" si="6"/>
        <v>0</v>
      </c>
      <c r="K214" s="13"/>
      <c r="L214" s="13"/>
      <c r="M214" s="35"/>
      <c r="N214" s="35"/>
      <c r="O214" s="35"/>
      <c r="P214" s="60">
        <f t="shared" si="7"/>
        <v>0</v>
      </c>
    </row>
    <row r="215" spans="3:16" s="12" customFormat="1" x14ac:dyDescent="0.25">
      <c r="C215" s="5"/>
      <c r="D215" s="13"/>
      <c r="E215" s="13"/>
      <c r="F215" s="35"/>
      <c r="G215" s="35"/>
      <c r="H215" s="35"/>
      <c r="I215" s="60">
        <f t="shared" si="6"/>
        <v>0</v>
      </c>
      <c r="K215" s="13"/>
      <c r="L215" s="13"/>
      <c r="M215" s="35"/>
      <c r="N215" s="35"/>
      <c r="O215" s="35"/>
      <c r="P215" s="60">
        <f t="shared" si="7"/>
        <v>0</v>
      </c>
    </row>
    <row r="216" spans="3:16" s="12" customFormat="1" x14ac:dyDescent="0.25">
      <c r="C216" s="5"/>
      <c r="D216" s="13"/>
      <c r="E216" s="13"/>
      <c r="F216" s="35"/>
      <c r="G216" s="35"/>
      <c r="H216" s="35"/>
      <c r="I216" s="60">
        <f t="shared" si="6"/>
        <v>0</v>
      </c>
      <c r="K216" s="13"/>
      <c r="L216" s="13"/>
      <c r="M216" s="35"/>
      <c r="N216" s="35"/>
      <c r="O216" s="35"/>
      <c r="P216" s="60">
        <f t="shared" si="7"/>
        <v>0</v>
      </c>
    </row>
    <row r="217" spans="3:16" s="12" customFormat="1" x14ac:dyDescent="0.25">
      <c r="C217" s="5"/>
      <c r="D217" s="13"/>
      <c r="E217" s="13"/>
      <c r="F217" s="35"/>
      <c r="G217" s="35"/>
      <c r="H217" s="35"/>
      <c r="I217" s="60">
        <f t="shared" si="6"/>
        <v>0</v>
      </c>
      <c r="K217" s="13"/>
      <c r="L217" s="13"/>
      <c r="M217" s="35"/>
      <c r="N217" s="35"/>
      <c r="O217" s="35"/>
      <c r="P217" s="60">
        <f t="shared" si="7"/>
        <v>0</v>
      </c>
    </row>
    <row r="218" spans="3:16" s="12" customFormat="1" x14ac:dyDescent="0.25">
      <c r="C218" s="5"/>
      <c r="D218" s="13"/>
      <c r="E218" s="13"/>
      <c r="F218" s="35"/>
      <c r="G218" s="35"/>
      <c r="H218" s="35"/>
      <c r="I218" s="60">
        <f t="shared" si="6"/>
        <v>0</v>
      </c>
      <c r="K218" s="13"/>
      <c r="L218" s="13"/>
      <c r="M218" s="35"/>
      <c r="N218" s="35"/>
      <c r="O218" s="35"/>
      <c r="P218" s="60">
        <f t="shared" si="7"/>
        <v>0</v>
      </c>
    </row>
    <row r="219" spans="3:16" s="12" customFormat="1" x14ac:dyDescent="0.25">
      <c r="C219" s="5"/>
      <c r="D219" s="13"/>
      <c r="E219" s="13"/>
      <c r="F219" s="35"/>
      <c r="G219" s="35"/>
      <c r="H219" s="35"/>
      <c r="I219" s="60">
        <f t="shared" si="6"/>
        <v>0</v>
      </c>
      <c r="K219" s="13"/>
      <c r="L219" s="13"/>
      <c r="M219" s="35"/>
      <c r="N219" s="35"/>
      <c r="O219" s="35"/>
      <c r="P219" s="60">
        <f t="shared" si="7"/>
        <v>0</v>
      </c>
    </row>
    <row r="220" spans="3:16" s="12" customFormat="1" x14ac:dyDescent="0.25">
      <c r="C220" s="5"/>
      <c r="D220" s="13"/>
      <c r="E220" s="13"/>
      <c r="F220" s="35"/>
      <c r="G220" s="35"/>
      <c r="H220" s="35"/>
      <c r="I220" s="60">
        <f t="shared" si="6"/>
        <v>0</v>
      </c>
      <c r="K220" s="13"/>
      <c r="L220" s="13"/>
      <c r="M220" s="35"/>
      <c r="N220" s="35"/>
      <c r="O220" s="35"/>
      <c r="P220" s="60">
        <f t="shared" si="7"/>
        <v>0</v>
      </c>
    </row>
    <row r="221" spans="3:16" s="12" customFormat="1" x14ac:dyDescent="0.25">
      <c r="C221" s="5"/>
      <c r="D221" s="13"/>
      <c r="E221" s="13"/>
      <c r="F221" s="35"/>
      <c r="G221" s="35"/>
      <c r="H221" s="35"/>
      <c r="I221" s="60">
        <f t="shared" si="6"/>
        <v>0</v>
      </c>
      <c r="K221" s="13"/>
      <c r="L221" s="13"/>
      <c r="M221" s="35"/>
      <c r="N221" s="35"/>
      <c r="O221" s="35"/>
      <c r="P221" s="60">
        <f t="shared" si="7"/>
        <v>0</v>
      </c>
    </row>
    <row r="222" spans="3:16" s="12" customFormat="1" x14ac:dyDescent="0.25">
      <c r="C222" s="5"/>
      <c r="D222" s="13"/>
      <c r="E222" s="13"/>
      <c r="F222" s="35"/>
      <c r="G222" s="35"/>
      <c r="H222" s="35"/>
      <c r="I222" s="60">
        <f t="shared" si="6"/>
        <v>0</v>
      </c>
      <c r="K222" s="13"/>
      <c r="L222" s="13"/>
      <c r="M222" s="35"/>
      <c r="N222" s="35"/>
      <c r="O222" s="35"/>
      <c r="P222" s="60">
        <f t="shared" si="7"/>
        <v>0</v>
      </c>
    </row>
    <row r="223" spans="3:16" s="12" customFormat="1" x14ac:dyDescent="0.25">
      <c r="C223" s="5"/>
      <c r="D223" s="13"/>
      <c r="E223" s="13"/>
      <c r="F223" s="35"/>
      <c r="G223" s="35"/>
      <c r="H223" s="35"/>
      <c r="I223" s="60">
        <f t="shared" si="6"/>
        <v>0</v>
      </c>
      <c r="K223" s="13"/>
      <c r="L223" s="13"/>
      <c r="M223" s="35"/>
      <c r="N223" s="35"/>
      <c r="O223" s="35"/>
      <c r="P223" s="60">
        <f t="shared" si="7"/>
        <v>0</v>
      </c>
    </row>
    <row r="224" spans="3:16" s="12" customFormat="1" x14ac:dyDescent="0.25">
      <c r="C224" s="5"/>
      <c r="D224" s="13"/>
      <c r="E224" s="13"/>
      <c r="F224" s="35"/>
      <c r="G224" s="35"/>
      <c r="H224" s="35"/>
      <c r="I224" s="60">
        <f t="shared" si="6"/>
        <v>0</v>
      </c>
      <c r="K224" s="13"/>
      <c r="L224" s="13"/>
      <c r="M224" s="35"/>
      <c r="N224" s="35"/>
      <c r="O224" s="35"/>
      <c r="P224" s="60">
        <f t="shared" si="7"/>
        <v>0</v>
      </c>
    </row>
    <row r="225" spans="3:16" s="12" customFormat="1" x14ac:dyDescent="0.25">
      <c r="C225" s="5"/>
      <c r="D225" s="13"/>
      <c r="E225" s="13"/>
      <c r="F225" s="35"/>
      <c r="G225" s="35"/>
      <c r="H225" s="35"/>
      <c r="I225" s="60">
        <f t="shared" si="6"/>
        <v>0</v>
      </c>
      <c r="K225" s="13"/>
      <c r="L225" s="13"/>
      <c r="M225" s="35"/>
      <c r="N225" s="35"/>
      <c r="O225" s="35"/>
      <c r="P225" s="60">
        <f t="shared" si="7"/>
        <v>0</v>
      </c>
    </row>
    <row r="226" spans="3:16" s="12" customFormat="1" x14ac:dyDescent="0.25">
      <c r="C226" s="5"/>
      <c r="D226" s="13"/>
      <c r="E226" s="13"/>
      <c r="F226" s="35"/>
      <c r="G226" s="35"/>
      <c r="H226" s="35"/>
      <c r="I226" s="60">
        <f t="shared" si="6"/>
        <v>0</v>
      </c>
      <c r="K226" s="13"/>
      <c r="L226" s="13"/>
      <c r="M226" s="35"/>
      <c r="N226" s="35"/>
      <c r="O226" s="35"/>
      <c r="P226" s="60">
        <f t="shared" si="7"/>
        <v>0</v>
      </c>
    </row>
    <row r="227" spans="3:16" s="12" customFormat="1" x14ac:dyDescent="0.25">
      <c r="C227" s="5"/>
      <c r="D227" s="13"/>
      <c r="E227" s="13"/>
      <c r="F227" s="35"/>
      <c r="G227" s="35"/>
      <c r="H227" s="35"/>
      <c r="I227" s="60">
        <f t="shared" si="6"/>
        <v>0</v>
      </c>
      <c r="K227" s="13"/>
      <c r="L227" s="13"/>
      <c r="M227" s="35"/>
      <c r="N227" s="35"/>
      <c r="O227" s="35"/>
      <c r="P227" s="60">
        <f t="shared" si="7"/>
        <v>0</v>
      </c>
    </row>
    <row r="228" spans="3:16" s="12" customFormat="1" x14ac:dyDescent="0.25">
      <c r="C228" s="5"/>
      <c r="D228" s="13"/>
      <c r="E228" s="13"/>
      <c r="F228" s="35"/>
      <c r="G228" s="35"/>
      <c r="H228" s="35"/>
      <c r="I228" s="60">
        <f t="shared" si="6"/>
        <v>0</v>
      </c>
      <c r="K228" s="13"/>
      <c r="L228" s="13"/>
      <c r="M228" s="35"/>
      <c r="N228" s="35"/>
      <c r="O228" s="35"/>
      <c r="P228" s="60">
        <f t="shared" si="7"/>
        <v>0</v>
      </c>
    </row>
    <row r="229" spans="3:16" s="12" customFormat="1" x14ac:dyDescent="0.25">
      <c r="C229" s="5"/>
      <c r="D229" s="13"/>
      <c r="E229" s="13"/>
      <c r="F229" s="35"/>
      <c r="G229" s="35"/>
      <c r="H229" s="35"/>
      <c r="I229" s="60">
        <f t="shared" si="6"/>
        <v>0</v>
      </c>
      <c r="K229" s="13"/>
      <c r="L229" s="13"/>
      <c r="M229" s="35"/>
      <c r="N229" s="35"/>
      <c r="O229" s="35"/>
      <c r="P229" s="60">
        <f t="shared" si="7"/>
        <v>0</v>
      </c>
    </row>
    <row r="230" spans="3:16" s="12" customFormat="1" x14ac:dyDescent="0.25">
      <c r="C230" s="5"/>
      <c r="D230" s="13"/>
      <c r="E230" s="13"/>
      <c r="F230" s="35"/>
      <c r="G230" s="35"/>
      <c r="H230" s="35"/>
      <c r="I230" s="60">
        <f t="shared" si="6"/>
        <v>0</v>
      </c>
      <c r="K230" s="13"/>
      <c r="L230" s="13"/>
      <c r="M230" s="35"/>
      <c r="N230" s="35"/>
      <c r="O230" s="35"/>
      <c r="P230" s="60">
        <f t="shared" si="7"/>
        <v>0</v>
      </c>
    </row>
    <row r="231" spans="3:16" s="12" customFormat="1" x14ac:dyDescent="0.25">
      <c r="C231" s="5"/>
      <c r="D231" s="13"/>
      <c r="E231" s="13"/>
      <c r="F231" s="35"/>
      <c r="G231" s="35"/>
      <c r="H231" s="35"/>
      <c r="I231" s="60">
        <f t="shared" si="6"/>
        <v>0</v>
      </c>
      <c r="K231" s="13"/>
      <c r="L231" s="13"/>
      <c r="M231" s="35"/>
      <c r="N231" s="35"/>
      <c r="O231" s="35"/>
      <c r="P231" s="60">
        <f t="shared" si="7"/>
        <v>0</v>
      </c>
    </row>
    <row r="232" spans="3:16" s="12" customFormat="1" x14ac:dyDescent="0.25">
      <c r="C232" s="5"/>
      <c r="D232" s="13"/>
      <c r="E232" s="13"/>
      <c r="F232" s="35"/>
      <c r="G232" s="35"/>
      <c r="H232" s="35"/>
      <c r="I232" s="60">
        <f t="shared" si="6"/>
        <v>0</v>
      </c>
      <c r="K232" s="13"/>
      <c r="L232" s="13"/>
      <c r="M232" s="35"/>
      <c r="N232" s="35"/>
      <c r="O232" s="35"/>
      <c r="P232" s="60">
        <f t="shared" si="7"/>
        <v>0</v>
      </c>
    </row>
    <row r="233" spans="3:16" s="12" customFormat="1" x14ac:dyDescent="0.25">
      <c r="C233" s="5"/>
      <c r="D233" s="13"/>
      <c r="E233" s="13"/>
      <c r="F233" s="35"/>
      <c r="G233" s="35"/>
      <c r="H233" s="35"/>
      <c r="I233" s="60">
        <f t="shared" si="6"/>
        <v>0</v>
      </c>
      <c r="K233" s="13"/>
      <c r="L233" s="13"/>
      <c r="M233" s="35"/>
      <c r="N233" s="35"/>
      <c r="O233" s="35"/>
      <c r="P233" s="60">
        <f t="shared" si="7"/>
        <v>0</v>
      </c>
    </row>
    <row r="234" spans="3:16" s="12" customFormat="1" x14ac:dyDescent="0.25">
      <c r="C234" s="5"/>
      <c r="D234" s="13"/>
      <c r="E234" s="13"/>
      <c r="F234" s="35"/>
      <c r="G234" s="35"/>
      <c r="H234" s="35"/>
      <c r="I234" s="60">
        <f t="shared" si="6"/>
        <v>0</v>
      </c>
      <c r="K234" s="13"/>
      <c r="L234" s="13"/>
      <c r="M234" s="35"/>
      <c r="N234" s="35"/>
      <c r="O234" s="35"/>
      <c r="P234" s="60">
        <f t="shared" si="7"/>
        <v>0</v>
      </c>
    </row>
    <row r="235" spans="3:16" s="12" customFormat="1" x14ac:dyDescent="0.25">
      <c r="C235" s="5"/>
      <c r="D235" s="13"/>
      <c r="E235" s="13"/>
      <c r="F235" s="35"/>
      <c r="G235" s="35"/>
      <c r="H235" s="35"/>
      <c r="I235" s="60">
        <f t="shared" si="6"/>
        <v>0</v>
      </c>
      <c r="K235" s="13"/>
      <c r="L235" s="13"/>
      <c r="M235" s="35"/>
      <c r="N235" s="35"/>
      <c r="O235" s="35"/>
      <c r="P235" s="60">
        <f t="shared" si="7"/>
        <v>0</v>
      </c>
    </row>
    <row r="236" spans="3:16" s="12" customFormat="1" x14ac:dyDescent="0.25">
      <c r="C236" s="5"/>
      <c r="D236" s="13"/>
      <c r="E236" s="13"/>
      <c r="F236" s="35"/>
      <c r="G236" s="35"/>
      <c r="H236" s="35"/>
      <c r="I236" s="60">
        <f t="shared" si="6"/>
        <v>0</v>
      </c>
      <c r="K236" s="13"/>
      <c r="L236" s="13"/>
      <c r="M236" s="35"/>
      <c r="N236" s="35"/>
      <c r="O236" s="35"/>
      <c r="P236" s="60">
        <f t="shared" si="7"/>
        <v>0</v>
      </c>
    </row>
    <row r="237" spans="3:16" s="12" customFormat="1" x14ac:dyDescent="0.25">
      <c r="C237" s="5"/>
      <c r="D237" s="13"/>
      <c r="E237" s="13"/>
      <c r="F237" s="35"/>
      <c r="G237" s="35"/>
      <c r="H237" s="35"/>
      <c r="I237" s="60">
        <f t="shared" si="6"/>
        <v>0</v>
      </c>
      <c r="K237" s="13"/>
      <c r="L237" s="13"/>
      <c r="M237" s="35"/>
      <c r="N237" s="35"/>
      <c r="O237" s="35"/>
      <c r="P237" s="60">
        <f t="shared" si="7"/>
        <v>0</v>
      </c>
    </row>
    <row r="238" spans="3:16" s="12" customFormat="1" x14ac:dyDescent="0.25">
      <c r="C238" s="5"/>
      <c r="D238" s="13"/>
      <c r="E238" s="13"/>
      <c r="F238" s="35"/>
      <c r="G238" s="35"/>
      <c r="H238" s="35"/>
      <c r="I238" s="60">
        <f t="shared" si="6"/>
        <v>0</v>
      </c>
      <c r="K238" s="13"/>
      <c r="L238" s="13"/>
      <c r="M238" s="35"/>
      <c r="N238" s="35"/>
      <c r="O238" s="35"/>
      <c r="P238" s="60">
        <f t="shared" si="7"/>
        <v>0</v>
      </c>
    </row>
    <row r="239" spans="3:16" s="12" customFormat="1" x14ac:dyDescent="0.25">
      <c r="C239" s="5"/>
      <c r="D239" s="13"/>
      <c r="E239" s="13"/>
      <c r="F239" s="35"/>
      <c r="G239" s="35"/>
      <c r="H239" s="35"/>
      <c r="I239" s="60">
        <f t="shared" si="6"/>
        <v>0</v>
      </c>
      <c r="K239" s="13"/>
      <c r="L239" s="13"/>
      <c r="M239" s="35"/>
      <c r="N239" s="35"/>
      <c r="O239" s="35"/>
      <c r="P239" s="60">
        <f t="shared" si="7"/>
        <v>0</v>
      </c>
    </row>
    <row r="240" spans="3:16" s="12" customFormat="1" x14ac:dyDescent="0.25">
      <c r="C240" s="5"/>
      <c r="D240" s="13"/>
      <c r="E240" s="13"/>
      <c r="F240" s="35"/>
      <c r="G240" s="35"/>
      <c r="H240" s="35"/>
      <c r="I240" s="60">
        <f t="shared" si="6"/>
        <v>0</v>
      </c>
      <c r="K240" s="13"/>
      <c r="L240" s="13"/>
      <c r="M240" s="35"/>
      <c r="N240" s="35"/>
      <c r="O240" s="35"/>
      <c r="P240" s="60">
        <f t="shared" si="7"/>
        <v>0</v>
      </c>
    </row>
    <row r="241" spans="3:16" s="12" customFormat="1" x14ac:dyDescent="0.25">
      <c r="C241" s="5"/>
      <c r="D241" s="13"/>
      <c r="E241" s="13"/>
      <c r="F241" s="35"/>
      <c r="G241" s="35"/>
      <c r="H241" s="35"/>
      <c r="I241" s="60">
        <f t="shared" si="6"/>
        <v>0</v>
      </c>
      <c r="K241" s="13"/>
      <c r="L241" s="13"/>
      <c r="M241" s="35"/>
      <c r="N241" s="35"/>
      <c r="O241" s="35"/>
      <c r="P241" s="60">
        <f t="shared" si="7"/>
        <v>0</v>
      </c>
    </row>
    <row r="242" spans="3:16" s="12" customFormat="1" x14ac:dyDescent="0.25">
      <c r="C242" s="5"/>
      <c r="D242" s="13"/>
      <c r="E242" s="13"/>
      <c r="F242" s="35"/>
      <c r="G242" s="35"/>
      <c r="H242" s="35"/>
      <c r="I242" s="60">
        <f t="shared" si="6"/>
        <v>0</v>
      </c>
      <c r="K242" s="13"/>
      <c r="L242" s="13"/>
      <c r="M242" s="35"/>
      <c r="N242" s="35"/>
      <c r="O242" s="35"/>
      <c r="P242" s="60">
        <f t="shared" si="7"/>
        <v>0</v>
      </c>
    </row>
    <row r="243" spans="3:16" s="12" customFormat="1" x14ac:dyDescent="0.25">
      <c r="C243" s="5"/>
      <c r="D243" s="13"/>
      <c r="E243" s="13"/>
      <c r="F243" s="35"/>
      <c r="G243" s="35"/>
      <c r="H243" s="35"/>
      <c r="I243" s="60">
        <f t="shared" si="6"/>
        <v>0</v>
      </c>
      <c r="K243" s="13"/>
      <c r="L243" s="13"/>
      <c r="M243" s="35"/>
      <c r="N243" s="35"/>
      <c r="O243" s="35"/>
      <c r="P243" s="60">
        <f t="shared" si="7"/>
        <v>0</v>
      </c>
    </row>
    <row r="244" spans="3:16" s="12" customFormat="1" x14ac:dyDescent="0.25">
      <c r="C244" s="5"/>
      <c r="D244" s="13"/>
      <c r="E244" s="13"/>
      <c r="F244" s="35"/>
      <c r="G244" s="35"/>
      <c r="H244" s="35"/>
      <c r="I244" s="60">
        <f t="shared" si="6"/>
        <v>0</v>
      </c>
      <c r="K244" s="13"/>
      <c r="L244" s="13"/>
      <c r="M244" s="35"/>
      <c r="N244" s="35"/>
      <c r="O244" s="35"/>
      <c r="P244" s="60">
        <f t="shared" si="7"/>
        <v>0</v>
      </c>
    </row>
    <row r="245" spans="3:16" s="12" customFormat="1" x14ac:dyDescent="0.25">
      <c r="C245" s="5"/>
      <c r="D245" s="13"/>
      <c r="E245" s="13"/>
      <c r="F245" s="35"/>
      <c r="G245" s="35"/>
      <c r="H245" s="35"/>
      <c r="I245" s="60">
        <f t="shared" si="6"/>
        <v>0</v>
      </c>
      <c r="K245" s="13"/>
      <c r="L245" s="13"/>
      <c r="M245" s="35"/>
      <c r="N245" s="35"/>
      <c r="O245" s="35"/>
      <c r="P245" s="60">
        <f t="shared" si="7"/>
        <v>0</v>
      </c>
    </row>
    <row r="246" spans="3:16" s="12" customFormat="1" x14ac:dyDescent="0.25">
      <c r="C246" s="5"/>
      <c r="D246" s="13"/>
      <c r="E246" s="13"/>
      <c r="F246" s="35"/>
      <c r="G246" s="35"/>
      <c r="H246" s="35"/>
      <c r="I246" s="60">
        <f t="shared" si="6"/>
        <v>0</v>
      </c>
      <c r="K246" s="13"/>
      <c r="L246" s="13"/>
      <c r="M246" s="35"/>
      <c r="N246" s="35"/>
      <c r="O246" s="35"/>
      <c r="P246" s="60">
        <f t="shared" si="7"/>
        <v>0</v>
      </c>
    </row>
    <row r="247" spans="3:16" s="12" customFormat="1" x14ac:dyDescent="0.25">
      <c r="C247" s="5"/>
      <c r="D247" s="13"/>
      <c r="E247" s="13"/>
      <c r="F247" s="35"/>
      <c r="G247" s="35"/>
      <c r="H247" s="35"/>
      <c r="I247" s="60">
        <f t="shared" si="6"/>
        <v>0</v>
      </c>
      <c r="K247" s="13"/>
      <c r="L247" s="13"/>
      <c r="M247" s="35"/>
      <c r="N247" s="35"/>
      <c r="O247" s="35"/>
      <c r="P247" s="60">
        <f t="shared" si="7"/>
        <v>0</v>
      </c>
    </row>
    <row r="248" spans="3:16" s="12" customFormat="1" x14ac:dyDescent="0.25">
      <c r="C248" s="5"/>
      <c r="D248" s="13"/>
      <c r="E248" s="13"/>
      <c r="F248" s="35"/>
      <c r="G248" s="35"/>
      <c r="H248" s="35"/>
      <c r="I248" s="60">
        <f t="shared" si="6"/>
        <v>0</v>
      </c>
      <c r="K248" s="13"/>
      <c r="L248" s="13"/>
      <c r="M248" s="35"/>
      <c r="N248" s="35"/>
      <c r="O248" s="35"/>
      <c r="P248" s="60">
        <f t="shared" si="7"/>
        <v>0</v>
      </c>
    </row>
    <row r="249" spans="3:16" s="12" customFormat="1" x14ac:dyDescent="0.25">
      <c r="C249" s="5"/>
      <c r="D249" s="13"/>
      <c r="E249" s="13"/>
      <c r="F249" s="35"/>
      <c r="G249" s="35"/>
      <c r="H249" s="35"/>
      <c r="I249" s="60">
        <f t="shared" si="6"/>
        <v>0</v>
      </c>
      <c r="K249" s="13"/>
      <c r="L249" s="13"/>
      <c r="M249" s="35"/>
      <c r="N249" s="35"/>
      <c r="O249" s="35"/>
      <c r="P249" s="60">
        <f t="shared" si="7"/>
        <v>0</v>
      </c>
    </row>
    <row r="250" spans="3:16" s="12" customFormat="1" x14ac:dyDescent="0.25">
      <c r="C250" s="5"/>
      <c r="D250" s="13"/>
      <c r="E250" s="13"/>
      <c r="F250" s="35"/>
      <c r="G250" s="35"/>
      <c r="H250" s="35"/>
      <c r="I250" s="60">
        <f t="shared" si="6"/>
        <v>0</v>
      </c>
      <c r="K250" s="13"/>
      <c r="L250" s="13"/>
      <c r="M250" s="35"/>
      <c r="N250" s="35"/>
      <c r="O250" s="35"/>
      <c r="P250" s="60">
        <f t="shared" si="7"/>
        <v>0</v>
      </c>
    </row>
    <row r="251" spans="3:16" s="12" customFormat="1" x14ac:dyDescent="0.25">
      <c r="C251" s="5"/>
      <c r="D251" s="13"/>
      <c r="E251" s="13"/>
      <c r="F251" s="35"/>
      <c r="G251" s="35"/>
      <c r="H251" s="35"/>
      <c r="I251" s="60">
        <f t="shared" si="6"/>
        <v>0</v>
      </c>
      <c r="K251" s="13"/>
      <c r="L251" s="13"/>
      <c r="M251" s="35"/>
      <c r="N251" s="35"/>
      <c r="O251" s="35"/>
      <c r="P251" s="60">
        <f t="shared" si="7"/>
        <v>0</v>
      </c>
    </row>
    <row r="252" spans="3:16" s="12" customFormat="1" x14ac:dyDescent="0.25">
      <c r="C252" s="5"/>
      <c r="D252" s="13"/>
      <c r="E252" s="13"/>
      <c r="F252" s="35"/>
      <c r="G252" s="35"/>
      <c r="H252" s="35"/>
      <c r="I252" s="60">
        <f t="shared" si="6"/>
        <v>0</v>
      </c>
      <c r="K252" s="13"/>
      <c r="L252" s="13"/>
      <c r="M252" s="35"/>
      <c r="N252" s="35"/>
      <c r="O252" s="35"/>
      <c r="P252" s="60">
        <f t="shared" si="7"/>
        <v>0</v>
      </c>
    </row>
    <row r="253" spans="3:16" s="12" customFormat="1" x14ac:dyDescent="0.25">
      <c r="C253" s="5"/>
      <c r="D253" s="13"/>
      <c r="E253" s="13"/>
      <c r="F253" s="35"/>
      <c r="G253" s="35"/>
      <c r="H253" s="35"/>
      <c r="I253" s="60">
        <f t="shared" si="6"/>
        <v>0</v>
      </c>
      <c r="K253" s="13"/>
      <c r="L253" s="13"/>
      <c r="M253" s="35"/>
      <c r="N253" s="35"/>
      <c r="O253" s="35"/>
      <c r="P253" s="60">
        <f t="shared" si="7"/>
        <v>0</v>
      </c>
    </row>
    <row r="254" spans="3:16" s="12" customFormat="1" x14ac:dyDescent="0.25">
      <c r="C254" s="5"/>
      <c r="D254" s="13"/>
      <c r="E254" s="13"/>
      <c r="F254" s="35"/>
      <c r="G254" s="35"/>
      <c r="H254" s="35"/>
      <c r="I254" s="60">
        <f t="shared" si="6"/>
        <v>0</v>
      </c>
      <c r="K254" s="13"/>
      <c r="L254" s="13"/>
      <c r="M254" s="35"/>
      <c r="N254" s="35"/>
      <c r="O254" s="35"/>
      <c r="P254" s="60">
        <f t="shared" si="7"/>
        <v>0</v>
      </c>
    </row>
    <row r="255" spans="3:16" s="12" customFormat="1" x14ac:dyDescent="0.25">
      <c r="C255" s="5"/>
      <c r="D255" s="13"/>
      <c r="E255" s="13"/>
      <c r="F255" s="35"/>
      <c r="G255" s="35"/>
      <c r="H255" s="35"/>
      <c r="I255" s="60">
        <f t="shared" si="6"/>
        <v>0</v>
      </c>
      <c r="K255" s="13"/>
      <c r="L255" s="13"/>
      <c r="M255" s="35"/>
      <c r="N255" s="35"/>
      <c r="O255" s="35"/>
      <c r="P255" s="60">
        <f t="shared" si="7"/>
        <v>0</v>
      </c>
    </row>
    <row r="256" spans="3:16" s="12" customFormat="1" x14ac:dyDescent="0.25">
      <c r="C256" s="5"/>
      <c r="D256" s="13"/>
      <c r="E256" s="13"/>
      <c r="F256" s="35"/>
      <c r="G256" s="35"/>
      <c r="H256" s="35"/>
      <c r="I256" s="60">
        <f t="shared" si="6"/>
        <v>0</v>
      </c>
      <c r="K256" s="13"/>
      <c r="L256" s="13"/>
      <c r="M256" s="35"/>
      <c r="N256" s="35"/>
      <c r="O256" s="35"/>
      <c r="P256" s="60">
        <f t="shared" si="7"/>
        <v>0</v>
      </c>
    </row>
    <row r="257" spans="3:16" s="12" customFormat="1" x14ac:dyDescent="0.25">
      <c r="C257" s="5"/>
      <c r="D257" s="13"/>
      <c r="E257" s="13"/>
      <c r="F257" s="35"/>
      <c r="G257" s="35"/>
      <c r="H257" s="35"/>
      <c r="I257" s="60">
        <f t="shared" si="6"/>
        <v>0</v>
      </c>
      <c r="K257" s="13"/>
      <c r="L257" s="13"/>
      <c r="M257" s="35"/>
      <c r="N257" s="35"/>
      <c r="O257" s="35"/>
      <c r="P257" s="60">
        <f t="shared" si="7"/>
        <v>0</v>
      </c>
    </row>
    <row r="258" spans="3:16" s="12" customFormat="1" x14ac:dyDescent="0.25">
      <c r="C258" s="5"/>
      <c r="D258" s="13"/>
      <c r="E258" s="13"/>
      <c r="F258" s="35"/>
      <c r="G258" s="35"/>
      <c r="H258" s="35"/>
      <c r="I258" s="60">
        <f t="shared" si="6"/>
        <v>0</v>
      </c>
      <c r="K258" s="13"/>
      <c r="L258" s="13"/>
      <c r="M258" s="35"/>
      <c r="N258" s="35"/>
      <c r="O258" s="35"/>
      <c r="P258" s="60">
        <f t="shared" si="7"/>
        <v>0</v>
      </c>
    </row>
    <row r="259" spans="3:16" s="12" customFormat="1" x14ac:dyDescent="0.25">
      <c r="C259" s="5"/>
      <c r="D259" s="13"/>
      <c r="E259" s="13"/>
      <c r="F259" s="35"/>
      <c r="G259" s="35"/>
      <c r="H259" s="35"/>
      <c r="I259" s="60">
        <f t="shared" si="6"/>
        <v>0</v>
      </c>
      <c r="K259" s="13"/>
      <c r="L259" s="13"/>
      <c r="M259" s="35"/>
      <c r="N259" s="35"/>
      <c r="O259" s="35"/>
      <c r="P259" s="60">
        <f t="shared" si="7"/>
        <v>0</v>
      </c>
    </row>
    <row r="260" spans="3:16" s="12" customFormat="1" x14ac:dyDescent="0.25">
      <c r="C260" s="5"/>
      <c r="D260" s="13"/>
      <c r="E260" s="13"/>
      <c r="F260" s="35"/>
      <c r="G260" s="35"/>
      <c r="H260" s="35"/>
      <c r="I260" s="60">
        <f t="shared" si="6"/>
        <v>0</v>
      </c>
      <c r="K260" s="13"/>
      <c r="L260" s="13"/>
      <c r="M260" s="35"/>
      <c r="N260" s="35"/>
      <c r="O260" s="35"/>
      <c r="P260" s="60">
        <f t="shared" si="7"/>
        <v>0</v>
      </c>
    </row>
    <row r="261" spans="3:16" s="12" customFormat="1" x14ac:dyDescent="0.25">
      <c r="C261" s="5"/>
      <c r="D261" s="13"/>
      <c r="E261" s="13"/>
      <c r="F261" s="35"/>
      <c r="G261" s="35"/>
      <c r="H261" s="35"/>
      <c r="I261" s="60">
        <f t="shared" si="6"/>
        <v>0</v>
      </c>
      <c r="K261" s="13"/>
      <c r="L261" s="13"/>
      <c r="M261" s="35"/>
      <c r="N261" s="35"/>
      <c r="O261" s="35"/>
      <c r="P261" s="60">
        <f t="shared" si="7"/>
        <v>0</v>
      </c>
    </row>
    <row r="262" spans="3:16" s="12" customFormat="1" x14ac:dyDescent="0.25">
      <c r="C262" s="5"/>
      <c r="D262" s="13"/>
      <c r="E262" s="13"/>
      <c r="F262" s="35"/>
      <c r="G262" s="35"/>
      <c r="H262" s="35"/>
      <c r="I262" s="60">
        <f t="shared" si="6"/>
        <v>0</v>
      </c>
      <c r="K262" s="13"/>
      <c r="L262" s="13"/>
      <c r="M262" s="35"/>
      <c r="N262" s="35"/>
      <c r="O262" s="35"/>
      <c r="P262" s="60">
        <f t="shared" si="7"/>
        <v>0</v>
      </c>
    </row>
    <row r="263" spans="3:16" s="12" customFormat="1" x14ac:dyDescent="0.25">
      <c r="C263" s="5"/>
      <c r="D263" s="13"/>
      <c r="E263" s="13"/>
      <c r="F263" s="35"/>
      <c r="G263" s="35"/>
      <c r="H263" s="35"/>
      <c r="I263" s="60">
        <f t="shared" si="6"/>
        <v>0</v>
      </c>
      <c r="K263" s="13"/>
      <c r="L263" s="13"/>
      <c r="M263" s="35"/>
      <c r="N263" s="35"/>
      <c r="O263" s="35"/>
      <c r="P263" s="60">
        <f t="shared" si="7"/>
        <v>0</v>
      </c>
    </row>
    <row r="264" spans="3:16" s="12" customFormat="1" x14ac:dyDescent="0.25">
      <c r="C264" s="5"/>
      <c r="D264" s="13"/>
      <c r="E264" s="13"/>
      <c r="F264" s="35"/>
      <c r="G264" s="35"/>
      <c r="H264" s="35"/>
      <c r="I264" s="60">
        <f t="shared" si="6"/>
        <v>0</v>
      </c>
      <c r="K264" s="13"/>
      <c r="L264" s="13"/>
      <c r="M264" s="35"/>
      <c r="N264" s="35"/>
      <c r="O264" s="35"/>
      <c r="P264" s="60">
        <f t="shared" si="7"/>
        <v>0</v>
      </c>
    </row>
    <row r="265" spans="3:16" s="12" customFormat="1" x14ac:dyDescent="0.25">
      <c r="C265" s="5"/>
      <c r="D265" s="13"/>
      <c r="E265" s="13"/>
      <c r="F265" s="35"/>
      <c r="G265" s="35"/>
      <c r="H265" s="35"/>
      <c r="I265" s="60">
        <f t="shared" si="6"/>
        <v>0</v>
      </c>
      <c r="K265" s="13"/>
      <c r="L265" s="13"/>
      <c r="M265" s="35"/>
      <c r="N265" s="35"/>
      <c r="O265" s="35"/>
      <c r="P265" s="60">
        <f t="shared" si="7"/>
        <v>0</v>
      </c>
    </row>
    <row r="266" spans="3:16" s="12" customFormat="1" x14ac:dyDescent="0.25">
      <c r="C266" s="5"/>
      <c r="D266" s="13"/>
      <c r="E266" s="13"/>
      <c r="F266" s="35"/>
      <c r="G266" s="35"/>
      <c r="H266" s="35"/>
      <c r="I266" s="60">
        <f t="shared" si="6"/>
        <v>0</v>
      </c>
      <c r="K266" s="13"/>
      <c r="L266" s="13"/>
      <c r="M266" s="35"/>
      <c r="N266" s="35"/>
      <c r="O266" s="35"/>
      <c r="P266" s="60">
        <f t="shared" si="7"/>
        <v>0</v>
      </c>
    </row>
    <row r="267" spans="3:16" s="12" customFormat="1" x14ac:dyDescent="0.25">
      <c r="C267" s="5"/>
      <c r="D267" s="13"/>
      <c r="E267" s="13"/>
      <c r="F267" s="35"/>
      <c r="G267" s="35"/>
      <c r="H267" s="35"/>
      <c r="I267" s="60">
        <f t="shared" si="6"/>
        <v>0</v>
      </c>
      <c r="K267" s="13"/>
      <c r="L267" s="13"/>
      <c r="M267" s="35"/>
      <c r="N267" s="35"/>
      <c r="O267" s="35"/>
      <c r="P267" s="60">
        <f t="shared" si="7"/>
        <v>0</v>
      </c>
    </row>
    <row r="268" spans="3:16" s="12" customFormat="1" x14ac:dyDescent="0.25">
      <c r="C268" s="5"/>
      <c r="D268" s="13"/>
      <c r="E268" s="13"/>
      <c r="F268" s="35"/>
      <c r="G268" s="35"/>
      <c r="H268" s="35"/>
      <c r="I268" s="60">
        <f t="shared" si="6"/>
        <v>0</v>
      </c>
      <c r="K268" s="13"/>
      <c r="L268" s="13"/>
      <c r="M268" s="35"/>
      <c r="N268" s="35"/>
      <c r="O268" s="35"/>
      <c r="P268" s="60">
        <f t="shared" si="7"/>
        <v>0</v>
      </c>
    </row>
    <row r="269" spans="3:16" s="12" customFormat="1" x14ac:dyDescent="0.25">
      <c r="C269" s="5"/>
      <c r="D269" s="13"/>
      <c r="E269" s="13"/>
      <c r="F269" s="35"/>
      <c r="G269" s="35"/>
      <c r="H269" s="35"/>
      <c r="I269" s="60">
        <f t="shared" ref="I269:I332" si="8">MIN(D269,F269,G269)*H269</f>
        <v>0</v>
      </c>
      <c r="K269" s="13"/>
      <c r="L269" s="13"/>
      <c r="M269" s="35"/>
      <c r="N269" s="35"/>
      <c r="O269" s="35"/>
      <c r="P269" s="60">
        <f t="shared" si="7"/>
        <v>0</v>
      </c>
    </row>
    <row r="270" spans="3:16" s="12" customFormat="1" x14ac:dyDescent="0.25">
      <c r="C270" s="5"/>
      <c r="D270" s="13"/>
      <c r="E270" s="13"/>
      <c r="F270" s="35"/>
      <c r="G270" s="35"/>
      <c r="H270" s="35"/>
      <c r="I270" s="60">
        <f t="shared" si="8"/>
        <v>0</v>
      </c>
      <c r="K270" s="13"/>
      <c r="L270" s="13"/>
      <c r="M270" s="35"/>
      <c r="N270" s="35"/>
      <c r="O270" s="35"/>
      <c r="P270" s="60">
        <f t="shared" ref="P270:P333" si="9">MIN(K270,M270,N270)*O270</f>
        <v>0</v>
      </c>
    </row>
    <row r="271" spans="3:16" s="12" customFormat="1" x14ac:dyDescent="0.25">
      <c r="C271" s="5"/>
      <c r="D271" s="13"/>
      <c r="E271" s="13"/>
      <c r="F271" s="35"/>
      <c r="G271" s="35"/>
      <c r="H271" s="35"/>
      <c r="I271" s="60">
        <f t="shared" si="8"/>
        <v>0</v>
      </c>
      <c r="K271" s="13"/>
      <c r="L271" s="13"/>
      <c r="M271" s="35"/>
      <c r="N271" s="35"/>
      <c r="O271" s="35"/>
      <c r="P271" s="60">
        <f t="shared" si="9"/>
        <v>0</v>
      </c>
    </row>
    <row r="272" spans="3:16" s="12" customFormat="1" x14ac:dyDescent="0.25">
      <c r="C272" s="5"/>
      <c r="D272" s="13"/>
      <c r="E272" s="13"/>
      <c r="F272" s="35"/>
      <c r="G272" s="35"/>
      <c r="H272" s="35"/>
      <c r="I272" s="60">
        <f t="shared" si="8"/>
        <v>0</v>
      </c>
      <c r="K272" s="13"/>
      <c r="L272" s="13"/>
      <c r="M272" s="35"/>
      <c r="N272" s="35"/>
      <c r="O272" s="35"/>
      <c r="P272" s="60">
        <f t="shared" si="9"/>
        <v>0</v>
      </c>
    </row>
    <row r="273" spans="3:16" s="12" customFormat="1" x14ac:dyDescent="0.25">
      <c r="C273" s="5"/>
      <c r="D273" s="13"/>
      <c r="E273" s="13"/>
      <c r="F273" s="35"/>
      <c r="G273" s="35"/>
      <c r="H273" s="35"/>
      <c r="I273" s="60">
        <f t="shared" si="8"/>
        <v>0</v>
      </c>
      <c r="K273" s="13"/>
      <c r="L273" s="13"/>
      <c r="M273" s="35"/>
      <c r="N273" s="35"/>
      <c r="O273" s="35"/>
      <c r="P273" s="60">
        <f t="shared" si="9"/>
        <v>0</v>
      </c>
    </row>
    <row r="274" spans="3:16" s="12" customFormat="1" x14ac:dyDescent="0.25">
      <c r="C274" s="5"/>
      <c r="D274" s="13"/>
      <c r="E274" s="13"/>
      <c r="F274" s="35"/>
      <c r="G274" s="35"/>
      <c r="H274" s="35"/>
      <c r="I274" s="60">
        <f t="shared" si="8"/>
        <v>0</v>
      </c>
      <c r="K274" s="13"/>
      <c r="L274" s="13"/>
      <c r="M274" s="35"/>
      <c r="N274" s="35"/>
      <c r="O274" s="35"/>
      <c r="P274" s="60">
        <f t="shared" si="9"/>
        <v>0</v>
      </c>
    </row>
    <row r="275" spans="3:16" s="12" customFormat="1" x14ac:dyDescent="0.25">
      <c r="C275" s="5"/>
      <c r="D275" s="13"/>
      <c r="E275" s="13"/>
      <c r="F275" s="35"/>
      <c r="G275" s="35"/>
      <c r="H275" s="35"/>
      <c r="I275" s="60">
        <f t="shared" si="8"/>
        <v>0</v>
      </c>
      <c r="K275" s="13"/>
      <c r="L275" s="13"/>
      <c r="M275" s="35"/>
      <c r="N275" s="35"/>
      <c r="O275" s="35"/>
      <c r="P275" s="60">
        <f t="shared" si="9"/>
        <v>0</v>
      </c>
    </row>
    <row r="276" spans="3:16" s="12" customFormat="1" x14ac:dyDescent="0.25">
      <c r="C276" s="5"/>
      <c r="D276" s="13"/>
      <c r="E276" s="13"/>
      <c r="F276" s="35"/>
      <c r="G276" s="35"/>
      <c r="H276" s="35"/>
      <c r="I276" s="60">
        <f t="shared" si="8"/>
        <v>0</v>
      </c>
      <c r="K276" s="13"/>
      <c r="L276" s="13"/>
      <c r="M276" s="35"/>
      <c r="N276" s="35"/>
      <c r="O276" s="35"/>
      <c r="P276" s="60">
        <f t="shared" si="9"/>
        <v>0</v>
      </c>
    </row>
    <row r="277" spans="3:16" s="12" customFormat="1" x14ac:dyDescent="0.25">
      <c r="C277" s="5"/>
      <c r="D277" s="13"/>
      <c r="E277" s="13"/>
      <c r="F277" s="35"/>
      <c r="G277" s="35"/>
      <c r="H277" s="35"/>
      <c r="I277" s="60">
        <f t="shared" si="8"/>
        <v>0</v>
      </c>
      <c r="K277" s="13"/>
      <c r="L277" s="13"/>
      <c r="M277" s="35"/>
      <c r="N277" s="35"/>
      <c r="O277" s="35"/>
      <c r="P277" s="60">
        <f t="shared" si="9"/>
        <v>0</v>
      </c>
    </row>
    <row r="278" spans="3:16" s="12" customFormat="1" x14ac:dyDescent="0.25">
      <c r="C278" s="5"/>
      <c r="D278" s="13"/>
      <c r="E278" s="13"/>
      <c r="F278" s="35"/>
      <c r="G278" s="35"/>
      <c r="H278" s="35"/>
      <c r="I278" s="60">
        <f t="shared" si="8"/>
        <v>0</v>
      </c>
      <c r="K278" s="13"/>
      <c r="L278" s="13"/>
      <c r="M278" s="35"/>
      <c r="N278" s="35"/>
      <c r="O278" s="35"/>
      <c r="P278" s="60">
        <f t="shared" si="9"/>
        <v>0</v>
      </c>
    </row>
    <row r="279" spans="3:16" s="12" customFormat="1" x14ac:dyDescent="0.25">
      <c r="C279" s="5"/>
      <c r="D279" s="13"/>
      <c r="E279" s="13"/>
      <c r="F279" s="35"/>
      <c r="G279" s="35"/>
      <c r="H279" s="35"/>
      <c r="I279" s="60">
        <f t="shared" si="8"/>
        <v>0</v>
      </c>
      <c r="K279" s="13"/>
      <c r="L279" s="13"/>
      <c r="M279" s="35"/>
      <c r="N279" s="35"/>
      <c r="O279" s="35"/>
      <c r="P279" s="60">
        <f t="shared" si="9"/>
        <v>0</v>
      </c>
    </row>
    <row r="280" spans="3:16" s="12" customFormat="1" x14ac:dyDescent="0.25">
      <c r="C280" s="5"/>
      <c r="D280" s="13"/>
      <c r="E280" s="13"/>
      <c r="F280" s="35"/>
      <c r="G280" s="35"/>
      <c r="H280" s="35"/>
      <c r="I280" s="60">
        <f t="shared" si="8"/>
        <v>0</v>
      </c>
      <c r="K280" s="13"/>
      <c r="L280" s="13"/>
      <c r="M280" s="35"/>
      <c r="N280" s="35"/>
      <c r="O280" s="35"/>
      <c r="P280" s="60">
        <f t="shared" si="9"/>
        <v>0</v>
      </c>
    </row>
    <row r="281" spans="3:16" s="12" customFormat="1" x14ac:dyDescent="0.25">
      <c r="C281" s="5"/>
      <c r="D281" s="13"/>
      <c r="E281" s="13"/>
      <c r="F281" s="35"/>
      <c r="G281" s="35"/>
      <c r="H281" s="35"/>
      <c r="I281" s="60">
        <f t="shared" si="8"/>
        <v>0</v>
      </c>
      <c r="K281" s="13"/>
      <c r="L281" s="13"/>
      <c r="M281" s="35"/>
      <c r="N281" s="35"/>
      <c r="O281" s="35"/>
      <c r="P281" s="60">
        <f t="shared" si="9"/>
        <v>0</v>
      </c>
    </row>
    <row r="282" spans="3:16" s="12" customFormat="1" x14ac:dyDescent="0.25">
      <c r="C282" s="5"/>
      <c r="D282" s="13"/>
      <c r="E282" s="13"/>
      <c r="F282" s="35"/>
      <c r="G282" s="35"/>
      <c r="H282" s="35"/>
      <c r="I282" s="60">
        <f t="shared" si="8"/>
        <v>0</v>
      </c>
      <c r="K282" s="13"/>
      <c r="L282" s="13"/>
      <c r="M282" s="35"/>
      <c r="N282" s="35"/>
      <c r="O282" s="35"/>
      <c r="P282" s="60">
        <f t="shared" si="9"/>
        <v>0</v>
      </c>
    </row>
    <row r="283" spans="3:16" s="12" customFormat="1" x14ac:dyDescent="0.25">
      <c r="C283" s="5"/>
      <c r="D283" s="13"/>
      <c r="E283" s="13"/>
      <c r="F283" s="35"/>
      <c r="G283" s="35"/>
      <c r="H283" s="35"/>
      <c r="I283" s="60">
        <f t="shared" si="8"/>
        <v>0</v>
      </c>
      <c r="K283" s="13"/>
      <c r="L283" s="13"/>
      <c r="M283" s="35"/>
      <c r="N283" s="35"/>
      <c r="O283" s="35"/>
      <c r="P283" s="60">
        <f t="shared" si="9"/>
        <v>0</v>
      </c>
    </row>
    <row r="284" spans="3:16" s="12" customFormat="1" x14ac:dyDescent="0.25">
      <c r="C284" s="5"/>
      <c r="D284" s="13"/>
      <c r="E284" s="13"/>
      <c r="F284" s="35"/>
      <c r="G284" s="35"/>
      <c r="H284" s="35"/>
      <c r="I284" s="60">
        <f t="shared" si="8"/>
        <v>0</v>
      </c>
      <c r="K284" s="13"/>
      <c r="L284" s="13"/>
      <c r="M284" s="35"/>
      <c r="N284" s="35"/>
      <c r="O284" s="35"/>
      <c r="P284" s="60">
        <f t="shared" si="9"/>
        <v>0</v>
      </c>
    </row>
    <row r="285" spans="3:16" s="12" customFormat="1" x14ac:dyDescent="0.25">
      <c r="C285" s="5"/>
      <c r="D285" s="13"/>
      <c r="E285" s="13"/>
      <c r="F285" s="35"/>
      <c r="G285" s="35"/>
      <c r="H285" s="35"/>
      <c r="I285" s="60">
        <f t="shared" si="8"/>
        <v>0</v>
      </c>
      <c r="K285" s="13"/>
      <c r="L285" s="13"/>
      <c r="M285" s="35"/>
      <c r="N285" s="35"/>
      <c r="O285" s="35"/>
      <c r="P285" s="60">
        <f t="shared" si="9"/>
        <v>0</v>
      </c>
    </row>
    <row r="286" spans="3:16" s="12" customFormat="1" x14ac:dyDescent="0.25">
      <c r="C286" s="5"/>
      <c r="D286" s="13"/>
      <c r="E286" s="13"/>
      <c r="F286" s="35"/>
      <c r="G286" s="35"/>
      <c r="H286" s="35"/>
      <c r="I286" s="60">
        <f t="shared" si="8"/>
        <v>0</v>
      </c>
      <c r="K286" s="13"/>
      <c r="L286" s="13"/>
      <c r="M286" s="35"/>
      <c r="N286" s="35"/>
      <c r="O286" s="35"/>
      <c r="P286" s="60">
        <f t="shared" si="9"/>
        <v>0</v>
      </c>
    </row>
    <row r="287" spans="3:16" s="12" customFormat="1" x14ac:dyDescent="0.25">
      <c r="C287" s="5"/>
      <c r="D287" s="13"/>
      <c r="E287" s="13"/>
      <c r="F287" s="35"/>
      <c r="G287" s="35"/>
      <c r="H287" s="35"/>
      <c r="I287" s="60">
        <f t="shared" si="8"/>
        <v>0</v>
      </c>
      <c r="K287" s="13"/>
      <c r="L287" s="13"/>
      <c r="M287" s="35"/>
      <c r="N287" s="35"/>
      <c r="O287" s="35"/>
      <c r="P287" s="60">
        <f t="shared" si="9"/>
        <v>0</v>
      </c>
    </row>
    <row r="288" spans="3:16" s="12" customFormat="1" x14ac:dyDescent="0.25">
      <c r="C288" s="5"/>
      <c r="D288" s="13"/>
      <c r="E288" s="13"/>
      <c r="F288" s="35"/>
      <c r="G288" s="35"/>
      <c r="H288" s="35"/>
      <c r="I288" s="60">
        <f t="shared" si="8"/>
        <v>0</v>
      </c>
      <c r="K288" s="13"/>
      <c r="L288" s="13"/>
      <c r="M288" s="35"/>
      <c r="N288" s="35"/>
      <c r="O288" s="35"/>
      <c r="P288" s="60">
        <f t="shared" si="9"/>
        <v>0</v>
      </c>
    </row>
    <row r="289" spans="3:16" s="12" customFormat="1" x14ac:dyDescent="0.25">
      <c r="C289" s="5"/>
      <c r="D289" s="13"/>
      <c r="E289" s="13"/>
      <c r="F289" s="35"/>
      <c r="G289" s="35"/>
      <c r="H289" s="35"/>
      <c r="I289" s="60">
        <f t="shared" si="8"/>
        <v>0</v>
      </c>
      <c r="K289" s="13"/>
      <c r="L289" s="13"/>
      <c r="M289" s="35"/>
      <c r="N289" s="35"/>
      <c r="O289" s="35"/>
      <c r="P289" s="60">
        <f t="shared" si="9"/>
        <v>0</v>
      </c>
    </row>
    <row r="290" spans="3:16" s="12" customFormat="1" x14ac:dyDescent="0.25">
      <c r="C290" s="5"/>
      <c r="D290" s="13"/>
      <c r="E290" s="13"/>
      <c r="F290" s="35"/>
      <c r="G290" s="35"/>
      <c r="H290" s="35"/>
      <c r="I290" s="60">
        <f t="shared" si="8"/>
        <v>0</v>
      </c>
      <c r="K290" s="13"/>
      <c r="L290" s="13"/>
      <c r="M290" s="35"/>
      <c r="N290" s="35"/>
      <c r="O290" s="35"/>
      <c r="P290" s="60">
        <f t="shared" si="9"/>
        <v>0</v>
      </c>
    </row>
    <row r="291" spans="3:16" s="12" customFormat="1" x14ac:dyDescent="0.25">
      <c r="C291" s="5"/>
      <c r="D291" s="13"/>
      <c r="E291" s="13"/>
      <c r="F291" s="35"/>
      <c r="G291" s="35"/>
      <c r="H291" s="35"/>
      <c r="I291" s="60">
        <f t="shared" si="8"/>
        <v>0</v>
      </c>
      <c r="K291" s="13"/>
      <c r="L291" s="13"/>
      <c r="M291" s="35"/>
      <c r="N291" s="35"/>
      <c r="O291" s="35"/>
      <c r="P291" s="60">
        <f t="shared" si="9"/>
        <v>0</v>
      </c>
    </row>
    <row r="292" spans="3:16" s="12" customFormat="1" x14ac:dyDescent="0.25">
      <c r="C292" s="5"/>
      <c r="D292" s="13"/>
      <c r="E292" s="13"/>
      <c r="F292" s="35"/>
      <c r="G292" s="35"/>
      <c r="H292" s="35"/>
      <c r="I292" s="60">
        <f t="shared" si="8"/>
        <v>0</v>
      </c>
      <c r="K292" s="13"/>
      <c r="L292" s="13"/>
      <c r="M292" s="35"/>
      <c r="N292" s="35"/>
      <c r="O292" s="35"/>
      <c r="P292" s="60">
        <f t="shared" si="9"/>
        <v>0</v>
      </c>
    </row>
    <row r="293" spans="3:16" s="12" customFormat="1" x14ac:dyDescent="0.25">
      <c r="C293" s="5"/>
      <c r="D293" s="13"/>
      <c r="E293" s="13"/>
      <c r="F293" s="35"/>
      <c r="G293" s="35"/>
      <c r="H293" s="35"/>
      <c r="I293" s="60">
        <f t="shared" si="8"/>
        <v>0</v>
      </c>
      <c r="K293" s="13"/>
      <c r="L293" s="13"/>
      <c r="M293" s="35"/>
      <c r="N293" s="35"/>
      <c r="O293" s="35"/>
      <c r="P293" s="60">
        <f t="shared" si="9"/>
        <v>0</v>
      </c>
    </row>
    <row r="294" spans="3:16" s="12" customFormat="1" x14ac:dyDescent="0.25">
      <c r="C294" s="5"/>
      <c r="D294" s="13"/>
      <c r="E294" s="13"/>
      <c r="F294" s="35"/>
      <c r="G294" s="35"/>
      <c r="H294" s="35"/>
      <c r="I294" s="60">
        <f t="shared" si="8"/>
        <v>0</v>
      </c>
      <c r="K294" s="13"/>
      <c r="L294" s="13"/>
      <c r="M294" s="35"/>
      <c r="N294" s="35"/>
      <c r="O294" s="35"/>
      <c r="P294" s="60">
        <f t="shared" si="9"/>
        <v>0</v>
      </c>
    </row>
    <row r="295" spans="3:16" s="12" customFormat="1" x14ac:dyDescent="0.25">
      <c r="C295" s="5"/>
      <c r="D295" s="13"/>
      <c r="E295" s="13"/>
      <c r="F295" s="35"/>
      <c r="G295" s="35"/>
      <c r="H295" s="35"/>
      <c r="I295" s="60">
        <f t="shared" si="8"/>
        <v>0</v>
      </c>
      <c r="K295" s="13"/>
      <c r="L295" s="13"/>
      <c r="M295" s="35"/>
      <c r="N295" s="35"/>
      <c r="O295" s="35"/>
      <c r="P295" s="60">
        <f t="shared" si="9"/>
        <v>0</v>
      </c>
    </row>
    <row r="296" spans="3:16" s="12" customFormat="1" x14ac:dyDescent="0.25">
      <c r="C296" s="5"/>
      <c r="D296" s="13"/>
      <c r="E296" s="13"/>
      <c r="F296" s="35"/>
      <c r="G296" s="35"/>
      <c r="H296" s="35"/>
      <c r="I296" s="60">
        <f t="shared" si="8"/>
        <v>0</v>
      </c>
      <c r="K296" s="13"/>
      <c r="L296" s="13"/>
      <c r="M296" s="35"/>
      <c r="N296" s="35"/>
      <c r="O296" s="35"/>
      <c r="P296" s="60">
        <f t="shared" si="9"/>
        <v>0</v>
      </c>
    </row>
    <row r="297" spans="3:16" s="12" customFormat="1" x14ac:dyDescent="0.25">
      <c r="C297" s="5"/>
      <c r="D297" s="13"/>
      <c r="E297" s="13"/>
      <c r="F297" s="35"/>
      <c r="G297" s="35"/>
      <c r="H297" s="35"/>
      <c r="I297" s="60">
        <f t="shared" si="8"/>
        <v>0</v>
      </c>
      <c r="K297" s="13"/>
      <c r="L297" s="13"/>
      <c r="M297" s="35"/>
      <c r="N297" s="35"/>
      <c r="O297" s="35"/>
      <c r="P297" s="60">
        <f t="shared" si="9"/>
        <v>0</v>
      </c>
    </row>
    <row r="298" spans="3:16" s="12" customFormat="1" x14ac:dyDescent="0.25">
      <c r="C298" s="5"/>
      <c r="D298" s="13"/>
      <c r="E298" s="13"/>
      <c r="F298" s="35"/>
      <c r="G298" s="35"/>
      <c r="H298" s="35"/>
      <c r="I298" s="60">
        <f t="shared" si="8"/>
        <v>0</v>
      </c>
      <c r="K298" s="13"/>
      <c r="L298" s="13"/>
      <c r="M298" s="35"/>
      <c r="N298" s="35"/>
      <c r="O298" s="35"/>
      <c r="P298" s="60">
        <f t="shared" si="9"/>
        <v>0</v>
      </c>
    </row>
    <row r="299" spans="3:16" s="12" customFormat="1" x14ac:dyDescent="0.25">
      <c r="C299" s="5"/>
      <c r="D299" s="13"/>
      <c r="E299" s="13"/>
      <c r="F299" s="35"/>
      <c r="G299" s="35"/>
      <c r="H299" s="35"/>
      <c r="I299" s="60">
        <f t="shared" si="8"/>
        <v>0</v>
      </c>
      <c r="K299" s="13"/>
      <c r="L299" s="13"/>
      <c r="M299" s="35"/>
      <c r="N299" s="35"/>
      <c r="O299" s="35"/>
      <c r="P299" s="60">
        <f t="shared" si="9"/>
        <v>0</v>
      </c>
    </row>
    <row r="300" spans="3:16" s="12" customFormat="1" x14ac:dyDescent="0.25">
      <c r="C300" s="5"/>
      <c r="D300" s="13"/>
      <c r="E300" s="13"/>
      <c r="F300" s="35"/>
      <c r="G300" s="35"/>
      <c r="H300" s="35"/>
      <c r="I300" s="60">
        <f t="shared" si="8"/>
        <v>0</v>
      </c>
      <c r="K300" s="13"/>
      <c r="L300" s="13"/>
      <c r="M300" s="35"/>
      <c r="N300" s="35"/>
      <c r="O300" s="35"/>
      <c r="P300" s="60">
        <f t="shared" si="9"/>
        <v>0</v>
      </c>
    </row>
    <row r="301" spans="3:16" s="12" customFormat="1" x14ac:dyDescent="0.25">
      <c r="C301" s="5"/>
      <c r="D301" s="13"/>
      <c r="E301" s="13"/>
      <c r="F301" s="35"/>
      <c r="G301" s="35"/>
      <c r="H301" s="35"/>
      <c r="I301" s="60">
        <f t="shared" si="8"/>
        <v>0</v>
      </c>
      <c r="K301" s="13"/>
      <c r="L301" s="13"/>
      <c r="M301" s="35"/>
      <c r="N301" s="35"/>
      <c r="O301" s="35"/>
      <c r="P301" s="60">
        <f t="shared" si="9"/>
        <v>0</v>
      </c>
    </row>
    <row r="302" spans="3:16" s="12" customFormat="1" x14ac:dyDescent="0.25">
      <c r="C302" s="5"/>
      <c r="D302" s="13"/>
      <c r="E302" s="13"/>
      <c r="F302" s="35"/>
      <c r="G302" s="35"/>
      <c r="H302" s="35"/>
      <c r="I302" s="60">
        <f t="shared" si="8"/>
        <v>0</v>
      </c>
      <c r="K302" s="13"/>
      <c r="L302" s="13"/>
      <c r="M302" s="35"/>
      <c r="N302" s="35"/>
      <c r="O302" s="35"/>
      <c r="P302" s="60">
        <f t="shared" si="9"/>
        <v>0</v>
      </c>
    </row>
    <row r="303" spans="3:16" s="12" customFormat="1" x14ac:dyDescent="0.25">
      <c r="C303" s="5"/>
      <c r="D303" s="13"/>
      <c r="E303" s="13"/>
      <c r="F303" s="35"/>
      <c r="G303" s="35"/>
      <c r="H303" s="35"/>
      <c r="I303" s="60">
        <f t="shared" si="8"/>
        <v>0</v>
      </c>
      <c r="K303" s="13"/>
      <c r="L303" s="13"/>
      <c r="M303" s="35"/>
      <c r="N303" s="35"/>
      <c r="O303" s="35"/>
      <c r="P303" s="60">
        <f t="shared" si="9"/>
        <v>0</v>
      </c>
    </row>
    <row r="304" spans="3:16" s="12" customFormat="1" x14ac:dyDescent="0.25">
      <c r="C304" s="5"/>
      <c r="D304" s="13"/>
      <c r="E304" s="13"/>
      <c r="F304" s="35"/>
      <c r="G304" s="35"/>
      <c r="H304" s="35"/>
      <c r="I304" s="60">
        <f t="shared" si="8"/>
        <v>0</v>
      </c>
      <c r="K304" s="13"/>
      <c r="L304" s="13"/>
      <c r="M304" s="35"/>
      <c r="N304" s="35"/>
      <c r="O304" s="35"/>
      <c r="P304" s="60">
        <f t="shared" si="9"/>
        <v>0</v>
      </c>
    </row>
    <row r="305" spans="3:16" s="12" customFormat="1" x14ac:dyDescent="0.25">
      <c r="C305" s="5"/>
      <c r="D305" s="13"/>
      <c r="E305" s="13"/>
      <c r="F305" s="35"/>
      <c r="G305" s="35"/>
      <c r="H305" s="35"/>
      <c r="I305" s="60">
        <f t="shared" si="8"/>
        <v>0</v>
      </c>
      <c r="K305" s="13"/>
      <c r="L305" s="13"/>
      <c r="M305" s="35"/>
      <c r="N305" s="35"/>
      <c r="O305" s="35"/>
      <c r="P305" s="60">
        <f t="shared" si="9"/>
        <v>0</v>
      </c>
    </row>
    <row r="306" spans="3:16" s="12" customFormat="1" x14ac:dyDescent="0.25">
      <c r="C306" s="5"/>
      <c r="D306" s="13"/>
      <c r="E306" s="13"/>
      <c r="F306" s="35"/>
      <c r="G306" s="35"/>
      <c r="H306" s="35"/>
      <c r="I306" s="60">
        <f t="shared" si="8"/>
        <v>0</v>
      </c>
      <c r="K306" s="13"/>
      <c r="L306" s="13"/>
      <c r="M306" s="35"/>
      <c r="N306" s="35"/>
      <c r="O306" s="35"/>
      <c r="P306" s="60">
        <f t="shared" si="9"/>
        <v>0</v>
      </c>
    </row>
    <row r="307" spans="3:16" s="12" customFormat="1" x14ac:dyDescent="0.25">
      <c r="C307" s="5"/>
      <c r="D307" s="13"/>
      <c r="E307" s="13"/>
      <c r="F307" s="35"/>
      <c r="G307" s="35"/>
      <c r="H307" s="35"/>
      <c r="I307" s="60">
        <f t="shared" si="8"/>
        <v>0</v>
      </c>
      <c r="K307" s="13"/>
      <c r="L307" s="13"/>
      <c r="M307" s="35"/>
      <c r="N307" s="35"/>
      <c r="O307" s="35"/>
      <c r="P307" s="60">
        <f t="shared" si="9"/>
        <v>0</v>
      </c>
    </row>
    <row r="308" spans="3:16" s="12" customFormat="1" x14ac:dyDescent="0.25">
      <c r="C308" s="5"/>
      <c r="D308" s="13"/>
      <c r="E308" s="13"/>
      <c r="F308" s="35"/>
      <c r="G308" s="35"/>
      <c r="H308" s="35"/>
      <c r="I308" s="60">
        <f t="shared" si="8"/>
        <v>0</v>
      </c>
      <c r="K308" s="13"/>
      <c r="L308" s="13"/>
      <c r="M308" s="35"/>
      <c r="N308" s="35"/>
      <c r="O308" s="35"/>
      <c r="P308" s="60">
        <f t="shared" si="9"/>
        <v>0</v>
      </c>
    </row>
    <row r="309" spans="3:16" s="12" customFormat="1" x14ac:dyDescent="0.25">
      <c r="C309" s="5"/>
      <c r="D309" s="13"/>
      <c r="E309" s="13"/>
      <c r="F309" s="35"/>
      <c r="G309" s="35"/>
      <c r="H309" s="35"/>
      <c r="I309" s="60">
        <f t="shared" si="8"/>
        <v>0</v>
      </c>
      <c r="K309" s="13"/>
      <c r="L309" s="13"/>
      <c r="M309" s="35"/>
      <c r="N309" s="35"/>
      <c r="O309" s="35"/>
      <c r="P309" s="60">
        <f t="shared" si="9"/>
        <v>0</v>
      </c>
    </row>
    <row r="310" spans="3:16" s="12" customFormat="1" x14ac:dyDescent="0.25">
      <c r="C310" s="5"/>
      <c r="D310" s="13"/>
      <c r="E310" s="13"/>
      <c r="F310" s="35"/>
      <c r="G310" s="35"/>
      <c r="H310" s="35"/>
      <c r="I310" s="60">
        <f t="shared" si="8"/>
        <v>0</v>
      </c>
      <c r="K310" s="13"/>
      <c r="L310" s="13"/>
      <c r="M310" s="35"/>
      <c r="N310" s="35"/>
      <c r="O310" s="35"/>
      <c r="P310" s="60">
        <f t="shared" si="9"/>
        <v>0</v>
      </c>
    </row>
    <row r="311" spans="3:16" s="12" customFormat="1" x14ac:dyDescent="0.25">
      <c r="C311" s="5"/>
      <c r="D311" s="13"/>
      <c r="E311" s="13"/>
      <c r="F311" s="35"/>
      <c r="G311" s="35"/>
      <c r="H311" s="35"/>
      <c r="I311" s="60">
        <f t="shared" si="8"/>
        <v>0</v>
      </c>
      <c r="K311" s="13"/>
      <c r="L311" s="13"/>
      <c r="M311" s="35"/>
      <c r="N311" s="35"/>
      <c r="O311" s="35"/>
      <c r="P311" s="60">
        <f t="shared" si="9"/>
        <v>0</v>
      </c>
    </row>
    <row r="312" spans="3:16" s="12" customFormat="1" x14ac:dyDescent="0.25">
      <c r="C312" s="5"/>
      <c r="D312" s="13"/>
      <c r="E312" s="13"/>
      <c r="F312" s="35"/>
      <c r="G312" s="35"/>
      <c r="H312" s="35"/>
      <c r="I312" s="60">
        <f t="shared" si="8"/>
        <v>0</v>
      </c>
      <c r="K312" s="13"/>
      <c r="L312" s="13"/>
      <c r="M312" s="35"/>
      <c r="N312" s="35"/>
      <c r="O312" s="35"/>
      <c r="P312" s="60">
        <f t="shared" si="9"/>
        <v>0</v>
      </c>
    </row>
    <row r="313" spans="3:16" s="12" customFormat="1" x14ac:dyDescent="0.25">
      <c r="C313" s="5"/>
      <c r="D313" s="13"/>
      <c r="E313" s="13"/>
      <c r="F313" s="35"/>
      <c r="G313" s="35"/>
      <c r="H313" s="35"/>
      <c r="I313" s="60">
        <f t="shared" si="8"/>
        <v>0</v>
      </c>
      <c r="K313" s="13"/>
      <c r="L313" s="13"/>
      <c r="M313" s="35"/>
      <c r="N313" s="35"/>
      <c r="O313" s="35"/>
      <c r="P313" s="60">
        <f t="shared" si="9"/>
        <v>0</v>
      </c>
    </row>
    <row r="314" spans="3:16" s="12" customFormat="1" x14ac:dyDescent="0.25">
      <c r="C314" s="5"/>
      <c r="D314" s="13"/>
      <c r="E314" s="13"/>
      <c r="F314" s="35"/>
      <c r="G314" s="35"/>
      <c r="H314" s="35"/>
      <c r="I314" s="60">
        <f t="shared" si="8"/>
        <v>0</v>
      </c>
      <c r="K314" s="13"/>
      <c r="L314" s="13"/>
      <c r="M314" s="35"/>
      <c r="N314" s="35"/>
      <c r="O314" s="35"/>
      <c r="P314" s="60">
        <f t="shared" si="9"/>
        <v>0</v>
      </c>
    </row>
    <row r="315" spans="3:16" s="12" customFormat="1" x14ac:dyDescent="0.25">
      <c r="C315" s="5"/>
      <c r="D315" s="13"/>
      <c r="E315" s="13"/>
      <c r="F315" s="35"/>
      <c r="G315" s="35"/>
      <c r="H315" s="35"/>
      <c r="I315" s="60">
        <f t="shared" si="8"/>
        <v>0</v>
      </c>
      <c r="K315" s="13"/>
      <c r="L315" s="13"/>
      <c r="M315" s="35"/>
      <c r="N315" s="35"/>
      <c r="O315" s="35"/>
      <c r="P315" s="60">
        <f t="shared" si="9"/>
        <v>0</v>
      </c>
    </row>
    <row r="316" spans="3:16" s="12" customFormat="1" x14ac:dyDescent="0.25">
      <c r="C316" s="5"/>
      <c r="D316" s="13"/>
      <c r="E316" s="13"/>
      <c r="F316" s="35"/>
      <c r="G316" s="35"/>
      <c r="H316" s="35"/>
      <c r="I316" s="60">
        <f t="shared" si="8"/>
        <v>0</v>
      </c>
      <c r="K316" s="13"/>
      <c r="L316" s="13"/>
      <c r="M316" s="35"/>
      <c r="N316" s="35"/>
      <c r="O316" s="35"/>
      <c r="P316" s="60">
        <f t="shared" si="9"/>
        <v>0</v>
      </c>
    </row>
    <row r="317" spans="3:16" s="12" customFormat="1" x14ac:dyDescent="0.25">
      <c r="C317" s="5"/>
      <c r="D317" s="13"/>
      <c r="E317" s="13"/>
      <c r="F317" s="35"/>
      <c r="G317" s="35"/>
      <c r="H317" s="35"/>
      <c r="I317" s="60">
        <f t="shared" si="8"/>
        <v>0</v>
      </c>
      <c r="K317" s="13"/>
      <c r="L317" s="13"/>
      <c r="M317" s="35"/>
      <c r="N317" s="35"/>
      <c r="O317" s="35"/>
      <c r="P317" s="60">
        <f t="shared" si="9"/>
        <v>0</v>
      </c>
    </row>
    <row r="318" spans="3:16" s="12" customFormat="1" x14ac:dyDescent="0.25">
      <c r="C318" s="5"/>
      <c r="D318" s="13"/>
      <c r="E318" s="13"/>
      <c r="F318" s="35"/>
      <c r="G318" s="35"/>
      <c r="H318" s="35"/>
      <c r="I318" s="60">
        <f t="shared" si="8"/>
        <v>0</v>
      </c>
      <c r="K318" s="13"/>
      <c r="L318" s="13"/>
      <c r="M318" s="35"/>
      <c r="N318" s="35"/>
      <c r="O318" s="35"/>
      <c r="P318" s="60">
        <f t="shared" si="9"/>
        <v>0</v>
      </c>
    </row>
    <row r="319" spans="3:16" s="12" customFormat="1" x14ac:dyDescent="0.25">
      <c r="C319" s="5"/>
      <c r="D319" s="13"/>
      <c r="E319" s="13"/>
      <c r="F319" s="35"/>
      <c r="G319" s="35"/>
      <c r="H319" s="35"/>
      <c r="I319" s="60">
        <f t="shared" si="8"/>
        <v>0</v>
      </c>
      <c r="K319" s="13"/>
      <c r="L319" s="13"/>
      <c r="M319" s="35"/>
      <c r="N319" s="35"/>
      <c r="O319" s="35"/>
      <c r="P319" s="60">
        <f t="shared" si="9"/>
        <v>0</v>
      </c>
    </row>
    <row r="320" spans="3:16" s="12" customFormat="1" x14ac:dyDescent="0.25">
      <c r="C320" s="5"/>
      <c r="D320" s="13"/>
      <c r="E320" s="13"/>
      <c r="F320" s="35"/>
      <c r="G320" s="35"/>
      <c r="H320" s="35"/>
      <c r="I320" s="60">
        <f t="shared" si="8"/>
        <v>0</v>
      </c>
      <c r="K320" s="13"/>
      <c r="L320" s="13"/>
      <c r="M320" s="35"/>
      <c r="N320" s="35"/>
      <c r="O320" s="35"/>
      <c r="P320" s="60">
        <f t="shared" si="9"/>
        <v>0</v>
      </c>
    </row>
    <row r="321" spans="3:16" s="12" customFormat="1" x14ac:dyDescent="0.25">
      <c r="C321" s="5"/>
      <c r="D321" s="13"/>
      <c r="E321" s="13"/>
      <c r="F321" s="35"/>
      <c r="G321" s="35"/>
      <c r="H321" s="35"/>
      <c r="I321" s="60">
        <f t="shared" si="8"/>
        <v>0</v>
      </c>
      <c r="K321" s="13"/>
      <c r="L321" s="13"/>
      <c r="M321" s="35"/>
      <c r="N321" s="35"/>
      <c r="O321" s="35"/>
      <c r="P321" s="60">
        <f t="shared" si="9"/>
        <v>0</v>
      </c>
    </row>
    <row r="322" spans="3:16" s="12" customFormat="1" x14ac:dyDescent="0.25">
      <c r="C322" s="5"/>
      <c r="D322" s="13"/>
      <c r="E322" s="13"/>
      <c r="F322" s="35"/>
      <c r="G322" s="35"/>
      <c r="H322" s="35"/>
      <c r="I322" s="60">
        <f t="shared" si="8"/>
        <v>0</v>
      </c>
      <c r="K322" s="13"/>
      <c r="L322" s="13"/>
      <c r="M322" s="35"/>
      <c r="N322" s="35"/>
      <c r="O322" s="35"/>
      <c r="P322" s="60">
        <f t="shared" si="9"/>
        <v>0</v>
      </c>
    </row>
    <row r="323" spans="3:16" s="12" customFormat="1" x14ac:dyDescent="0.25">
      <c r="C323" s="5"/>
      <c r="D323" s="13"/>
      <c r="E323" s="13"/>
      <c r="F323" s="35"/>
      <c r="G323" s="35"/>
      <c r="H323" s="35"/>
      <c r="I323" s="60">
        <f t="shared" si="8"/>
        <v>0</v>
      </c>
      <c r="K323" s="13"/>
      <c r="L323" s="13"/>
      <c r="M323" s="35"/>
      <c r="N323" s="35"/>
      <c r="O323" s="35"/>
      <c r="P323" s="60">
        <f t="shared" si="9"/>
        <v>0</v>
      </c>
    </row>
    <row r="324" spans="3:16" s="12" customFormat="1" x14ac:dyDescent="0.25">
      <c r="C324" s="5"/>
      <c r="D324" s="13"/>
      <c r="E324" s="13"/>
      <c r="F324" s="35"/>
      <c r="G324" s="35"/>
      <c r="H324" s="35"/>
      <c r="I324" s="60">
        <f t="shared" si="8"/>
        <v>0</v>
      </c>
      <c r="K324" s="13"/>
      <c r="L324" s="13"/>
      <c r="M324" s="35"/>
      <c r="N324" s="35"/>
      <c r="O324" s="35"/>
      <c r="P324" s="60">
        <f t="shared" si="9"/>
        <v>0</v>
      </c>
    </row>
    <row r="325" spans="3:16" s="12" customFormat="1" x14ac:dyDescent="0.25">
      <c r="C325" s="5"/>
      <c r="D325" s="13"/>
      <c r="E325" s="13"/>
      <c r="F325" s="35"/>
      <c r="G325" s="35"/>
      <c r="H325" s="35"/>
      <c r="I325" s="60">
        <f t="shared" si="8"/>
        <v>0</v>
      </c>
      <c r="K325" s="13"/>
      <c r="L325" s="13"/>
      <c r="M325" s="35"/>
      <c r="N325" s="35"/>
      <c r="O325" s="35"/>
      <c r="P325" s="60">
        <f t="shared" si="9"/>
        <v>0</v>
      </c>
    </row>
    <row r="326" spans="3:16" s="12" customFormat="1" x14ac:dyDescent="0.25">
      <c r="C326" s="5"/>
      <c r="D326" s="13"/>
      <c r="E326" s="13"/>
      <c r="F326" s="35"/>
      <c r="G326" s="35"/>
      <c r="H326" s="35"/>
      <c r="I326" s="60">
        <f t="shared" si="8"/>
        <v>0</v>
      </c>
      <c r="K326" s="13"/>
      <c r="L326" s="13"/>
      <c r="M326" s="35"/>
      <c r="N326" s="35"/>
      <c r="O326" s="35"/>
      <c r="P326" s="60">
        <f t="shared" si="9"/>
        <v>0</v>
      </c>
    </row>
    <row r="327" spans="3:16" s="12" customFormat="1" x14ac:dyDescent="0.25">
      <c r="C327" s="5"/>
      <c r="D327" s="13"/>
      <c r="E327" s="13"/>
      <c r="F327" s="35"/>
      <c r="G327" s="35"/>
      <c r="H327" s="35"/>
      <c r="I327" s="60">
        <f t="shared" si="8"/>
        <v>0</v>
      </c>
      <c r="K327" s="13"/>
      <c r="L327" s="13"/>
      <c r="M327" s="35"/>
      <c r="N327" s="35"/>
      <c r="O327" s="35"/>
      <c r="P327" s="60">
        <f t="shared" si="9"/>
        <v>0</v>
      </c>
    </row>
    <row r="328" spans="3:16" s="12" customFormat="1" x14ac:dyDescent="0.25">
      <c r="C328" s="5"/>
      <c r="D328" s="13"/>
      <c r="E328" s="13"/>
      <c r="F328" s="35"/>
      <c r="G328" s="35"/>
      <c r="H328" s="35"/>
      <c r="I328" s="60">
        <f t="shared" si="8"/>
        <v>0</v>
      </c>
      <c r="K328" s="13"/>
      <c r="L328" s="13"/>
      <c r="M328" s="35"/>
      <c r="N328" s="35"/>
      <c r="O328" s="35"/>
      <c r="P328" s="60">
        <f t="shared" si="9"/>
        <v>0</v>
      </c>
    </row>
    <row r="329" spans="3:16" s="12" customFormat="1" x14ac:dyDescent="0.25">
      <c r="C329" s="5"/>
      <c r="D329" s="13"/>
      <c r="E329" s="13"/>
      <c r="F329" s="35"/>
      <c r="G329" s="35"/>
      <c r="H329" s="35"/>
      <c r="I329" s="60">
        <f t="shared" si="8"/>
        <v>0</v>
      </c>
      <c r="K329" s="13"/>
      <c r="L329" s="13"/>
      <c r="M329" s="35"/>
      <c r="N329" s="35"/>
      <c r="O329" s="35"/>
      <c r="P329" s="60">
        <f t="shared" si="9"/>
        <v>0</v>
      </c>
    </row>
    <row r="330" spans="3:16" s="12" customFormat="1" x14ac:dyDescent="0.25">
      <c r="C330" s="5"/>
      <c r="D330" s="13"/>
      <c r="E330" s="13"/>
      <c r="F330" s="35"/>
      <c r="G330" s="35"/>
      <c r="H330" s="35"/>
      <c r="I330" s="60">
        <f t="shared" si="8"/>
        <v>0</v>
      </c>
      <c r="K330" s="13"/>
      <c r="L330" s="13"/>
      <c r="M330" s="35"/>
      <c r="N330" s="35"/>
      <c r="O330" s="35"/>
      <c r="P330" s="60">
        <f t="shared" si="9"/>
        <v>0</v>
      </c>
    </row>
    <row r="331" spans="3:16" s="12" customFormat="1" x14ac:dyDescent="0.25">
      <c r="C331" s="5"/>
      <c r="D331" s="13"/>
      <c r="E331" s="13"/>
      <c r="F331" s="35"/>
      <c r="G331" s="35"/>
      <c r="H331" s="35"/>
      <c r="I331" s="60">
        <f t="shared" si="8"/>
        <v>0</v>
      </c>
      <c r="K331" s="13"/>
      <c r="L331" s="13"/>
      <c r="M331" s="35"/>
      <c r="N331" s="35"/>
      <c r="O331" s="35"/>
      <c r="P331" s="60">
        <f t="shared" si="9"/>
        <v>0</v>
      </c>
    </row>
    <row r="332" spans="3:16" s="12" customFormat="1" x14ac:dyDescent="0.25">
      <c r="C332" s="5"/>
      <c r="D332" s="13"/>
      <c r="E332" s="13"/>
      <c r="F332" s="35"/>
      <c r="G332" s="35"/>
      <c r="H332" s="35"/>
      <c r="I332" s="60">
        <f t="shared" si="8"/>
        <v>0</v>
      </c>
      <c r="K332" s="13"/>
      <c r="L332" s="13"/>
      <c r="M332" s="35"/>
      <c r="N332" s="35"/>
      <c r="O332" s="35"/>
      <c r="P332" s="60">
        <f t="shared" si="9"/>
        <v>0</v>
      </c>
    </row>
    <row r="333" spans="3:16" s="12" customFormat="1" x14ac:dyDescent="0.25">
      <c r="C333" s="5"/>
      <c r="D333" s="13"/>
      <c r="E333" s="13"/>
      <c r="F333" s="35"/>
      <c r="G333" s="35"/>
      <c r="H333" s="35"/>
      <c r="I333" s="60">
        <f t="shared" ref="I333:I396" si="10">MIN(D333,F333,G333)*H333</f>
        <v>0</v>
      </c>
      <c r="K333" s="13"/>
      <c r="L333" s="13"/>
      <c r="M333" s="35"/>
      <c r="N333" s="35"/>
      <c r="O333" s="35"/>
      <c r="P333" s="60">
        <f t="shared" si="9"/>
        <v>0</v>
      </c>
    </row>
    <row r="334" spans="3:16" s="12" customFormat="1" x14ac:dyDescent="0.25">
      <c r="C334" s="5"/>
      <c r="D334" s="13"/>
      <c r="E334" s="13"/>
      <c r="F334" s="35"/>
      <c r="G334" s="35"/>
      <c r="H334" s="35"/>
      <c r="I334" s="60">
        <f t="shared" si="10"/>
        <v>0</v>
      </c>
      <c r="K334" s="13"/>
      <c r="L334" s="13"/>
      <c r="M334" s="35"/>
      <c r="N334" s="35"/>
      <c r="O334" s="35"/>
      <c r="P334" s="60">
        <f t="shared" ref="P334:P397" si="11">MIN(K334,M334,N334)*O334</f>
        <v>0</v>
      </c>
    </row>
    <row r="335" spans="3:16" s="12" customFormat="1" x14ac:dyDescent="0.25">
      <c r="C335" s="5"/>
      <c r="D335" s="13"/>
      <c r="E335" s="13"/>
      <c r="F335" s="35"/>
      <c r="G335" s="35"/>
      <c r="H335" s="35"/>
      <c r="I335" s="60">
        <f t="shared" si="10"/>
        <v>0</v>
      </c>
      <c r="K335" s="13"/>
      <c r="L335" s="13"/>
      <c r="M335" s="35"/>
      <c r="N335" s="35"/>
      <c r="O335" s="35"/>
      <c r="P335" s="60">
        <f t="shared" si="11"/>
        <v>0</v>
      </c>
    </row>
    <row r="336" spans="3:16" s="12" customFormat="1" x14ac:dyDescent="0.25">
      <c r="C336" s="5"/>
      <c r="D336" s="13"/>
      <c r="E336" s="13"/>
      <c r="F336" s="35"/>
      <c r="G336" s="35"/>
      <c r="H336" s="35"/>
      <c r="I336" s="60">
        <f t="shared" si="10"/>
        <v>0</v>
      </c>
      <c r="K336" s="13"/>
      <c r="L336" s="13"/>
      <c r="M336" s="35"/>
      <c r="N336" s="35"/>
      <c r="O336" s="35"/>
      <c r="P336" s="60">
        <f t="shared" si="11"/>
        <v>0</v>
      </c>
    </row>
    <row r="337" spans="3:16" s="12" customFormat="1" x14ac:dyDescent="0.25">
      <c r="C337" s="5"/>
      <c r="D337" s="13"/>
      <c r="E337" s="13"/>
      <c r="F337" s="35"/>
      <c r="G337" s="35"/>
      <c r="H337" s="35"/>
      <c r="I337" s="60">
        <f t="shared" si="10"/>
        <v>0</v>
      </c>
      <c r="K337" s="13"/>
      <c r="L337" s="13"/>
      <c r="M337" s="35"/>
      <c r="N337" s="35"/>
      <c r="O337" s="35"/>
      <c r="P337" s="60">
        <f t="shared" si="11"/>
        <v>0</v>
      </c>
    </row>
    <row r="338" spans="3:16" s="12" customFormat="1" x14ac:dyDescent="0.25">
      <c r="C338" s="5"/>
      <c r="D338" s="13"/>
      <c r="E338" s="13"/>
      <c r="F338" s="35"/>
      <c r="G338" s="35"/>
      <c r="H338" s="35"/>
      <c r="I338" s="60">
        <f t="shared" si="10"/>
        <v>0</v>
      </c>
      <c r="K338" s="13"/>
      <c r="L338" s="13"/>
      <c r="M338" s="35"/>
      <c r="N338" s="35"/>
      <c r="O338" s="35"/>
      <c r="P338" s="60">
        <f t="shared" si="11"/>
        <v>0</v>
      </c>
    </row>
    <row r="339" spans="3:16" s="12" customFormat="1" x14ac:dyDescent="0.25">
      <c r="C339" s="5"/>
      <c r="D339" s="13"/>
      <c r="E339" s="13"/>
      <c r="F339" s="35"/>
      <c r="G339" s="35"/>
      <c r="H339" s="35"/>
      <c r="I339" s="60">
        <f t="shared" si="10"/>
        <v>0</v>
      </c>
      <c r="K339" s="13"/>
      <c r="L339" s="13"/>
      <c r="M339" s="35"/>
      <c r="N339" s="35"/>
      <c r="O339" s="35"/>
      <c r="P339" s="60">
        <f t="shared" si="11"/>
        <v>0</v>
      </c>
    </row>
    <row r="340" spans="3:16" s="12" customFormat="1" x14ac:dyDescent="0.25">
      <c r="C340" s="5"/>
      <c r="D340" s="13"/>
      <c r="E340" s="13"/>
      <c r="F340" s="35"/>
      <c r="G340" s="35"/>
      <c r="H340" s="35"/>
      <c r="I340" s="60">
        <f t="shared" si="10"/>
        <v>0</v>
      </c>
      <c r="K340" s="13"/>
      <c r="L340" s="13"/>
      <c r="M340" s="35"/>
      <c r="N340" s="35"/>
      <c r="O340" s="35"/>
      <c r="P340" s="60">
        <f t="shared" si="11"/>
        <v>0</v>
      </c>
    </row>
    <row r="341" spans="3:16" s="12" customFormat="1" x14ac:dyDescent="0.25">
      <c r="C341" s="5"/>
      <c r="D341" s="13"/>
      <c r="E341" s="13"/>
      <c r="F341" s="35"/>
      <c r="G341" s="35"/>
      <c r="H341" s="35"/>
      <c r="I341" s="60">
        <f t="shared" si="10"/>
        <v>0</v>
      </c>
      <c r="K341" s="13"/>
      <c r="L341" s="13"/>
      <c r="M341" s="35"/>
      <c r="N341" s="35"/>
      <c r="O341" s="35"/>
      <c r="P341" s="60">
        <f t="shared" si="11"/>
        <v>0</v>
      </c>
    </row>
    <row r="342" spans="3:16" s="12" customFormat="1" x14ac:dyDescent="0.25">
      <c r="C342" s="5"/>
      <c r="D342" s="13"/>
      <c r="E342" s="13"/>
      <c r="F342" s="35"/>
      <c r="G342" s="35"/>
      <c r="H342" s="35"/>
      <c r="I342" s="60">
        <f t="shared" si="10"/>
        <v>0</v>
      </c>
      <c r="K342" s="13"/>
      <c r="L342" s="13"/>
      <c r="M342" s="35"/>
      <c r="N342" s="35"/>
      <c r="O342" s="35"/>
      <c r="P342" s="60">
        <f t="shared" si="11"/>
        <v>0</v>
      </c>
    </row>
    <row r="343" spans="3:16" s="12" customFormat="1" x14ac:dyDescent="0.25">
      <c r="C343" s="5"/>
      <c r="D343" s="13"/>
      <c r="E343" s="13"/>
      <c r="F343" s="35"/>
      <c r="G343" s="35"/>
      <c r="H343" s="35"/>
      <c r="I343" s="60">
        <f t="shared" si="10"/>
        <v>0</v>
      </c>
      <c r="K343" s="13"/>
      <c r="L343" s="13"/>
      <c r="M343" s="35"/>
      <c r="N343" s="35"/>
      <c r="O343" s="35"/>
      <c r="P343" s="60">
        <f t="shared" si="11"/>
        <v>0</v>
      </c>
    </row>
    <row r="344" spans="3:16" s="12" customFormat="1" x14ac:dyDescent="0.25">
      <c r="C344" s="5"/>
      <c r="D344" s="13"/>
      <c r="E344" s="13"/>
      <c r="F344" s="35"/>
      <c r="G344" s="35"/>
      <c r="H344" s="35"/>
      <c r="I344" s="60">
        <f t="shared" si="10"/>
        <v>0</v>
      </c>
      <c r="K344" s="13"/>
      <c r="L344" s="13"/>
      <c r="M344" s="35"/>
      <c r="N344" s="35"/>
      <c r="O344" s="35"/>
      <c r="P344" s="60">
        <f t="shared" si="11"/>
        <v>0</v>
      </c>
    </row>
    <row r="345" spans="3:16" s="12" customFormat="1" x14ac:dyDescent="0.25">
      <c r="C345" s="5"/>
      <c r="D345" s="13"/>
      <c r="E345" s="13"/>
      <c r="F345" s="35"/>
      <c r="G345" s="35"/>
      <c r="H345" s="35"/>
      <c r="I345" s="60">
        <f t="shared" si="10"/>
        <v>0</v>
      </c>
      <c r="K345" s="13"/>
      <c r="L345" s="13"/>
      <c r="M345" s="35"/>
      <c r="N345" s="35"/>
      <c r="O345" s="35"/>
      <c r="P345" s="60">
        <f t="shared" si="11"/>
        <v>0</v>
      </c>
    </row>
    <row r="346" spans="3:16" s="12" customFormat="1" x14ac:dyDescent="0.25">
      <c r="C346" s="5"/>
      <c r="D346" s="13"/>
      <c r="E346" s="13"/>
      <c r="F346" s="35"/>
      <c r="G346" s="35"/>
      <c r="H346" s="35"/>
      <c r="I346" s="60">
        <f t="shared" si="10"/>
        <v>0</v>
      </c>
      <c r="K346" s="13"/>
      <c r="L346" s="13"/>
      <c r="M346" s="35"/>
      <c r="N346" s="35"/>
      <c r="O346" s="35"/>
      <c r="P346" s="60">
        <f t="shared" si="11"/>
        <v>0</v>
      </c>
    </row>
    <row r="347" spans="3:16" s="12" customFormat="1" x14ac:dyDescent="0.25">
      <c r="C347" s="5"/>
      <c r="D347" s="13"/>
      <c r="E347" s="13"/>
      <c r="F347" s="35"/>
      <c r="G347" s="35"/>
      <c r="H347" s="35"/>
      <c r="I347" s="60">
        <f t="shared" si="10"/>
        <v>0</v>
      </c>
      <c r="K347" s="13"/>
      <c r="L347" s="13"/>
      <c r="M347" s="35"/>
      <c r="N347" s="35"/>
      <c r="O347" s="35"/>
      <c r="P347" s="60">
        <f t="shared" si="11"/>
        <v>0</v>
      </c>
    </row>
    <row r="348" spans="3:16" s="12" customFormat="1" x14ac:dyDescent="0.25">
      <c r="C348" s="5"/>
      <c r="D348" s="13"/>
      <c r="E348" s="13"/>
      <c r="F348" s="35"/>
      <c r="G348" s="35"/>
      <c r="H348" s="35"/>
      <c r="I348" s="60">
        <f t="shared" si="10"/>
        <v>0</v>
      </c>
      <c r="K348" s="13"/>
      <c r="L348" s="13"/>
      <c r="M348" s="35"/>
      <c r="N348" s="35"/>
      <c r="O348" s="35"/>
      <c r="P348" s="60">
        <f t="shared" si="11"/>
        <v>0</v>
      </c>
    </row>
    <row r="349" spans="3:16" s="12" customFormat="1" x14ac:dyDescent="0.25">
      <c r="C349" s="5"/>
      <c r="D349" s="13"/>
      <c r="E349" s="13"/>
      <c r="F349" s="35"/>
      <c r="G349" s="35"/>
      <c r="H349" s="35"/>
      <c r="I349" s="60">
        <f t="shared" si="10"/>
        <v>0</v>
      </c>
      <c r="K349" s="13"/>
      <c r="L349" s="13"/>
      <c r="M349" s="35"/>
      <c r="N349" s="35"/>
      <c r="O349" s="35"/>
      <c r="P349" s="60">
        <f t="shared" si="11"/>
        <v>0</v>
      </c>
    </row>
    <row r="350" spans="3:16" s="12" customFormat="1" x14ac:dyDescent="0.25">
      <c r="C350" s="5"/>
      <c r="D350" s="13"/>
      <c r="E350" s="13"/>
      <c r="F350" s="35"/>
      <c r="G350" s="35"/>
      <c r="H350" s="35"/>
      <c r="I350" s="60">
        <f t="shared" si="10"/>
        <v>0</v>
      </c>
      <c r="K350" s="13"/>
      <c r="L350" s="13"/>
      <c r="M350" s="35"/>
      <c r="N350" s="35"/>
      <c r="O350" s="35"/>
      <c r="P350" s="60">
        <f t="shared" si="11"/>
        <v>0</v>
      </c>
    </row>
    <row r="351" spans="3:16" s="12" customFormat="1" x14ac:dyDescent="0.25">
      <c r="C351" s="5"/>
      <c r="D351" s="13"/>
      <c r="E351" s="13"/>
      <c r="F351" s="35"/>
      <c r="G351" s="35"/>
      <c r="H351" s="35"/>
      <c r="I351" s="60">
        <f t="shared" si="10"/>
        <v>0</v>
      </c>
      <c r="K351" s="13"/>
      <c r="L351" s="13"/>
      <c r="M351" s="35"/>
      <c r="N351" s="35"/>
      <c r="O351" s="35"/>
      <c r="P351" s="60">
        <f t="shared" si="11"/>
        <v>0</v>
      </c>
    </row>
    <row r="352" spans="3:16" s="12" customFormat="1" x14ac:dyDescent="0.25">
      <c r="C352" s="5"/>
      <c r="D352" s="13"/>
      <c r="E352" s="13"/>
      <c r="F352" s="35"/>
      <c r="G352" s="35"/>
      <c r="H352" s="35"/>
      <c r="I352" s="60">
        <f t="shared" si="10"/>
        <v>0</v>
      </c>
      <c r="K352" s="13"/>
      <c r="L352" s="13"/>
      <c r="M352" s="35"/>
      <c r="N352" s="35"/>
      <c r="O352" s="35"/>
      <c r="P352" s="60">
        <f t="shared" si="11"/>
        <v>0</v>
      </c>
    </row>
    <row r="353" spans="3:16" s="12" customFormat="1" x14ac:dyDescent="0.25">
      <c r="C353" s="5"/>
      <c r="D353" s="13"/>
      <c r="E353" s="13"/>
      <c r="F353" s="35"/>
      <c r="G353" s="35"/>
      <c r="H353" s="35"/>
      <c r="I353" s="60">
        <f t="shared" si="10"/>
        <v>0</v>
      </c>
      <c r="K353" s="13"/>
      <c r="L353" s="13"/>
      <c r="M353" s="35"/>
      <c r="N353" s="35"/>
      <c r="O353" s="35"/>
      <c r="P353" s="60">
        <f t="shared" si="11"/>
        <v>0</v>
      </c>
    </row>
    <row r="354" spans="3:16" s="12" customFormat="1" x14ac:dyDescent="0.25">
      <c r="C354" s="5"/>
      <c r="D354" s="13"/>
      <c r="E354" s="13"/>
      <c r="F354" s="35"/>
      <c r="G354" s="35"/>
      <c r="H354" s="35"/>
      <c r="I354" s="60">
        <f t="shared" si="10"/>
        <v>0</v>
      </c>
      <c r="K354" s="13"/>
      <c r="L354" s="13"/>
      <c r="M354" s="35"/>
      <c r="N354" s="35"/>
      <c r="O354" s="35"/>
      <c r="P354" s="60">
        <f t="shared" si="11"/>
        <v>0</v>
      </c>
    </row>
    <row r="355" spans="3:16" s="12" customFormat="1" x14ac:dyDescent="0.25">
      <c r="C355" s="5"/>
      <c r="D355" s="13"/>
      <c r="E355" s="13"/>
      <c r="F355" s="35"/>
      <c r="G355" s="35"/>
      <c r="H355" s="35"/>
      <c r="I355" s="60">
        <f t="shared" si="10"/>
        <v>0</v>
      </c>
      <c r="K355" s="13"/>
      <c r="L355" s="13"/>
      <c r="M355" s="35"/>
      <c r="N355" s="35"/>
      <c r="O355" s="35"/>
      <c r="P355" s="60">
        <f t="shared" si="11"/>
        <v>0</v>
      </c>
    </row>
    <row r="356" spans="3:16" s="12" customFormat="1" x14ac:dyDescent="0.25">
      <c r="C356" s="5"/>
      <c r="D356" s="13"/>
      <c r="E356" s="13"/>
      <c r="F356" s="35"/>
      <c r="G356" s="35"/>
      <c r="H356" s="35"/>
      <c r="I356" s="60">
        <f t="shared" si="10"/>
        <v>0</v>
      </c>
      <c r="K356" s="13"/>
      <c r="L356" s="13"/>
      <c r="M356" s="35"/>
      <c r="N356" s="35"/>
      <c r="O356" s="35"/>
      <c r="P356" s="60">
        <f t="shared" si="11"/>
        <v>0</v>
      </c>
    </row>
    <row r="357" spans="3:16" s="12" customFormat="1" x14ac:dyDescent="0.25">
      <c r="C357" s="5"/>
      <c r="D357" s="13"/>
      <c r="E357" s="13"/>
      <c r="F357" s="35"/>
      <c r="G357" s="35"/>
      <c r="H357" s="35"/>
      <c r="I357" s="60">
        <f t="shared" si="10"/>
        <v>0</v>
      </c>
      <c r="K357" s="13"/>
      <c r="L357" s="13"/>
      <c r="M357" s="35"/>
      <c r="N357" s="35"/>
      <c r="O357" s="35"/>
      <c r="P357" s="60">
        <f t="shared" si="11"/>
        <v>0</v>
      </c>
    </row>
    <row r="358" spans="3:16" s="12" customFormat="1" x14ac:dyDescent="0.25">
      <c r="C358" s="5"/>
      <c r="D358" s="13"/>
      <c r="E358" s="13"/>
      <c r="F358" s="35"/>
      <c r="G358" s="35"/>
      <c r="H358" s="35"/>
      <c r="I358" s="60">
        <f t="shared" si="10"/>
        <v>0</v>
      </c>
      <c r="K358" s="13"/>
      <c r="L358" s="13"/>
      <c r="M358" s="35"/>
      <c r="N358" s="35"/>
      <c r="O358" s="35"/>
      <c r="P358" s="60">
        <f t="shared" si="11"/>
        <v>0</v>
      </c>
    </row>
    <row r="359" spans="3:16" s="12" customFormat="1" x14ac:dyDescent="0.25">
      <c r="C359" s="5"/>
      <c r="D359" s="13"/>
      <c r="E359" s="13"/>
      <c r="F359" s="35"/>
      <c r="G359" s="35"/>
      <c r="H359" s="35"/>
      <c r="I359" s="60">
        <f t="shared" si="10"/>
        <v>0</v>
      </c>
      <c r="K359" s="13"/>
      <c r="L359" s="13"/>
      <c r="M359" s="35"/>
      <c r="N359" s="35"/>
      <c r="O359" s="35"/>
      <c r="P359" s="60">
        <f t="shared" si="11"/>
        <v>0</v>
      </c>
    </row>
    <row r="360" spans="3:16" s="12" customFormat="1" x14ac:dyDescent="0.25">
      <c r="C360" s="5"/>
      <c r="D360" s="13"/>
      <c r="E360" s="13"/>
      <c r="F360" s="35"/>
      <c r="G360" s="35"/>
      <c r="H360" s="35"/>
      <c r="I360" s="60">
        <f t="shared" si="10"/>
        <v>0</v>
      </c>
      <c r="K360" s="13"/>
      <c r="L360" s="13"/>
      <c r="M360" s="35"/>
      <c r="N360" s="35"/>
      <c r="O360" s="35"/>
      <c r="P360" s="60">
        <f t="shared" si="11"/>
        <v>0</v>
      </c>
    </row>
    <row r="361" spans="3:16" s="12" customFormat="1" x14ac:dyDescent="0.25">
      <c r="C361" s="5"/>
      <c r="D361" s="13"/>
      <c r="E361" s="13"/>
      <c r="F361" s="35"/>
      <c r="G361" s="35"/>
      <c r="H361" s="35"/>
      <c r="I361" s="60">
        <f t="shared" si="10"/>
        <v>0</v>
      </c>
      <c r="K361" s="13"/>
      <c r="L361" s="13"/>
      <c r="M361" s="35"/>
      <c r="N361" s="35"/>
      <c r="O361" s="35"/>
      <c r="P361" s="60">
        <f t="shared" si="11"/>
        <v>0</v>
      </c>
    </row>
    <row r="362" spans="3:16" s="12" customFormat="1" x14ac:dyDescent="0.25">
      <c r="C362" s="5"/>
      <c r="D362" s="13"/>
      <c r="E362" s="13"/>
      <c r="F362" s="35"/>
      <c r="G362" s="35"/>
      <c r="H362" s="35"/>
      <c r="I362" s="60">
        <f t="shared" si="10"/>
        <v>0</v>
      </c>
      <c r="K362" s="13"/>
      <c r="L362" s="13"/>
      <c r="M362" s="35"/>
      <c r="N362" s="35"/>
      <c r="O362" s="35"/>
      <c r="P362" s="60">
        <f t="shared" si="11"/>
        <v>0</v>
      </c>
    </row>
    <row r="363" spans="3:16" s="12" customFormat="1" x14ac:dyDescent="0.25">
      <c r="C363" s="5"/>
      <c r="D363" s="13"/>
      <c r="E363" s="13"/>
      <c r="F363" s="35"/>
      <c r="G363" s="35"/>
      <c r="H363" s="35"/>
      <c r="I363" s="60">
        <f t="shared" si="10"/>
        <v>0</v>
      </c>
      <c r="K363" s="13"/>
      <c r="L363" s="13"/>
      <c r="M363" s="35"/>
      <c r="N363" s="35"/>
      <c r="O363" s="35"/>
      <c r="P363" s="60">
        <f t="shared" si="11"/>
        <v>0</v>
      </c>
    </row>
    <row r="364" spans="3:16" s="12" customFormat="1" x14ac:dyDescent="0.25">
      <c r="C364" s="5"/>
      <c r="D364" s="13"/>
      <c r="E364" s="13"/>
      <c r="F364" s="35"/>
      <c r="G364" s="35"/>
      <c r="H364" s="35"/>
      <c r="I364" s="60">
        <f t="shared" si="10"/>
        <v>0</v>
      </c>
      <c r="K364" s="13"/>
      <c r="L364" s="13"/>
      <c r="M364" s="35"/>
      <c r="N364" s="35"/>
      <c r="O364" s="35"/>
      <c r="P364" s="60">
        <f t="shared" si="11"/>
        <v>0</v>
      </c>
    </row>
    <row r="365" spans="3:16" s="12" customFormat="1" x14ac:dyDescent="0.25">
      <c r="C365" s="5"/>
      <c r="D365" s="13"/>
      <c r="E365" s="13"/>
      <c r="F365" s="35"/>
      <c r="G365" s="35"/>
      <c r="H365" s="35"/>
      <c r="I365" s="60">
        <f t="shared" si="10"/>
        <v>0</v>
      </c>
      <c r="K365" s="13"/>
      <c r="L365" s="13"/>
      <c r="M365" s="35"/>
      <c r="N365" s="35"/>
      <c r="O365" s="35"/>
      <c r="P365" s="60">
        <f t="shared" si="11"/>
        <v>0</v>
      </c>
    </row>
    <row r="366" spans="3:16" s="12" customFormat="1" x14ac:dyDescent="0.25">
      <c r="C366" s="5"/>
      <c r="D366" s="13"/>
      <c r="E366" s="13"/>
      <c r="F366" s="35"/>
      <c r="G366" s="35"/>
      <c r="H366" s="35"/>
      <c r="I366" s="60">
        <f t="shared" si="10"/>
        <v>0</v>
      </c>
      <c r="K366" s="13"/>
      <c r="L366" s="13"/>
      <c r="M366" s="35"/>
      <c r="N366" s="35"/>
      <c r="O366" s="35"/>
      <c r="P366" s="60">
        <f t="shared" si="11"/>
        <v>0</v>
      </c>
    </row>
    <row r="367" spans="3:16" s="12" customFormat="1" x14ac:dyDescent="0.25">
      <c r="C367" s="5"/>
      <c r="D367" s="13"/>
      <c r="E367" s="13"/>
      <c r="F367" s="35"/>
      <c r="G367" s="35"/>
      <c r="H367" s="35"/>
      <c r="I367" s="60">
        <f t="shared" si="10"/>
        <v>0</v>
      </c>
      <c r="K367" s="13"/>
      <c r="L367" s="13"/>
      <c r="M367" s="35"/>
      <c r="N367" s="35"/>
      <c r="O367" s="35"/>
      <c r="P367" s="60">
        <f t="shared" si="11"/>
        <v>0</v>
      </c>
    </row>
    <row r="368" spans="3:16" s="12" customFormat="1" x14ac:dyDescent="0.25">
      <c r="C368" s="5"/>
      <c r="D368" s="13"/>
      <c r="E368" s="13"/>
      <c r="F368" s="35"/>
      <c r="G368" s="35"/>
      <c r="H368" s="35"/>
      <c r="I368" s="60">
        <f t="shared" si="10"/>
        <v>0</v>
      </c>
      <c r="K368" s="13"/>
      <c r="L368" s="13"/>
      <c r="M368" s="35"/>
      <c r="N368" s="35"/>
      <c r="O368" s="35"/>
      <c r="P368" s="60">
        <f t="shared" si="11"/>
        <v>0</v>
      </c>
    </row>
    <row r="369" spans="3:16" s="12" customFormat="1" x14ac:dyDescent="0.25">
      <c r="C369" s="5"/>
      <c r="D369" s="13"/>
      <c r="E369" s="13"/>
      <c r="F369" s="35"/>
      <c r="G369" s="35"/>
      <c r="H369" s="35"/>
      <c r="I369" s="60">
        <f t="shared" si="10"/>
        <v>0</v>
      </c>
      <c r="K369" s="13"/>
      <c r="L369" s="13"/>
      <c r="M369" s="35"/>
      <c r="N369" s="35"/>
      <c r="O369" s="35"/>
      <c r="P369" s="60">
        <f t="shared" si="11"/>
        <v>0</v>
      </c>
    </row>
    <row r="370" spans="3:16" s="12" customFormat="1" x14ac:dyDescent="0.25">
      <c r="C370" s="5"/>
      <c r="D370" s="13"/>
      <c r="E370" s="13"/>
      <c r="F370" s="35"/>
      <c r="G370" s="35"/>
      <c r="H370" s="35"/>
      <c r="I370" s="60">
        <f t="shared" si="10"/>
        <v>0</v>
      </c>
      <c r="K370" s="13"/>
      <c r="L370" s="13"/>
      <c r="M370" s="35"/>
      <c r="N370" s="35"/>
      <c r="O370" s="35"/>
      <c r="P370" s="60">
        <f t="shared" si="11"/>
        <v>0</v>
      </c>
    </row>
    <row r="371" spans="3:16" s="12" customFormat="1" x14ac:dyDescent="0.25">
      <c r="C371" s="5"/>
      <c r="D371" s="13"/>
      <c r="E371" s="13"/>
      <c r="F371" s="35"/>
      <c r="G371" s="35"/>
      <c r="H371" s="35"/>
      <c r="I371" s="60">
        <f t="shared" si="10"/>
        <v>0</v>
      </c>
      <c r="K371" s="13"/>
      <c r="L371" s="13"/>
      <c r="M371" s="35"/>
      <c r="N371" s="35"/>
      <c r="O371" s="35"/>
      <c r="P371" s="60">
        <f t="shared" si="11"/>
        <v>0</v>
      </c>
    </row>
    <row r="372" spans="3:16" s="12" customFormat="1" x14ac:dyDescent="0.25">
      <c r="C372" s="5"/>
      <c r="D372" s="13"/>
      <c r="E372" s="13"/>
      <c r="F372" s="35"/>
      <c r="G372" s="35"/>
      <c r="H372" s="35"/>
      <c r="I372" s="60">
        <f t="shared" si="10"/>
        <v>0</v>
      </c>
      <c r="K372" s="13"/>
      <c r="L372" s="13"/>
      <c r="M372" s="35"/>
      <c r="N372" s="35"/>
      <c r="O372" s="35"/>
      <c r="P372" s="60">
        <f t="shared" si="11"/>
        <v>0</v>
      </c>
    </row>
    <row r="373" spans="3:16" s="12" customFormat="1" x14ac:dyDescent="0.25">
      <c r="C373" s="5"/>
      <c r="D373" s="13"/>
      <c r="E373" s="13"/>
      <c r="F373" s="35"/>
      <c r="G373" s="35"/>
      <c r="H373" s="35"/>
      <c r="I373" s="60">
        <f t="shared" si="10"/>
        <v>0</v>
      </c>
      <c r="K373" s="13"/>
      <c r="L373" s="13"/>
      <c r="M373" s="35"/>
      <c r="N373" s="35"/>
      <c r="O373" s="35"/>
      <c r="P373" s="60">
        <f t="shared" si="11"/>
        <v>0</v>
      </c>
    </row>
    <row r="374" spans="3:16" s="12" customFormat="1" x14ac:dyDescent="0.25">
      <c r="C374" s="5"/>
      <c r="D374" s="13"/>
      <c r="E374" s="13"/>
      <c r="F374" s="35"/>
      <c r="G374" s="35"/>
      <c r="H374" s="35"/>
      <c r="I374" s="60">
        <f t="shared" si="10"/>
        <v>0</v>
      </c>
      <c r="K374" s="13"/>
      <c r="L374" s="13"/>
      <c r="M374" s="35"/>
      <c r="N374" s="35"/>
      <c r="O374" s="35"/>
      <c r="P374" s="60">
        <f t="shared" si="11"/>
        <v>0</v>
      </c>
    </row>
    <row r="375" spans="3:16" s="12" customFormat="1" x14ac:dyDescent="0.25">
      <c r="C375" s="5"/>
      <c r="D375" s="13"/>
      <c r="E375" s="13"/>
      <c r="F375" s="35"/>
      <c r="G375" s="35"/>
      <c r="H375" s="35"/>
      <c r="I375" s="60">
        <f t="shared" si="10"/>
        <v>0</v>
      </c>
      <c r="K375" s="13"/>
      <c r="L375" s="13"/>
      <c r="M375" s="35"/>
      <c r="N375" s="35"/>
      <c r="O375" s="35"/>
      <c r="P375" s="60">
        <f t="shared" si="11"/>
        <v>0</v>
      </c>
    </row>
    <row r="376" spans="3:16" s="12" customFormat="1" x14ac:dyDescent="0.25">
      <c r="C376" s="5"/>
      <c r="D376" s="13"/>
      <c r="E376" s="13"/>
      <c r="F376" s="35"/>
      <c r="G376" s="35"/>
      <c r="H376" s="35"/>
      <c r="I376" s="60">
        <f t="shared" si="10"/>
        <v>0</v>
      </c>
      <c r="K376" s="13"/>
      <c r="L376" s="13"/>
      <c r="M376" s="35"/>
      <c r="N376" s="35"/>
      <c r="O376" s="35"/>
      <c r="P376" s="60">
        <f t="shared" si="11"/>
        <v>0</v>
      </c>
    </row>
    <row r="377" spans="3:16" s="12" customFormat="1" x14ac:dyDescent="0.25">
      <c r="C377" s="5"/>
      <c r="D377" s="13"/>
      <c r="E377" s="13"/>
      <c r="F377" s="35"/>
      <c r="G377" s="35"/>
      <c r="H377" s="35"/>
      <c r="I377" s="60">
        <f t="shared" si="10"/>
        <v>0</v>
      </c>
      <c r="K377" s="13"/>
      <c r="L377" s="13"/>
      <c r="M377" s="35"/>
      <c r="N377" s="35"/>
      <c r="O377" s="35"/>
      <c r="P377" s="60">
        <f t="shared" si="11"/>
        <v>0</v>
      </c>
    </row>
    <row r="378" spans="3:16" s="12" customFormat="1" x14ac:dyDescent="0.25">
      <c r="C378" s="5"/>
      <c r="D378" s="13"/>
      <c r="E378" s="13"/>
      <c r="F378" s="35"/>
      <c r="G378" s="35"/>
      <c r="H378" s="35"/>
      <c r="I378" s="60">
        <f t="shared" si="10"/>
        <v>0</v>
      </c>
      <c r="K378" s="13"/>
      <c r="L378" s="13"/>
      <c r="M378" s="35"/>
      <c r="N378" s="35"/>
      <c r="O378" s="35"/>
      <c r="P378" s="60">
        <f t="shared" si="11"/>
        <v>0</v>
      </c>
    </row>
    <row r="379" spans="3:16" s="12" customFormat="1" x14ac:dyDescent="0.25">
      <c r="C379" s="5"/>
      <c r="D379" s="13"/>
      <c r="E379" s="13"/>
      <c r="F379" s="35"/>
      <c r="G379" s="35"/>
      <c r="H379" s="35"/>
      <c r="I379" s="60">
        <f t="shared" si="10"/>
        <v>0</v>
      </c>
      <c r="K379" s="13"/>
      <c r="L379" s="13"/>
      <c r="M379" s="35"/>
      <c r="N379" s="35"/>
      <c r="O379" s="35"/>
      <c r="P379" s="60">
        <f t="shared" si="11"/>
        <v>0</v>
      </c>
    </row>
    <row r="380" spans="3:16" s="12" customFormat="1" x14ac:dyDescent="0.25">
      <c r="C380" s="5"/>
      <c r="D380" s="13"/>
      <c r="E380" s="13"/>
      <c r="F380" s="35"/>
      <c r="G380" s="35"/>
      <c r="H380" s="35"/>
      <c r="I380" s="60">
        <f t="shared" si="10"/>
        <v>0</v>
      </c>
      <c r="K380" s="13"/>
      <c r="L380" s="13"/>
      <c r="M380" s="35"/>
      <c r="N380" s="35"/>
      <c r="O380" s="35"/>
      <c r="P380" s="60">
        <f t="shared" si="11"/>
        <v>0</v>
      </c>
    </row>
    <row r="381" spans="3:16" s="12" customFormat="1" x14ac:dyDescent="0.25">
      <c r="C381" s="5"/>
      <c r="D381" s="13"/>
      <c r="E381" s="13"/>
      <c r="F381" s="35"/>
      <c r="G381" s="35"/>
      <c r="H381" s="35"/>
      <c r="I381" s="60">
        <f t="shared" si="10"/>
        <v>0</v>
      </c>
      <c r="K381" s="13"/>
      <c r="L381" s="13"/>
      <c r="M381" s="35"/>
      <c r="N381" s="35"/>
      <c r="O381" s="35"/>
      <c r="P381" s="60">
        <f t="shared" si="11"/>
        <v>0</v>
      </c>
    </row>
    <row r="382" spans="3:16" s="12" customFormat="1" x14ac:dyDescent="0.25">
      <c r="C382" s="5"/>
      <c r="D382" s="13"/>
      <c r="E382" s="13"/>
      <c r="F382" s="35"/>
      <c r="G382" s="35"/>
      <c r="H382" s="35"/>
      <c r="I382" s="60">
        <f t="shared" si="10"/>
        <v>0</v>
      </c>
      <c r="K382" s="13"/>
      <c r="L382" s="13"/>
      <c r="M382" s="35"/>
      <c r="N382" s="35"/>
      <c r="O382" s="35"/>
      <c r="P382" s="60">
        <f t="shared" si="11"/>
        <v>0</v>
      </c>
    </row>
    <row r="383" spans="3:16" s="12" customFormat="1" x14ac:dyDescent="0.25">
      <c r="C383" s="5"/>
      <c r="D383" s="13"/>
      <c r="E383" s="13"/>
      <c r="F383" s="35"/>
      <c r="G383" s="35"/>
      <c r="H383" s="35"/>
      <c r="I383" s="60">
        <f t="shared" si="10"/>
        <v>0</v>
      </c>
      <c r="K383" s="13"/>
      <c r="L383" s="13"/>
      <c r="M383" s="35"/>
      <c r="N383" s="35"/>
      <c r="O383" s="35"/>
      <c r="P383" s="60">
        <f t="shared" si="11"/>
        <v>0</v>
      </c>
    </row>
    <row r="384" spans="3:16" s="12" customFormat="1" x14ac:dyDescent="0.25">
      <c r="C384" s="5"/>
      <c r="D384" s="13"/>
      <c r="E384" s="13"/>
      <c r="F384" s="35"/>
      <c r="G384" s="35"/>
      <c r="H384" s="35"/>
      <c r="I384" s="60">
        <f t="shared" si="10"/>
        <v>0</v>
      </c>
      <c r="K384" s="13"/>
      <c r="L384" s="13"/>
      <c r="M384" s="35"/>
      <c r="N384" s="35"/>
      <c r="O384" s="35"/>
      <c r="P384" s="60">
        <f t="shared" si="11"/>
        <v>0</v>
      </c>
    </row>
    <row r="385" spans="3:16" s="12" customFormat="1" x14ac:dyDescent="0.25">
      <c r="C385" s="5"/>
      <c r="D385" s="13"/>
      <c r="E385" s="13"/>
      <c r="F385" s="35"/>
      <c r="G385" s="35"/>
      <c r="H385" s="35"/>
      <c r="I385" s="60">
        <f t="shared" si="10"/>
        <v>0</v>
      </c>
      <c r="K385" s="13"/>
      <c r="L385" s="13"/>
      <c r="M385" s="35"/>
      <c r="N385" s="35"/>
      <c r="O385" s="35"/>
      <c r="P385" s="60">
        <f t="shared" si="11"/>
        <v>0</v>
      </c>
    </row>
    <row r="386" spans="3:16" s="12" customFormat="1" x14ac:dyDescent="0.25">
      <c r="C386" s="5"/>
      <c r="D386" s="13"/>
      <c r="E386" s="13"/>
      <c r="F386" s="35"/>
      <c r="G386" s="35"/>
      <c r="H386" s="35"/>
      <c r="I386" s="60">
        <f t="shared" si="10"/>
        <v>0</v>
      </c>
      <c r="K386" s="13"/>
      <c r="L386" s="13"/>
      <c r="M386" s="35"/>
      <c r="N386" s="35"/>
      <c r="O386" s="35"/>
      <c r="P386" s="60">
        <f t="shared" si="11"/>
        <v>0</v>
      </c>
    </row>
    <row r="387" spans="3:16" s="12" customFormat="1" x14ac:dyDescent="0.25">
      <c r="C387" s="5"/>
      <c r="D387" s="13"/>
      <c r="E387" s="13"/>
      <c r="F387" s="35"/>
      <c r="G387" s="35"/>
      <c r="H387" s="35"/>
      <c r="I387" s="60">
        <f t="shared" si="10"/>
        <v>0</v>
      </c>
      <c r="K387" s="13"/>
      <c r="L387" s="13"/>
      <c r="M387" s="35"/>
      <c r="N387" s="35"/>
      <c r="O387" s="35"/>
      <c r="P387" s="60">
        <f t="shared" si="11"/>
        <v>0</v>
      </c>
    </row>
    <row r="388" spans="3:16" s="12" customFormat="1" x14ac:dyDescent="0.25">
      <c r="C388" s="5"/>
      <c r="D388" s="13"/>
      <c r="E388" s="13"/>
      <c r="F388" s="35"/>
      <c r="G388" s="35"/>
      <c r="H388" s="35"/>
      <c r="I388" s="60">
        <f t="shared" si="10"/>
        <v>0</v>
      </c>
      <c r="K388" s="13"/>
      <c r="L388" s="13"/>
      <c r="M388" s="35"/>
      <c r="N388" s="35"/>
      <c r="O388" s="35"/>
      <c r="P388" s="60">
        <f t="shared" si="11"/>
        <v>0</v>
      </c>
    </row>
    <row r="389" spans="3:16" s="12" customFormat="1" x14ac:dyDescent="0.25">
      <c r="C389" s="5"/>
      <c r="D389" s="13"/>
      <c r="E389" s="13"/>
      <c r="F389" s="35"/>
      <c r="G389" s="35"/>
      <c r="H389" s="35"/>
      <c r="I389" s="60">
        <f t="shared" si="10"/>
        <v>0</v>
      </c>
      <c r="K389" s="13"/>
      <c r="L389" s="13"/>
      <c r="M389" s="35"/>
      <c r="N389" s="35"/>
      <c r="O389" s="35"/>
      <c r="P389" s="60">
        <f t="shared" si="11"/>
        <v>0</v>
      </c>
    </row>
    <row r="390" spans="3:16" s="12" customFormat="1" x14ac:dyDescent="0.25">
      <c r="C390" s="5"/>
      <c r="D390" s="13"/>
      <c r="E390" s="13"/>
      <c r="F390" s="35"/>
      <c r="G390" s="35"/>
      <c r="H390" s="35"/>
      <c r="I390" s="60">
        <f t="shared" si="10"/>
        <v>0</v>
      </c>
      <c r="K390" s="13"/>
      <c r="L390" s="13"/>
      <c r="M390" s="35"/>
      <c r="N390" s="35"/>
      <c r="O390" s="35"/>
      <c r="P390" s="60">
        <f t="shared" si="11"/>
        <v>0</v>
      </c>
    </row>
    <row r="391" spans="3:16" s="12" customFormat="1" x14ac:dyDescent="0.25">
      <c r="C391" s="5"/>
      <c r="D391" s="13"/>
      <c r="E391" s="13"/>
      <c r="F391" s="35"/>
      <c r="G391" s="35"/>
      <c r="H391" s="35"/>
      <c r="I391" s="60">
        <f t="shared" si="10"/>
        <v>0</v>
      </c>
      <c r="K391" s="13"/>
      <c r="L391" s="13"/>
      <c r="M391" s="35"/>
      <c r="N391" s="35"/>
      <c r="O391" s="35"/>
      <c r="P391" s="60">
        <f t="shared" si="11"/>
        <v>0</v>
      </c>
    </row>
    <row r="392" spans="3:16" s="12" customFormat="1" x14ac:dyDescent="0.25">
      <c r="C392" s="5"/>
      <c r="D392" s="13"/>
      <c r="E392" s="13"/>
      <c r="F392" s="35"/>
      <c r="G392" s="35"/>
      <c r="H392" s="35"/>
      <c r="I392" s="60">
        <f t="shared" si="10"/>
        <v>0</v>
      </c>
      <c r="K392" s="13"/>
      <c r="L392" s="13"/>
      <c r="M392" s="35"/>
      <c r="N392" s="35"/>
      <c r="O392" s="35"/>
      <c r="P392" s="60">
        <f t="shared" si="11"/>
        <v>0</v>
      </c>
    </row>
    <row r="393" spans="3:16" s="12" customFormat="1" x14ac:dyDescent="0.25">
      <c r="C393" s="5"/>
      <c r="D393" s="13"/>
      <c r="E393" s="13"/>
      <c r="F393" s="35"/>
      <c r="G393" s="35"/>
      <c r="H393" s="35"/>
      <c r="I393" s="60">
        <f t="shared" si="10"/>
        <v>0</v>
      </c>
      <c r="K393" s="13"/>
      <c r="L393" s="13"/>
      <c r="M393" s="35"/>
      <c r="N393" s="35"/>
      <c r="O393" s="35"/>
      <c r="P393" s="60">
        <f t="shared" si="11"/>
        <v>0</v>
      </c>
    </row>
    <row r="394" spans="3:16" s="12" customFormat="1" x14ac:dyDescent="0.25">
      <c r="C394" s="5"/>
      <c r="D394" s="13"/>
      <c r="E394" s="13"/>
      <c r="F394" s="35"/>
      <c r="G394" s="35"/>
      <c r="H394" s="35"/>
      <c r="I394" s="60">
        <f t="shared" si="10"/>
        <v>0</v>
      </c>
      <c r="K394" s="13"/>
      <c r="L394" s="13"/>
      <c r="M394" s="35"/>
      <c r="N394" s="35"/>
      <c r="O394" s="35"/>
      <c r="P394" s="60">
        <f t="shared" si="11"/>
        <v>0</v>
      </c>
    </row>
    <row r="395" spans="3:16" s="12" customFormat="1" x14ac:dyDescent="0.25">
      <c r="C395" s="5"/>
      <c r="D395" s="13"/>
      <c r="E395" s="13"/>
      <c r="F395" s="35"/>
      <c r="G395" s="35"/>
      <c r="H395" s="35"/>
      <c r="I395" s="60">
        <f t="shared" si="10"/>
        <v>0</v>
      </c>
      <c r="K395" s="13"/>
      <c r="L395" s="13"/>
      <c r="M395" s="35"/>
      <c r="N395" s="35"/>
      <c r="O395" s="35"/>
      <c r="P395" s="60">
        <f t="shared" si="11"/>
        <v>0</v>
      </c>
    </row>
    <row r="396" spans="3:16" s="12" customFormat="1" x14ac:dyDescent="0.25">
      <c r="C396" s="5"/>
      <c r="D396" s="13"/>
      <c r="E396" s="13"/>
      <c r="F396" s="35"/>
      <c r="G396" s="35"/>
      <c r="H396" s="35"/>
      <c r="I396" s="60">
        <f t="shared" si="10"/>
        <v>0</v>
      </c>
      <c r="K396" s="13"/>
      <c r="L396" s="13"/>
      <c r="M396" s="35"/>
      <c r="N396" s="35"/>
      <c r="O396" s="35"/>
      <c r="P396" s="60">
        <f t="shared" si="11"/>
        <v>0</v>
      </c>
    </row>
    <row r="397" spans="3:16" s="12" customFormat="1" x14ac:dyDescent="0.25">
      <c r="C397" s="5"/>
      <c r="D397" s="13"/>
      <c r="E397" s="13"/>
      <c r="F397" s="35"/>
      <c r="G397" s="35"/>
      <c r="H397" s="35"/>
      <c r="I397" s="60">
        <f t="shared" ref="I397:I460" si="12">MIN(D397,F397,G397)*H397</f>
        <v>0</v>
      </c>
      <c r="K397" s="13"/>
      <c r="L397" s="13"/>
      <c r="M397" s="35"/>
      <c r="N397" s="35"/>
      <c r="O397" s="35"/>
      <c r="P397" s="60">
        <f t="shared" si="11"/>
        <v>0</v>
      </c>
    </row>
    <row r="398" spans="3:16" s="12" customFormat="1" x14ac:dyDescent="0.25">
      <c r="C398" s="5"/>
      <c r="D398" s="13"/>
      <c r="E398" s="13"/>
      <c r="F398" s="35"/>
      <c r="G398" s="35"/>
      <c r="H398" s="35"/>
      <c r="I398" s="60">
        <f t="shared" si="12"/>
        <v>0</v>
      </c>
      <c r="K398" s="13"/>
      <c r="L398" s="13"/>
      <c r="M398" s="35"/>
      <c r="N398" s="35"/>
      <c r="O398" s="35"/>
      <c r="P398" s="60">
        <f t="shared" ref="P398:P461" si="13">MIN(K398,M398,N398)*O398</f>
        <v>0</v>
      </c>
    </row>
    <row r="399" spans="3:16" s="12" customFormat="1" x14ac:dyDescent="0.25">
      <c r="C399" s="5"/>
      <c r="D399" s="13"/>
      <c r="E399" s="13"/>
      <c r="F399" s="35"/>
      <c r="G399" s="35"/>
      <c r="H399" s="35"/>
      <c r="I399" s="60">
        <f t="shared" si="12"/>
        <v>0</v>
      </c>
      <c r="K399" s="13"/>
      <c r="L399" s="13"/>
      <c r="M399" s="35"/>
      <c r="N399" s="35"/>
      <c r="O399" s="35"/>
      <c r="P399" s="60">
        <f t="shared" si="13"/>
        <v>0</v>
      </c>
    </row>
    <row r="400" spans="3:16" s="12" customFormat="1" x14ac:dyDescent="0.25">
      <c r="C400" s="5"/>
      <c r="D400" s="13"/>
      <c r="E400" s="13"/>
      <c r="F400" s="35"/>
      <c r="G400" s="35"/>
      <c r="H400" s="35"/>
      <c r="I400" s="60">
        <f t="shared" si="12"/>
        <v>0</v>
      </c>
      <c r="K400" s="13"/>
      <c r="L400" s="13"/>
      <c r="M400" s="35"/>
      <c r="N400" s="35"/>
      <c r="O400" s="35"/>
      <c r="P400" s="60">
        <f t="shared" si="13"/>
        <v>0</v>
      </c>
    </row>
    <row r="401" spans="3:16" s="12" customFormat="1" x14ac:dyDescent="0.25">
      <c r="C401" s="5"/>
      <c r="D401" s="13"/>
      <c r="E401" s="13"/>
      <c r="F401" s="35"/>
      <c r="G401" s="35"/>
      <c r="H401" s="35"/>
      <c r="I401" s="60">
        <f t="shared" si="12"/>
        <v>0</v>
      </c>
      <c r="K401" s="13"/>
      <c r="L401" s="13"/>
      <c r="M401" s="35"/>
      <c r="N401" s="35"/>
      <c r="O401" s="35"/>
      <c r="P401" s="60">
        <f t="shared" si="13"/>
        <v>0</v>
      </c>
    </row>
    <row r="402" spans="3:16" s="12" customFormat="1" x14ac:dyDescent="0.25">
      <c r="C402" s="5"/>
      <c r="D402" s="13"/>
      <c r="E402" s="13"/>
      <c r="F402" s="35"/>
      <c r="G402" s="35"/>
      <c r="H402" s="35"/>
      <c r="I402" s="60">
        <f t="shared" si="12"/>
        <v>0</v>
      </c>
      <c r="K402" s="13"/>
      <c r="L402" s="13"/>
      <c r="M402" s="35"/>
      <c r="N402" s="35"/>
      <c r="O402" s="35"/>
      <c r="P402" s="60">
        <f t="shared" si="13"/>
        <v>0</v>
      </c>
    </row>
    <row r="403" spans="3:16" s="12" customFormat="1" x14ac:dyDescent="0.25">
      <c r="C403" s="5"/>
      <c r="D403" s="13"/>
      <c r="E403" s="13"/>
      <c r="F403" s="35"/>
      <c r="G403" s="35"/>
      <c r="H403" s="35"/>
      <c r="I403" s="60">
        <f t="shared" si="12"/>
        <v>0</v>
      </c>
      <c r="K403" s="13"/>
      <c r="L403" s="13"/>
      <c r="M403" s="35"/>
      <c r="N403" s="35"/>
      <c r="O403" s="35"/>
      <c r="P403" s="60">
        <f t="shared" si="13"/>
        <v>0</v>
      </c>
    </row>
    <row r="404" spans="3:16" s="12" customFormat="1" x14ac:dyDescent="0.25">
      <c r="C404" s="5"/>
      <c r="D404" s="13"/>
      <c r="E404" s="13"/>
      <c r="F404" s="35"/>
      <c r="G404" s="35"/>
      <c r="H404" s="35"/>
      <c r="I404" s="60">
        <f t="shared" si="12"/>
        <v>0</v>
      </c>
      <c r="K404" s="13"/>
      <c r="L404" s="13"/>
      <c r="M404" s="35"/>
      <c r="N404" s="35"/>
      <c r="O404" s="35"/>
      <c r="P404" s="60">
        <f t="shared" si="13"/>
        <v>0</v>
      </c>
    </row>
    <row r="405" spans="3:16" s="12" customFormat="1" x14ac:dyDescent="0.25">
      <c r="C405" s="5"/>
      <c r="D405" s="13"/>
      <c r="E405" s="13"/>
      <c r="F405" s="35"/>
      <c r="G405" s="35"/>
      <c r="H405" s="35"/>
      <c r="I405" s="60">
        <f t="shared" si="12"/>
        <v>0</v>
      </c>
      <c r="K405" s="13"/>
      <c r="L405" s="13"/>
      <c r="M405" s="35"/>
      <c r="N405" s="35"/>
      <c r="O405" s="35"/>
      <c r="P405" s="60">
        <f t="shared" si="13"/>
        <v>0</v>
      </c>
    </row>
    <row r="406" spans="3:16" s="12" customFormat="1" x14ac:dyDescent="0.25">
      <c r="C406" s="5"/>
      <c r="D406" s="13"/>
      <c r="E406" s="13"/>
      <c r="F406" s="35"/>
      <c r="G406" s="35"/>
      <c r="H406" s="35"/>
      <c r="I406" s="60">
        <f t="shared" si="12"/>
        <v>0</v>
      </c>
      <c r="K406" s="13"/>
      <c r="L406" s="13"/>
      <c r="M406" s="35"/>
      <c r="N406" s="35"/>
      <c r="O406" s="35"/>
      <c r="P406" s="60">
        <f t="shared" si="13"/>
        <v>0</v>
      </c>
    </row>
    <row r="407" spans="3:16" s="12" customFormat="1" x14ac:dyDescent="0.25">
      <c r="C407" s="5"/>
      <c r="D407" s="13"/>
      <c r="E407" s="13"/>
      <c r="F407" s="35"/>
      <c r="G407" s="35"/>
      <c r="H407" s="35"/>
      <c r="I407" s="60">
        <f t="shared" si="12"/>
        <v>0</v>
      </c>
      <c r="K407" s="13"/>
      <c r="L407" s="13"/>
      <c r="M407" s="35"/>
      <c r="N407" s="35"/>
      <c r="O407" s="35"/>
      <c r="P407" s="60">
        <f t="shared" si="13"/>
        <v>0</v>
      </c>
    </row>
    <row r="408" spans="3:16" s="12" customFormat="1" x14ac:dyDescent="0.25">
      <c r="C408" s="5"/>
      <c r="D408" s="13"/>
      <c r="E408" s="13"/>
      <c r="F408" s="35"/>
      <c r="G408" s="35"/>
      <c r="H408" s="35"/>
      <c r="I408" s="60">
        <f t="shared" si="12"/>
        <v>0</v>
      </c>
      <c r="K408" s="13"/>
      <c r="L408" s="13"/>
      <c r="M408" s="35"/>
      <c r="N408" s="35"/>
      <c r="O408" s="35"/>
      <c r="P408" s="60">
        <f t="shared" si="13"/>
        <v>0</v>
      </c>
    </row>
    <row r="409" spans="3:16" s="12" customFormat="1" x14ac:dyDescent="0.25">
      <c r="C409" s="5"/>
      <c r="D409" s="13"/>
      <c r="E409" s="13"/>
      <c r="F409" s="35"/>
      <c r="G409" s="35"/>
      <c r="H409" s="35"/>
      <c r="I409" s="60">
        <f t="shared" si="12"/>
        <v>0</v>
      </c>
      <c r="K409" s="13"/>
      <c r="L409" s="13"/>
      <c r="M409" s="35"/>
      <c r="N409" s="35"/>
      <c r="O409" s="35"/>
      <c r="P409" s="60">
        <f t="shared" si="13"/>
        <v>0</v>
      </c>
    </row>
    <row r="410" spans="3:16" s="12" customFormat="1" x14ac:dyDescent="0.25">
      <c r="C410" s="5"/>
      <c r="D410" s="13"/>
      <c r="E410" s="13"/>
      <c r="F410" s="35"/>
      <c r="G410" s="35"/>
      <c r="H410" s="35"/>
      <c r="I410" s="60">
        <f t="shared" si="12"/>
        <v>0</v>
      </c>
      <c r="K410" s="13"/>
      <c r="L410" s="13"/>
      <c r="M410" s="35"/>
      <c r="N410" s="35"/>
      <c r="O410" s="35"/>
      <c r="P410" s="60">
        <f t="shared" si="13"/>
        <v>0</v>
      </c>
    </row>
    <row r="411" spans="3:16" s="12" customFormat="1" x14ac:dyDescent="0.25">
      <c r="C411" s="5"/>
      <c r="D411" s="13"/>
      <c r="E411" s="13"/>
      <c r="F411" s="35"/>
      <c r="G411" s="35"/>
      <c r="H411" s="35"/>
      <c r="I411" s="60">
        <f t="shared" si="12"/>
        <v>0</v>
      </c>
      <c r="K411" s="13"/>
      <c r="L411" s="13"/>
      <c r="M411" s="35"/>
      <c r="N411" s="35"/>
      <c r="O411" s="35"/>
      <c r="P411" s="60">
        <f t="shared" si="13"/>
        <v>0</v>
      </c>
    </row>
    <row r="412" spans="3:16" s="12" customFormat="1" x14ac:dyDescent="0.25">
      <c r="C412" s="5"/>
      <c r="D412" s="13"/>
      <c r="E412" s="13"/>
      <c r="F412" s="35"/>
      <c r="G412" s="35"/>
      <c r="H412" s="35"/>
      <c r="I412" s="60">
        <f t="shared" si="12"/>
        <v>0</v>
      </c>
      <c r="K412" s="13"/>
      <c r="L412" s="13"/>
      <c r="M412" s="35"/>
      <c r="N412" s="35"/>
      <c r="O412" s="35"/>
      <c r="P412" s="60">
        <f t="shared" si="13"/>
        <v>0</v>
      </c>
    </row>
    <row r="413" spans="3:16" s="12" customFormat="1" x14ac:dyDescent="0.25">
      <c r="C413" s="5"/>
      <c r="D413" s="13"/>
      <c r="E413" s="13"/>
      <c r="F413" s="35"/>
      <c r="G413" s="35"/>
      <c r="H413" s="35"/>
      <c r="I413" s="60">
        <f t="shared" si="12"/>
        <v>0</v>
      </c>
      <c r="K413" s="13"/>
      <c r="L413" s="13"/>
      <c r="M413" s="35"/>
      <c r="N413" s="35"/>
      <c r="O413" s="35"/>
      <c r="P413" s="60">
        <f t="shared" si="13"/>
        <v>0</v>
      </c>
    </row>
    <row r="414" spans="3:16" s="12" customFormat="1" x14ac:dyDescent="0.25">
      <c r="C414" s="5"/>
      <c r="D414" s="13"/>
      <c r="E414" s="13"/>
      <c r="F414" s="35"/>
      <c r="G414" s="35"/>
      <c r="H414" s="35"/>
      <c r="I414" s="60">
        <f t="shared" si="12"/>
        <v>0</v>
      </c>
      <c r="K414" s="13"/>
      <c r="L414" s="13"/>
      <c r="M414" s="35"/>
      <c r="N414" s="35"/>
      <c r="O414" s="35"/>
      <c r="P414" s="60">
        <f t="shared" si="13"/>
        <v>0</v>
      </c>
    </row>
    <row r="415" spans="3:16" s="12" customFormat="1" x14ac:dyDescent="0.25">
      <c r="C415" s="5"/>
      <c r="D415" s="13"/>
      <c r="E415" s="13"/>
      <c r="F415" s="35"/>
      <c r="G415" s="35"/>
      <c r="H415" s="35"/>
      <c r="I415" s="60">
        <f t="shared" si="12"/>
        <v>0</v>
      </c>
      <c r="K415" s="13"/>
      <c r="L415" s="13"/>
      <c r="M415" s="35"/>
      <c r="N415" s="35"/>
      <c r="O415" s="35"/>
      <c r="P415" s="60">
        <f t="shared" si="13"/>
        <v>0</v>
      </c>
    </row>
    <row r="416" spans="3:16" s="12" customFormat="1" x14ac:dyDescent="0.25">
      <c r="C416" s="5"/>
      <c r="D416" s="13"/>
      <c r="E416" s="13"/>
      <c r="F416" s="35"/>
      <c r="G416" s="35"/>
      <c r="H416" s="35"/>
      <c r="I416" s="60">
        <f t="shared" si="12"/>
        <v>0</v>
      </c>
      <c r="K416" s="13"/>
      <c r="L416" s="13"/>
      <c r="M416" s="35"/>
      <c r="N416" s="35"/>
      <c r="O416" s="35"/>
      <c r="P416" s="60">
        <f t="shared" si="13"/>
        <v>0</v>
      </c>
    </row>
    <row r="417" spans="3:16" s="12" customFormat="1" x14ac:dyDescent="0.25">
      <c r="C417" s="5"/>
      <c r="D417" s="13"/>
      <c r="E417" s="13"/>
      <c r="F417" s="35"/>
      <c r="G417" s="35"/>
      <c r="H417" s="35"/>
      <c r="I417" s="60">
        <f t="shared" si="12"/>
        <v>0</v>
      </c>
      <c r="K417" s="13"/>
      <c r="L417" s="13"/>
      <c r="M417" s="35"/>
      <c r="N417" s="35"/>
      <c r="O417" s="35"/>
      <c r="P417" s="60">
        <f t="shared" si="13"/>
        <v>0</v>
      </c>
    </row>
    <row r="418" spans="3:16" s="12" customFormat="1" x14ac:dyDescent="0.25">
      <c r="C418" s="5"/>
      <c r="D418" s="13"/>
      <c r="E418" s="13"/>
      <c r="F418" s="35"/>
      <c r="G418" s="35"/>
      <c r="H418" s="35"/>
      <c r="I418" s="60">
        <f t="shared" si="12"/>
        <v>0</v>
      </c>
      <c r="K418" s="13"/>
      <c r="L418" s="13"/>
      <c r="M418" s="35"/>
      <c r="N418" s="35"/>
      <c r="O418" s="35"/>
      <c r="P418" s="60">
        <f t="shared" si="13"/>
        <v>0</v>
      </c>
    </row>
    <row r="419" spans="3:16" s="12" customFormat="1" x14ac:dyDescent="0.25">
      <c r="C419" s="5"/>
      <c r="D419" s="13"/>
      <c r="E419" s="13"/>
      <c r="F419" s="35"/>
      <c r="G419" s="35"/>
      <c r="H419" s="35"/>
      <c r="I419" s="60">
        <f t="shared" si="12"/>
        <v>0</v>
      </c>
      <c r="K419" s="13"/>
      <c r="L419" s="13"/>
      <c r="M419" s="35"/>
      <c r="N419" s="35"/>
      <c r="O419" s="35"/>
      <c r="P419" s="60">
        <f t="shared" si="13"/>
        <v>0</v>
      </c>
    </row>
    <row r="420" spans="3:16" s="12" customFormat="1" x14ac:dyDescent="0.25">
      <c r="C420" s="5"/>
      <c r="D420" s="13"/>
      <c r="E420" s="13"/>
      <c r="F420" s="35"/>
      <c r="G420" s="35"/>
      <c r="H420" s="35"/>
      <c r="I420" s="60">
        <f t="shared" si="12"/>
        <v>0</v>
      </c>
      <c r="K420" s="13"/>
      <c r="L420" s="13"/>
      <c r="M420" s="35"/>
      <c r="N420" s="35"/>
      <c r="O420" s="35"/>
      <c r="P420" s="60">
        <f t="shared" si="13"/>
        <v>0</v>
      </c>
    </row>
    <row r="421" spans="3:16" s="12" customFormat="1" x14ac:dyDescent="0.25">
      <c r="C421" s="5"/>
      <c r="D421" s="13"/>
      <c r="E421" s="13"/>
      <c r="F421" s="35"/>
      <c r="G421" s="35"/>
      <c r="H421" s="35"/>
      <c r="I421" s="60">
        <f t="shared" si="12"/>
        <v>0</v>
      </c>
      <c r="K421" s="13"/>
      <c r="L421" s="13"/>
      <c r="M421" s="35"/>
      <c r="N421" s="35"/>
      <c r="O421" s="35"/>
      <c r="P421" s="60">
        <f t="shared" si="13"/>
        <v>0</v>
      </c>
    </row>
    <row r="422" spans="3:16" s="12" customFormat="1" x14ac:dyDescent="0.25">
      <c r="C422" s="5"/>
      <c r="D422" s="13"/>
      <c r="E422" s="13"/>
      <c r="F422" s="35"/>
      <c r="G422" s="35"/>
      <c r="H422" s="35"/>
      <c r="I422" s="60">
        <f t="shared" si="12"/>
        <v>0</v>
      </c>
      <c r="K422" s="13"/>
      <c r="L422" s="13"/>
      <c r="M422" s="35"/>
      <c r="N422" s="35"/>
      <c r="O422" s="35"/>
      <c r="P422" s="60">
        <f t="shared" si="13"/>
        <v>0</v>
      </c>
    </row>
    <row r="423" spans="3:16" s="12" customFormat="1" x14ac:dyDescent="0.25">
      <c r="C423" s="5"/>
      <c r="D423" s="13"/>
      <c r="E423" s="13"/>
      <c r="F423" s="35"/>
      <c r="G423" s="35"/>
      <c r="H423" s="35"/>
      <c r="I423" s="60">
        <f t="shared" si="12"/>
        <v>0</v>
      </c>
      <c r="K423" s="13"/>
      <c r="L423" s="13"/>
      <c r="M423" s="35"/>
      <c r="N423" s="35"/>
      <c r="O423" s="35"/>
      <c r="P423" s="60">
        <f t="shared" si="13"/>
        <v>0</v>
      </c>
    </row>
    <row r="424" spans="3:16" s="12" customFormat="1" x14ac:dyDescent="0.25">
      <c r="C424" s="5"/>
      <c r="D424" s="13"/>
      <c r="E424" s="13"/>
      <c r="F424" s="35"/>
      <c r="G424" s="35"/>
      <c r="H424" s="35"/>
      <c r="I424" s="60">
        <f t="shared" si="12"/>
        <v>0</v>
      </c>
      <c r="K424" s="13"/>
      <c r="L424" s="13"/>
      <c r="M424" s="35"/>
      <c r="N424" s="35"/>
      <c r="O424" s="35"/>
      <c r="P424" s="60">
        <f t="shared" si="13"/>
        <v>0</v>
      </c>
    </row>
    <row r="425" spans="3:16" s="12" customFormat="1" x14ac:dyDescent="0.25">
      <c r="C425" s="5"/>
      <c r="D425" s="13"/>
      <c r="E425" s="13"/>
      <c r="F425" s="35"/>
      <c r="G425" s="35"/>
      <c r="H425" s="35"/>
      <c r="I425" s="60">
        <f t="shared" si="12"/>
        <v>0</v>
      </c>
      <c r="K425" s="13"/>
      <c r="L425" s="13"/>
      <c r="M425" s="35"/>
      <c r="N425" s="35"/>
      <c r="O425" s="35"/>
      <c r="P425" s="60">
        <f t="shared" si="13"/>
        <v>0</v>
      </c>
    </row>
    <row r="426" spans="3:16" s="12" customFormat="1" x14ac:dyDescent="0.25">
      <c r="C426" s="5"/>
      <c r="D426" s="13"/>
      <c r="E426" s="13"/>
      <c r="F426" s="35"/>
      <c r="G426" s="35"/>
      <c r="H426" s="35"/>
      <c r="I426" s="60">
        <f t="shared" si="12"/>
        <v>0</v>
      </c>
      <c r="K426" s="13"/>
      <c r="L426" s="13"/>
      <c r="M426" s="35"/>
      <c r="N426" s="35"/>
      <c r="O426" s="35"/>
      <c r="P426" s="60">
        <f t="shared" si="13"/>
        <v>0</v>
      </c>
    </row>
    <row r="427" spans="3:16" s="12" customFormat="1" x14ac:dyDescent="0.25">
      <c r="C427" s="5"/>
      <c r="D427" s="13"/>
      <c r="E427" s="13"/>
      <c r="F427" s="35"/>
      <c r="G427" s="35"/>
      <c r="H427" s="35"/>
      <c r="I427" s="60">
        <f t="shared" si="12"/>
        <v>0</v>
      </c>
      <c r="K427" s="13"/>
      <c r="L427" s="13"/>
      <c r="M427" s="35"/>
      <c r="N427" s="35"/>
      <c r="O427" s="35"/>
      <c r="P427" s="60">
        <f t="shared" si="13"/>
        <v>0</v>
      </c>
    </row>
    <row r="428" spans="3:16" s="12" customFormat="1" x14ac:dyDescent="0.25">
      <c r="C428" s="5"/>
      <c r="D428" s="13"/>
      <c r="E428" s="13"/>
      <c r="F428" s="35"/>
      <c r="G428" s="35"/>
      <c r="H428" s="35"/>
      <c r="I428" s="60">
        <f t="shared" si="12"/>
        <v>0</v>
      </c>
      <c r="K428" s="13"/>
      <c r="L428" s="13"/>
      <c r="M428" s="35"/>
      <c r="N428" s="35"/>
      <c r="O428" s="35"/>
      <c r="P428" s="60">
        <f t="shared" si="13"/>
        <v>0</v>
      </c>
    </row>
    <row r="429" spans="3:16" s="12" customFormat="1" x14ac:dyDescent="0.25">
      <c r="C429" s="5"/>
      <c r="D429" s="13"/>
      <c r="E429" s="13"/>
      <c r="F429" s="35"/>
      <c r="G429" s="35"/>
      <c r="H429" s="35"/>
      <c r="I429" s="60">
        <f t="shared" si="12"/>
        <v>0</v>
      </c>
      <c r="K429" s="13"/>
      <c r="L429" s="13"/>
      <c r="M429" s="35"/>
      <c r="N429" s="35"/>
      <c r="O429" s="35"/>
      <c r="P429" s="60">
        <f t="shared" si="13"/>
        <v>0</v>
      </c>
    </row>
    <row r="430" spans="3:16" s="12" customFormat="1" x14ac:dyDescent="0.25">
      <c r="C430" s="5"/>
      <c r="D430" s="13"/>
      <c r="E430" s="13"/>
      <c r="F430" s="35"/>
      <c r="G430" s="35"/>
      <c r="H430" s="35"/>
      <c r="I430" s="60">
        <f t="shared" si="12"/>
        <v>0</v>
      </c>
      <c r="K430" s="13"/>
      <c r="L430" s="13"/>
      <c r="M430" s="35"/>
      <c r="N430" s="35"/>
      <c r="O430" s="35"/>
      <c r="P430" s="60">
        <f t="shared" si="13"/>
        <v>0</v>
      </c>
    </row>
    <row r="431" spans="3:16" s="12" customFormat="1" x14ac:dyDescent="0.25">
      <c r="C431" s="5"/>
      <c r="D431" s="13"/>
      <c r="E431" s="13"/>
      <c r="F431" s="35"/>
      <c r="G431" s="35"/>
      <c r="H431" s="35"/>
      <c r="I431" s="60">
        <f t="shared" si="12"/>
        <v>0</v>
      </c>
      <c r="K431" s="13"/>
      <c r="L431" s="13"/>
      <c r="M431" s="35"/>
      <c r="N431" s="35"/>
      <c r="O431" s="35"/>
      <c r="P431" s="60">
        <f t="shared" si="13"/>
        <v>0</v>
      </c>
    </row>
    <row r="432" spans="3:16" s="12" customFormat="1" x14ac:dyDescent="0.25">
      <c r="C432" s="5"/>
      <c r="D432" s="13"/>
      <c r="E432" s="13"/>
      <c r="F432" s="35"/>
      <c r="G432" s="35"/>
      <c r="H432" s="35"/>
      <c r="I432" s="60">
        <f t="shared" si="12"/>
        <v>0</v>
      </c>
      <c r="K432" s="13"/>
      <c r="L432" s="13"/>
      <c r="M432" s="35"/>
      <c r="N432" s="35"/>
      <c r="O432" s="35"/>
      <c r="P432" s="60">
        <f t="shared" si="13"/>
        <v>0</v>
      </c>
    </row>
    <row r="433" spans="3:16" s="12" customFormat="1" x14ac:dyDescent="0.25">
      <c r="C433" s="5"/>
      <c r="D433" s="13"/>
      <c r="E433" s="13"/>
      <c r="F433" s="35"/>
      <c r="G433" s="35"/>
      <c r="H433" s="35"/>
      <c r="I433" s="60">
        <f t="shared" si="12"/>
        <v>0</v>
      </c>
      <c r="K433" s="13"/>
      <c r="L433" s="13"/>
      <c r="M433" s="35"/>
      <c r="N433" s="35"/>
      <c r="O433" s="35"/>
      <c r="P433" s="60">
        <f t="shared" si="13"/>
        <v>0</v>
      </c>
    </row>
    <row r="434" spans="3:16" s="12" customFormat="1" x14ac:dyDescent="0.25">
      <c r="C434" s="5"/>
      <c r="D434" s="13"/>
      <c r="E434" s="13"/>
      <c r="F434" s="35"/>
      <c r="G434" s="35"/>
      <c r="H434" s="35"/>
      <c r="I434" s="60">
        <f t="shared" si="12"/>
        <v>0</v>
      </c>
      <c r="K434" s="13"/>
      <c r="L434" s="13"/>
      <c r="M434" s="35"/>
      <c r="N434" s="35"/>
      <c r="O434" s="35"/>
      <c r="P434" s="60">
        <f t="shared" si="13"/>
        <v>0</v>
      </c>
    </row>
    <row r="435" spans="3:16" s="12" customFormat="1" x14ac:dyDescent="0.25">
      <c r="C435" s="5"/>
      <c r="D435" s="13"/>
      <c r="E435" s="13"/>
      <c r="F435" s="35"/>
      <c r="G435" s="35"/>
      <c r="H435" s="35"/>
      <c r="I435" s="60">
        <f t="shared" si="12"/>
        <v>0</v>
      </c>
      <c r="K435" s="13"/>
      <c r="L435" s="13"/>
      <c r="M435" s="35"/>
      <c r="N435" s="35"/>
      <c r="O435" s="35"/>
      <c r="P435" s="60">
        <f t="shared" si="13"/>
        <v>0</v>
      </c>
    </row>
    <row r="436" spans="3:16" s="12" customFormat="1" x14ac:dyDescent="0.25">
      <c r="C436" s="5"/>
      <c r="D436" s="13"/>
      <c r="E436" s="13"/>
      <c r="F436" s="35"/>
      <c r="G436" s="35"/>
      <c r="H436" s="35"/>
      <c r="I436" s="60">
        <f t="shared" si="12"/>
        <v>0</v>
      </c>
      <c r="K436" s="13"/>
      <c r="L436" s="13"/>
      <c r="M436" s="35"/>
      <c r="N436" s="35"/>
      <c r="O436" s="35"/>
      <c r="P436" s="60">
        <f t="shared" si="13"/>
        <v>0</v>
      </c>
    </row>
    <row r="437" spans="3:16" s="12" customFormat="1" x14ac:dyDescent="0.25">
      <c r="C437" s="5"/>
      <c r="D437" s="13"/>
      <c r="E437" s="13"/>
      <c r="F437" s="35"/>
      <c r="G437" s="35"/>
      <c r="H437" s="35"/>
      <c r="I437" s="60">
        <f t="shared" si="12"/>
        <v>0</v>
      </c>
      <c r="K437" s="13"/>
      <c r="L437" s="13"/>
      <c r="M437" s="35"/>
      <c r="N437" s="35"/>
      <c r="O437" s="35"/>
      <c r="P437" s="60">
        <f t="shared" si="13"/>
        <v>0</v>
      </c>
    </row>
    <row r="438" spans="3:16" s="12" customFormat="1" x14ac:dyDescent="0.25">
      <c r="C438" s="5"/>
      <c r="D438" s="13"/>
      <c r="E438" s="13"/>
      <c r="F438" s="35"/>
      <c r="G438" s="35"/>
      <c r="H438" s="35"/>
      <c r="I438" s="60">
        <f t="shared" si="12"/>
        <v>0</v>
      </c>
      <c r="K438" s="13"/>
      <c r="L438" s="13"/>
      <c r="M438" s="35"/>
      <c r="N438" s="35"/>
      <c r="O438" s="35"/>
      <c r="P438" s="60">
        <f t="shared" si="13"/>
        <v>0</v>
      </c>
    </row>
    <row r="439" spans="3:16" s="12" customFormat="1" x14ac:dyDescent="0.25">
      <c r="C439" s="5"/>
      <c r="D439" s="13"/>
      <c r="E439" s="13"/>
      <c r="F439" s="35"/>
      <c r="G439" s="35"/>
      <c r="H439" s="35"/>
      <c r="I439" s="60">
        <f t="shared" si="12"/>
        <v>0</v>
      </c>
      <c r="K439" s="13"/>
      <c r="L439" s="13"/>
      <c r="M439" s="35"/>
      <c r="N439" s="35"/>
      <c r="O439" s="35"/>
      <c r="P439" s="60">
        <f t="shared" si="13"/>
        <v>0</v>
      </c>
    </row>
    <row r="440" spans="3:16" s="12" customFormat="1" x14ac:dyDescent="0.25">
      <c r="C440" s="5"/>
      <c r="D440" s="13"/>
      <c r="E440" s="13"/>
      <c r="F440" s="35"/>
      <c r="G440" s="35"/>
      <c r="H440" s="35"/>
      <c r="I440" s="60">
        <f t="shared" si="12"/>
        <v>0</v>
      </c>
      <c r="K440" s="13"/>
      <c r="L440" s="13"/>
      <c r="M440" s="35"/>
      <c r="N440" s="35"/>
      <c r="O440" s="35"/>
      <c r="P440" s="60">
        <f t="shared" si="13"/>
        <v>0</v>
      </c>
    </row>
    <row r="441" spans="3:16" s="12" customFormat="1" x14ac:dyDescent="0.25">
      <c r="C441" s="5"/>
      <c r="D441" s="13"/>
      <c r="E441" s="13"/>
      <c r="F441" s="35"/>
      <c r="G441" s="35"/>
      <c r="H441" s="35"/>
      <c r="I441" s="60">
        <f t="shared" si="12"/>
        <v>0</v>
      </c>
      <c r="K441" s="13"/>
      <c r="L441" s="13"/>
      <c r="M441" s="35"/>
      <c r="N441" s="35"/>
      <c r="O441" s="35"/>
      <c r="P441" s="60">
        <f t="shared" si="13"/>
        <v>0</v>
      </c>
    </row>
    <row r="442" spans="3:16" s="12" customFormat="1" x14ac:dyDescent="0.25">
      <c r="C442" s="5"/>
      <c r="D442" s="13"/>
      <c r="E442" s="13"/>
      <c r="F442" s="35"/>
      <c r="G442" s="35"/>
      <c r="H442" s="35"/>
      <c r="I442" s="60">
        <f t="shared" si="12"/>
        <v>0</v>
      </c>
      <c r="K442" s="13"/>
      <c r="L442" s="13"/>
      <c r="M442" s="35"/>
      <c r="N442" s="35"/>
      <c r="O442" s="35"/>
      <c r="P442" s="60">
        <f t="shared" si="13"/>
        <v>0</v>
      </c>
    </row>
    <row r="443" spans="3:16" s="12" customFormat="1" x14ac:dyDescent="0.25">
      <c r="C443" s="5"/>
      <c r="D443" s="13"/>
      <c r="E443" s="13"/>
      <c r="F443" s="35"/>
      <c r="G443" s="35"/>
      <c r="H443" s="35"/>
      <c r="I443" s="60">
        <f t="shared" si="12"/>
        <v>0</v>
      </c>
      <c r="K443" s="13"/>
      <c r="L443" s="13"/>
      <c r="M443" s="35"/>
      <c r="N443" s="35"/>
      <c r="O443" s="35"/>
      <c r="P443" s="60">
        <f t="shared" si="13"/>
        <v>0</v>
      </c>
    </row>
    <row r="444" spans="3:16" s="12" customFormat="1" x14ac:dyDescent="0.25">
      <c r="C444" s="5"/>
      <c r="D444" s="13"/>
      <c r="E444" s="13"/>
      <c r="F444" s="35"/>
      <c r="G444" s="35"/>
      <c r="H444" s="35"/>
      <c r="I444" s="60">
        <f t="shared" si="12"/>
        <v>0</v>
      </c>
      <c r="K444" s="13"/>
      <c r="L444" s="13"/>
      <c r="M444" s="35"/>
      <c r="N444" s="35"/>
      <c r="O444" s="35"/>
      <c r="P444" s="60">
        <f t="shared" si="13"/>
        <v>0</v>
      </c>
    </row>
    <row r="445" spans="3:16" s="12" customFormat="1" x14ac:dyDescent="0.25">
      <c r="C445" s="5"/>
      <c r="D445" s="13"/>
      <c r="E445" s="13"/>
      <c r="F445" s="35"/>
      <c r="G445" s="35"/>
      <c r="H445" s="35"/>
      <c r="I445" s="60">
        <f t="shared" si="12"/>
        <v>0</v>
      </c>
      <c r="K445" s="13"/>
      <c r="L445" s="13"/>
      <c r="M445" s="35"/>
      <c r="N445" s="35"/>
      <c r="O445" s="35"/>
      <c r="P445" s="60">
        <f t="shared" si="13"/>
        <v>0</v>
      </c>
    </row>
    <row r="446" spans="3:16" s="12" customFormat="1" x14ac:dyDescent="0.25">
      <c r="C446" s="5"/>
      <c r="D446" s="13"/>
      <c r="E446" s="13"/>
      <c r="F446" s="35"/>
      <c r="G446" s="35"/>
      <c r="H446" s="35"/>
      <c r="I446" s="60">
        <f t="shared" si="12"/>
        <v>0</v>
      </c>
      <c r="K446" s="13"/>
      <c r="L446" s="13"/>
      <c r="M446" s="35"/>
      <c r="N446" s="35"/>
      <c r="O446" s="35"/>
      <c r="P446" s="60">
        <f t="shared" si="13"/>
        <v>0</v>
      </c>
    </row>
    <row r="447" spans="3:16" s="12" customFormat="1" x14ac:dyDescent="0.25">
      <c r="C447" s="5"/>
      <c r="D447" s="13"/>
      <c r="E447" s="13"/>
      <c r="F447" s="35"/>
      <c r="G447" s="35"/>
      <c r="H447" s="35"/>
      <c r="I447" s="60">
        <f t="shared" si="12"/>
        <v>0</v>
      </c>
      <c r="K447" s="13"/>
      <c r="L447" s="13"/>
      <c r="M447" s="35"/>
      <c r="N447" s="35"/>
      <c r="O447" s="35"/>
      <c r="P447" s="60">
        <f t="shared" si="13"/>
        <v>0</v>
      </c>
    </row>
    <row r="448" spans="3:16" s="12" customFormat="1" x14ac:dyDescent="0.25">
      <c r="C448" s="5"/>
      <c r="D448" s="13"/>
      <c r="E448" s="13"/>
      <c r="F448" s="35"/>
      <c r="G448" s="35"/>
      <c r="H448" s="35"/>
      <c r="I448" s="60">
        <f t="shared" si="12"/>
        <v>0</v>
      </c>
      <c r="K448" s="13"/>
      <c r="L448" s="13"/>
      <c r="M448" s="35"/>
      <c r="N448" s="35"/>
      <c r="O448" s="35"/>
      <c r="P448" s="60">
        <f t="shared" si="13"/>
        <v>0</v>
      </c>
    </row>
    <row r="449" spans="3:16" s="12" customFormat="1" x14ac:dyDescent="0.25">
      <c r="C449" s="5"/>
      <c r="D449" s="13"/>
      <c r="E449" s="13"/>
      <c r="F449" s="35"/>
      <c r="G449" s="35"/>
      <c r="H449" s="35"/>
      <c r="I449" s="60">
        <f t="shared" si="12"/>
        <v>0</v>
      </c>
      <c r="K449" s="13"/>
      <c r="L449" s="13"/>
      <c r="M449" s="35"/>
      <c r="N449" s="35"/>
      <c r="O449" s="35"/>
      <c r="P449" s="60">
        <f t="shared" si="13"/>
        <v>0</v>
      </c>
    </row>
    <row r="450" spans="3:16" s="12" customFormat="1" x14ac:dyDescent="0.25">
      <c r="C450" s="5"/>
      <c r="D450" s="13"/>
      <c r="E450" s="13"/>
      <c r="F450" s="35"/>
      <c r="G450" s="35"/>
      <c r="H450" s="35"/>
      <c r="I450" s="60">
        <f t="shared" si="12"/>
        <v>0</v>
      </c>
      <c r="K450" s="13"/>
      <c r="L450" s="13"/>
      <c r="M450" s="35"/>
      <c r="N450" s="35"/>
      <c r="O450" s="35"/>
      <c r="P450" s="60">
        <f t="shared" si="13"/>
        <v>0</v>
      </c>
    </row>
    <row r="451" spans="3:16" s="12" customFormat="1" x14ac:dyDescent="0.25">
      <c r="C451" s="5"/>
      <c r="D451" s="13"/>
      <c r="E451" s="13"/>
      <c r="F451" s="35"/>
      <c r="G451" s="35"/>
      <c r="H451" s="35"/>
      <c r="I451" s="60">
        <f t="shared" si="12"/>
        <v>0</v>
      </c>
      <c r="K451" s="13"/>
      <c r="L451" s="13"/>
      <c r="M451" s="35"/>
      <c r="N451" s="35"/>
      <c r="O451" s="35"/>
      <c r="P451" s="60">
        <f t="shared" si="13"/>
        <v>0</v>
      </c>
    </row>
    <row r="452" spans="3:16" s="12" customFormat="1" x14ac:dyDescent="0.25">
      <c r="C452" s="5"/>
      <c r="D452" s="13"/>
      <c r="E452" s="13"/>
      <c r="F452" s="35"/>
      <c r="G452" s="35"/>
      <c r="H452" s="35"/>
      <c r="I452" s="60">
        <f t="shared" si="12"/>
        <v>0</v>
      </c>
      <c r="K452" s="13"/>
      <c r="L452" s="13"/>
      <c r="M452" s="35"/>
      <c r="N452" s="35"/>
      <c r="O452" s="35"/>
      <c r="P452" s="60">
        <f t="shared" si="13"/>
        <v>0</v>
      </c>
    </row>
    <row r="453" spans="3:16" s="12" customFormat="1" x14ac:dyDescent="0.25">
      <c r="C453" s="5"/>
      <c r="D453" s="13"/>
      <c r="E453" s="13"/>
      <c r="F453" s="35"/>
      <c r="G453" s="35"/>
      <c r="H453" s="35"/>
      <c r="I453" s="60">
        <f t="shared" si="12"/>
        <v>0</v>
      </c>
      <c r="K453" s="13"/>
      <c r="L453" s="13"/>
      <c r="M453" s="35"/>
      <c r="N453" s="35"/>
      <c r="O453" s="35"/>
      <c r="P453" s="60">
        <f t="shared" si="13"/>
        <v>0</v>
      </c>
    </row>
    <row r="454" spans="3:16" s="12" customFormat="1" x14ac:dyDescent="0.25">
      <c r="C454" s="5"/>
      <c r="D454" s="13"/>
      <c r="E454" s="13"/>
      <c r="F454" s="35"/>
      <c r="G454" s="35"/>
      <c r="H454" s="35"/>
      <c r="I454" s="60">
        <f t="shared" si="12"/>
        <v>0</v>
      </c>
      <c r="K454" s="13"/>
      <c r="L454" s="13"/>
      <c r="M454" s="35"/>
      <c r="N454" s="35"/>
      <c r="O454" s="35"/>
      <c r="P454" s="60">
        <f t="shared" si="13"/>
        <v>0</v>
      </c>
    </row>
    <row r="455" spans="3:16" s="12" customFormat="1" x14ac:dyDescent="0.25">
      <c r="C455" s="5"/>
      <c r="D455" s="13"/>
      <c r="E455" s="13"/>
      <c r="F455" s="35"/>
      <c r="G455" s="35"/>
      <c r="H455" s="35"/>
      <c r="I455" s="60">
        <f t="shared" si="12"/>
        <v>0</v>
      </c>
      <c r="K455" s="13"/>
      <c r="L455" s="13"/>
      <c r="M455" s="35"/>
      <c r="N455" s="35"/>
      <c r="O455" s="35"/>
      <c r="P455" s="60">
        <f t="shared" si="13"/>
        <v>0</v>
      </c>
    </row>
    <row r="456" spans="3:16" s="12" customFormat="1" x14ac:dyDescent="0.25">
      <c r="C456" s="5"/>
      <c r="D456" s="13"/>
      <c r="E456" s="13"/>
      <c r="F456" s="35"/>
      <c r="G456" s="35"/>
      <c r="H456" s="35"/>
      <c r="I456" s="60">
        <f t="shared" si="12"/>
        <v>0</v>
      </c>
      <c r="K456" s="13"/>
      <c r="L456" s="13"/>
      <c r="M456" s="35"/>
      <c r="N456" s="35"/>
      <c r="O456" s="35"/>
      <c r="P456" s="60">
        <f t="shared" si="13"/>
        <v>0</v>
      </c>
    </row>
    <row r="457" spans="3:16" s="12" customFormat="1" x14ac:dyDescent="0.25">
      <c r="C457" s="5"/>
      <c r="D457" s="13"/>
      <c r="E457" s="13"/>
      <c r="F457" s="35"/>
      <c r="G457" s="35"/>
      <c r="H457" s="35"/>
      <c r="I457" s="60">
        <f t="shared" si="12"/>
        <v>0</v>
      </c>
      <c r="K457" s="13"/>
      <c r="L457" s="13"/>
      <c r="M457" s="35"/>
      <c r="N457" s="35"/>
      <c r="O457" s="35"/>
      <c r="P457" s="60">
        <f t="shared" si="13"/>
        <v>0</v>
      </c>
    </row>
    <row r="458" spans="3:16" s="12" customFormat="1" x14ac:dyDescent="0.25">
      <c r="C458" s="5"/>
      <c r="D458" s="13"/>
      <c r="E458" s="13"/>
      <c r="F458" s="35"/>
      <c r="G458" s="35"/>
      <c r="H458" s="35"/>
      <c r="I458" s="60">
        <f t="shared" si="12"/>
        <v>0</v>
      </c>
      <c r="K458" s="13"/>
      <c r="L458" s="13"/>
      <c r="M458" s="35"/>
      <c r="N458" s="35"/>
      <c r="O458" s="35"/>
      <c r="P458" s="60">
        <f t="shared" si="13"/>
        <v>0</v>
      </c>
    </row>
    <row r="459" spans="3:16" s="12" customFormat="1" x14ac:dyDescent="0.25">
      <c r="C459" s="5"/>
      <c r="D459" s="13"/>
      <c r="E459" s="13"/>
      <c r="F459" s="35"/>
      <c r="G459" s="35"/>
      <c r="H459" s="35"/>
      <c r="I459" s="60">
        <f t="shared" si="12"/>
        <v>0</v>
      </c>
      <c r="K459" s="13"/>
      <c r="L459" s="13"/>
      <c r="M459" s="35"/>
      <c r="N459" s="35"/>
      <c r="O459" s="35"/>
      <c r="P459" s="60">
        <f t="shared" si="13"/>
        <v>0</v>
      </c>
    </row>
    <row r="460" spans="3:16" s="12" customFormat="1" x14ac:dyDescent="0.25">
      <c r="C460" s="5"/>
      <c r="D460" s="13"/>
      <c r="E460" s="13"/>
      <c r="F460" s="35"/>
      <c r="G460" s="35"/>
      <c r="H460" s="35"/>
      <c r="I460" s="60">
        <f t="shared" si="12"/>
        <v>0</v>
      </c>
      <c r="K460" s="13"/>
      <c r="L460" s="13"/>
      <c r="M460" s="35"/>
      <c r="N460" s="35"/>
      <c r="O460" s="35"/>
      <c r="P460" s="60">
        <f t="shared" si="13"/>
        <v>0</v>
      </c>
    </row>
    <row r="461" spans="3:16" s="12" customFormat="1" x14ac:dyDescent="0.25">
      <c r="C461" s="5"/>
      <c r="D461" s="13"/>
      <c r="E461" s="13"/>
      <c r="F461" s="35"/>
      <c r="G461" s="35"/>
      <c r="H461" s="35"/>
      <c r="I461" s="60">
        <f t="shared" ref="I461:I524" si="14">MIN(D461,F461,G461)*H461</f>
        <v>0</v>
      </c>
      <c r="K461" s="13"/>
      <c r="L461" s="13"/>
      <c r="M461" s="35"/>
      <c r="N461" s="35"/>
      <c r="O461" s="35"/>
      <c r="P461" s="60">
        <f t="shared" si="13"/>
        <v>0</v>
      </c>
    </row>
    <row r="462" spans="3:16" s="12" customFormat="1" x14ac:dyDescent="0.25">
      <c r="C462" s="5"/>
      <c r="D462" s="13"/>
      <c r="E462" s="13"/>
      <c r="F462" s="35"/>
      <c r="G462" s="35"/>
      <c r="H462" s="35"/>
      <c r="I462" s="60">
        <f t="shared" si="14"/>
        <v>0</v>
      </c>
      <c r="K462" s="13"/>
      <c r="L462" s="13"/>
      <c r="M462" s="35"/>
      <c r="N462" s="35"/>
      <c r="O462" s="35"/>
      <c r="P462" s="60">
        <f t="shared" ref="P462:P525" si="15">MIN(K462,M462,N462)*O462</f>
        <v>0</v>
      </c>
    </row>
    <row r="463" spans="3:16" s="12" customFormat="1" x14ac:dyDescent="0.25">
      <c r="C463" s="5"/>
      <c r="D463" s="13"/>
      <c r="E463" s="13"/>
      <c r="F463" s="35"/>
      <c r="G463" s="35"/>
      <c r="H463" s="35"/>
      <c r="I463" s="60">
        <f t="shared" si="14"/>
        <v>0</v>
      </c>
      <c r="K463" s="13"/>
      <c r="L463" s="13"/>
      <c r="M463" s="35"/>
      <c r="N463" s="35"/>
      <c r="O463" s="35"/>
      <c r="P463" s="60">
        <f t="shared" si="15"/>
        <v>0</v>
      </c>
    </row>
    <row r="464" spans="3:16" s="12" customFormat="1" x14ac:dyDescent="0.25">
      <c r="C464" s="5"/>
      <c r="D464" s="13"/>
      <c r="E464" s="13"/>
      <c r="F464" s="35"/>
      <c r="G464" s="35"/>
      <c r="H464" s="35"/>
      <c r="I464" s="60">
        <f t="shared" si="14"/>
        <v>0</v>
      </c>
      <c r="K464" s="13"/>
      <c r="L464" s="13"/>
      <c r="M464" s="35"/>
      <c r="N464" s="35"/>
      <c r="O464" s="35"/>
      <c r="P464" s="60">
        <f t="shared" si="15"/>
        <v>0</v>
      </c>
    </row>
    <row r="465" spans="3:16" s="12" customFormat="1" x14ac:dyDescent="0.25">
      <c r="C465" s="5"/>
      <c r="D465" s="13"/>
      <c r="E465" s="13"/>
      <c r="F465" s="35"/>
      <c r="G465" s="35"/>
      <c r="H465" s="35"/>
      <c r="I465" s="60">
        <f t="shared" si="14"/>
        <v>0</v>
      </c>
      <c r="K465" s="13"/>
      <c r="L465" s="13"/>
      <c r="M465" s="35"/>
      <c r="N465" s="35"/>
      <c r="O465" s="35"/>
      <c r="P465" s="60">
        <f t="shared" si="15"/>
        <v>0</v>
      </c>
    </row>
    <row r="466" spans="3:16" s="12" customFormat="1" x14ac:dyDescent="0.25">
      <c r="C466" s="5"/>
      <c r="D466" s="13"/>
      <c r="E466" s="13"/>
      <c r="F466" s="35"/>
      <c r="G466" s="35"/>
      <c r="H466" s="35"/>
      <c r="I466" s="60">
        <f t="shared" si="14"/>
        <v>0</v>
      </c>
      <c r="K466" s="13"/>
      <c r="L466" s="13"/>
      <c r="M466" s="35"/>
      <c r="N466" s="35"/>
      <c r="O466" s="35"/>
      <c r="P466" s="60">
        <f t="shared" si="15"/>
        <v>0</v>
      </c>
    </row>
    <row r="467" spans="3:16" s="12" customFormat="1" x14ac:dyDescent="0.25">
      <c r="C467" s="5"/>
      <c r="D467" s="13"/>
      <c r="E467" s="13"/>
      <c r="F467" s="35"/>
      <c r="G467" s="35"/>
      <c r="H467" s="35"/>
      <c r="I467" s="60">
        <f t="shared" si="14"/>
        <v>0</v>
      </c>
      <c r="K467" s="13"/>
      <c r="L467" s="13"/>
      <c r="M467" s="35"/>
      <c r="N467" s="35"/>
      <c r="O467" s="35"/>
      <c r="P467" s="60">
        <f t="shared" si="15"/>
        <v>0</v>
      </c>
    </row>
    <row r="468" spans="3:16" s="12" customFormat="1" x14ac:dyDescent="0.25">
      <c r="C468" s="5"/>
      <c r="D468" s="13"/>
      <c r="E468" s="13"/>
      <c r="F468" s="35"/>
      <c r="G468" s="35"/>
      <c r="H468" s="35"/>
      <c r="I468" s="60">
        <f t="shared" si="14"/>
        <v>0</v>
      </c>
      <c r="K468" s="13"/>
      <c r="L468" s="13"/>
      <c r="M468" s="35"/>
      <c r="N468" s="35"/>
      <c r="O468" s="35"/>
      <c r="P468" s="60">
        <f t="shared" si="15"/>
        <v>0</v>
      </c>
    </row>
    <row r="469" spans="3:16" s="12" customFormat="1" x14ac:dyDescent="0.25">
      <c r="C469" s="5"/>
      <c r="D469" s="13"/>
      <c r="E469" s="13"/>
      <c r="F469" s="35"/>
      <c r="G469" s="35"/>
      <c r="H469" s="35"/>
      <c r="I469" s="60">
        <f t="shared" si="14"/>
        <v>0</v>
      </c>
      <c r="K469" s="13"/>
      <c r="L469" s="13"/>
      <c r="M469" s="35"/>
      <c r="N469" s="35"/>
      <c r="O469" s="35"/>
      <c r="P469" s="60">
        <f t="shared" si="15"/>
        <v>0</v>
      </c>
    </row>
    <row r="470" spans="3:16" s="12" customFormat="1" x14ac:dyDescent="0.25">
      <c r="C470" s="5"/>
      <c r="D470" s="13"/>
      <c r="E470" s="13"/>
      <c r="F470" s="35"/>
      <c r="G470" s="35"/>
      <c r="H470" s="35"/>
      <c r="I470" s="60">
        <f t="shared" si="14"/>
        <v>0</v>
      </c>
      <c r="K470" s="13"/>
      <c r="L470" s="13"/>
      <c r="M470" s="35"/>
      <c r="N470" s="35"/>
      <c r="O470" s="35"/>
      <c r="P470" s="60">
        <f t="shared" si="15"/>
        <v>0</v>
      </c>
    </row>
    <row r="471" spans="3:16" s="12" customFormat="1" x14ac:dyDescent="0.25">
      <c r="C471" s="5"/>
      <c r="D471" s="13"/>
      <c r="E471" s="13"/>
      <c r="F471" s="35"/>
      <c r="G471" s="35"/>
      <c r="H471" s="35"/>
      <c r="I471" s="60">
        <f t="shared" si="14"/>
        <v>0</v>
      </c>
      <c r="K471" s="13"/>
      <c r="L471" s="13"/>
      <c r="M471" s="35"/>
      <c r="N471" s="35"/>
      <c r="O471" s="35"/>
      <c r="P471" s="60">
        <f t="shared" si="15"/>
        <v>0</v>
      </c>
    </row>
    <row r="472" spans="3:16" s="12" customFormat="1" x14ac:dyDescent="0.25">
      <c r="C472" s="5"/>
      <c r="D472" s="13"/>
      <c r="E472" s="13"/>
      <c r="F472" s="35"/>
      <c r="G472" s="35"/>
      <c r="H472" s="35"/>
      <c r="I472" s="60">
        <f t="shared" si="14"/>
        <v>0</v>
      </c>
      <c r="K472" s="13"/>
      <c r="L472" s="13"/>
      <c r="M472" s="35"/>
      <c r="N472" s="35"/>
      <c r="O472" s="35"/>
      <c r="P472" s="60">
        <f t="shared" si="15"/>
        <v>0</v>
      </c>
    </row>
    <row r="473" spans="3:16" s="12" customFormat="1" x14ac:dyDescent="0.25">
      <c r="C473" s="5"/>
      <c r="D473" s="13"/>
      <c r="E473" s="13"/>
      <c r="F473" s="35"/>
      <c r="G473" s="35"/>
      <c r="H473" s="35"/>
      <c r="I473" s="60">
        <f t="shared" si="14"/>
        <v>0</v>
      </c>
      <c r="K473" s="13"/>
      <c r="L473" s="13"/>
      <c r="M473" s="35"/>
      <c r="N473" s="35"/>
      <c r="O473" s="35"/>
      <c r="P473" s="60">
        <f t="shared" si="15"/>
        <v>0</v>
      </c>
    </row>
    <row r="474" spans="3:16" s="12" customFormat="1" x14ac:dyDescent="0.25">
      <c r="C474" s="5"/>
      <c r="D474" s="13"/>
      <c r="E474" s="13"/>
      <c r="F474" s="35"/>
      <c r="G474" s="35"/>
      <c r="H474" s="35"/>
      <c r="I474" s="60">
        <f t="shared" si="14"/>
        <v>0</v>
      </c>
      <c r="K474" s="13"/>
      <c r="L474" s="13"/>
      <c r="M474" s="35"/>
      <c r="N474" s="35"/>
      <c r="O474" s="35"/>
      <c r="P474" s="60">
        <f t="shared" si="15"/>
        <v>0</v>
      </c>
    </row>
    <row r="475" spans="3:16" s="12" customFormat="1" x14ac:dyDescent="0.25">
      <c r="C475" s="5"/>
      <c r="D475" s="13"/>
      <c r="E475" s="13"/>
      <c r="F475" s="35"/>
      <c r="G475" s="35"/>
      <c r="H475" s="35"/>
      <c r="I475" s="60">
        <f t="shared" si="14"/>
        <v>0</v>
      </c>
      <c r="K475" s="13"/>
      <c r="L475" s="13"/>
      <c r="M475" s="35"/>
      <c r="N475" s="35"/>
      <c r="O475" s="35"/>
      <c r="P475" s="60">
        <f t="shared" si="15"/>
        <v>0</v>
      </c>
    </row>
    <row r="476" spans="3:16" s="12" customFormat="1" x14ac:dyDescent="0.25">
      <c r="C476" s="5"/>
      <c r="D476" s="13"/>
      <c r="E476" s="13"/>
      <c r="F476" s="35"/>
      <c r="G476" s="35"/>
      <c r="H476" s="35"/>
      <c r="I476" s="60">
        <f t="shared" si="14"/>
        <v>0</v>
      </c>
      <c r="K476" s="13"/>
      <c r="L476" s="13"/>
      <c r="M476" s="35"/>
      <c r="N476" s="35"/>
      <c r="O476" s="35"/>
      <c r="P476" s="60">
        <f t="shared" si="15"/>
        <v>0</v>
      </c>
    </row>
    <row r="477" spans="3:16" s="12" customFormat="1" x14ac:dyDescent="0.25">
      <c r="C477" s="5"/>
      <c r="D477" s="13"/>
      <c r="E477" s="13"/>
      <c r="F477" s="35"/>
      <c r="G477" s="35"/>
      <c r="H477" s="35"/>
      <c r="I477" s="60">
        <f t="shared" si="14"/>
        <v>0</v>
      </c>
      <c r="K477" s="13"/>
      <c r="L477" s="13"/>
      <c r="M477" s="35"/>
      <c r="N477" s="35"/>
      <c r="O477" s="35"/>
      <c r="P477" s="60">
        <f t="shared" si="15"/>
        <v>0</v>
      </c>
    </row>
    <row r="478" spans="3:16" s="12" customFormat="1" x14ac:dyDescent="0.25">
      <c r="C478" s="5"/>
      <c r="D478" s="13"/>
      <c r="E478" s="13"/>
      <c r="F478" s="35"/>
      <c r="G478" s="35"/>
      <c r="H478" s="35"/>
      <c r="I478" s="60">
        <f t="shared" si="14"/>
        <v>0</v>
      </c>
      <c r="K478" s="13"/>
      <c r="L478" s="13"/>
      <c r="M478" s="35"/>
      <c r="N478" s="35"/>
      <c r="O478" s="35"/>
      <c r="P478" s="60">
        <f t="shared" si="15"/>
        <v>0</v>
      </c>
    </row>
    <row r="479" spans="3:16" s="12" customFormat="1" x14ac:dyDescent="0.25">
      <c r="C479" s="5"/>
      <c r="D479" s="13"/>
      <c r="E479" s="13"/>
      <c r="F479" s="35"/>
      <c r="G479" s="35"/>
      <c r="H479" s="35"/>
      <c r="I479" s="60">
        <f t="shared" si="14"/>
        <v>0</v>
      </c>
      <c r="K479" s="13"/>
      <c r="L479" s="13"/>
      <c r="M479" s="35"/>
      <c r="N479" s="35"/>
      <c r="O479" s="35"/>
      <c r="P479" s="60">
        <f t="shared" si="15"/>
        <v>0</v>
      </c>
    </row>
    <row r="480" spans="3:16" s="12" customFormat="1" x14ac:dyDescent="0.25">
      <c r="C480" s="5"/>
      <c r="D480" s="13"/>
      <c r="E480" s="13"/>
      <c r="F480" s="35"/>
      <c r="G480" s="35"/>
      <c r="H480" s="35"/>
      <c r="I480" s="60">
        <f t="shared" si="14"/>
        <v>0</v>
      </c>
      <c r="K480" s="13"/>
      <c r="L480" s="13"/>
      <c r="M480" s="35"/>
      <c r="N480" s="35"/>
      <c r="O480" s="35"/>
      <c r="P480" s="60">
        <f t="shared" si="15"/>
        <v>0</v>
      </c>
    </row>
    <row r="481" spans="3:16" s="12" customFormat="1" x14ac:dyDescent="0.25">
      <c r="C481" s="5"/>
      <c r="D481" s="13"/>
      <c r="E481" s="13"/>
      <c r="F481" s="35"/>
      <c r="G481" s="35"/>
      <c r="H481" s="35"/>
      <c r="I481" s="60">
        <f t="shared" si="14"/>
        <v>0</v>
      </c>
      <c r="K481" s="13"/>
      <c r="L481" s="13"/>
      <c r="M481" s="35"/>
      <c r="N481" s="35"/>
      <c r="O481" s="35"/>
      <c r="P481" s="60">
        <f t="shared" si="15"/>
        <v>0</v>
      </c>
    </row>
    <row r="482" spans="3:16" s="12" customFormat="1" x14ac:dyDescent="0.25">
      <c r="C482" s="5"/>
      <c r="D482" s="13"/>
      <c r="E482" s="13"/>
      <c r="F482" s="35"/>
      <c r="G482" s="35"/>
      <c r="H482" s="35"/>
      <c r="I482" s="60">
        <f t="shared" si="14"/>
        <v>0</v>
      </c>
      <c r="K482" s="13"/>
      <c r="L482" s="13"/>
      <c r="M482" s="35"/>
      <c r="N482" s="35"/>
      <c r="O482" s="35"/>
      <c r="P482" s="60">
        <f t="shared" si="15"/>
        <v>0</v>
      </c>
    </row>
    <row r="483" spans="3:16" s="12" customFormat="1" x14ac:dyDescent="0.25">
      <c r="C483" s="5"/>
      <c r="D483" s="13"/>
      <c r="E483" s="13"/>
      <c r="F483" s="35"/>
      <c r="G483" s="35"/>
      <c r="H483" s="35"/>
      <c r="I483" s="60">
        <f t="shared" si="14"/>
        <v>0</v>
      </c>
      <c r="K483" s="13"/>
      <c r="L483" s="13"/>
      <c r="M483" s="35"/>
      <c r="N483" s="35"/>
      <c r="O483" s="35"/>
      <c r="P483" s="60">
        <f t="shared" si="15"/>
        <v>0</v>
      </c>
    </row>
    <row r="484" spans="3:16" s="12" customFormat="1" x14ac:dyDescent="0.25">
      <c r="C484" s="5"/>
      <c r="D484" s="13"/>
      <c r="E484" s="13"/>
      <c r="F484" s="35"/>
      <c r="G484" s="35"/>
      <c r="H484" s="35"/>
      <c r="I484" s="60">
        <f t="shared" si="14"/>
        <v>0</v>
      </c>
      <c r="K484" s="13"/>
      <c r="L484" s="13"/>
      <c r="M484" s="35"/>
      <c r="N484" s="35"/>
      <c r="O484" s="35"/>
      <c r="P484" s="60">
        <f t="shared" si="15"/>
        <v>0</v>
      </c>
    </row>
    <row r="485" spans="3:16" s="12" customFormat="1" x14ac:dyDescent="0.25">
      <c r="C485" s="5"/>
      <c r="D485" s="13"/>
      <c r="E485" s="13"/>
      <c r="F485" s="35"/>
      <c r="G485" s="35"/>
      <c r="H485" s="35"/>
      <c r="I485" s="60">
        <f t="shared" si="14"/>
        <v>0</v>
      </c>
      <c r="K485" s="13"/>
      <c r="L485" s="13"/>
      <c r="M485" s="35"/>
      <c r="N485" s="35"/>
      <c r="O485" s="35"/>
      <c r="P485" s="60">
        <f t="shared" si="15"/>
        <v>0</v>
      </c>
    </row>
    <row r="486" spans="3:16" s="12" customFormat="1" x14ac:dyDescent="0.25">
      <c r="C486" s="5"/>
      <c r="D486" s="13"/>
      <c r="E486" s="13"/>
      <c r="F486" s="35"/>
      <c r="G486" s="35"/>
      <c r="H486" s="35"/>
      <c r="I486" s="60">
        <f t="shared" si="14"/>
        <v>0</v>
      </c>
      <c r="K486" s="13"/>
      <c r="L486" s="13"/>
      <c r="M486" s="35"/>
      <c r="N486" s="35"/>
      <c r="O486" s="35"/>
      <c r="P486" s="60">
        <f t="shared" si="15"/>
        <v>0</v>
      </c>
    </row>
    <row r="487" spans="3:16" s="12" customFormat="1" x14ac:dyDescent="0.25">
      <c r="C487" s="5"/>
      <c r="D487" s="13"/>
      <c r="E487" s="13"/>
      <c r="F487" s="35"/>
      <c r="G487" s="35"/>
      <c r="H487" s="35"/>
      <c r="I487" s="60">
        <f t="shared" si="14"/>
        <v>0</v>
      </c>
      <c r="K487" s="13"/>
      <c r="L487" s="13"/>
      <c r="M487" s="35"/>
      <c r="N487" s="35"/>
      <c r="O487" s="35"/>
      <c r="P487" s="60">
        <f t="shared" si="15"/>
        <v>0</v>
      </c>
    </row>
    <row r="488" spans="3:16" s="12" customFormat="1" x14ac:dyDescent="0.25">
      <c r="C488" s="5"/>
      <c r="D488" s="13"/>
      <c r="E488" s="13"/>
      <c r="F488" s="35"/>
      <c r="G488" s="35"/>
      <c r="H488" s="35"/>
      <c r="I488" s="60">
        <f t="shared" si="14"/>
        <v>0</v>
      </c>
      <c r="K488" s="13"/>
      <c r="L488" s="13"/>
      <c r="M488" s="35"/>
      <c r="N488" s="35"/>
      <c r="O488" s="35"/>
      <c r="P488" s="60">
        <f t="shared" si="15"/>
        <v>0</v>
      </c>
    </row>
    <row r="489" spans="3:16" s="12" customFormat="1" x14ac:dyDescent="0.25">
      <c r="C489" s="5"/>
      <c r="D489" s="13"/>
      <c r="E489" s="13"/>
      <c r="F489" s="35"/>
      <c r="G489" s="35"/>
      <c r="H489" s="35"/>
      <c r="I489" s="60">
        <f t="shared" si="14"/>
        <v>0</v>
      </c>
      <c r="K489" s="13"/>
      <c r="L489" s="13"/>
      <c r="M489" s="35"/>
      <c r="N489" s="35"/>
      <c r="O489" s="35"/>
      <c r="P489" s="60">
        <f t="shared" si="15"/>
        <v>0</v>
      </c>
    </row>
    <row r="490" spans="3:16" s="12" customFormat="1" x14ac:dyDescent="0.25">
      <c r="C490" s="5"/>
      <c r="D490" s="13"/>
      <c r="E490" s="13"/>
      <c r="F490" s="35"/>
      <c r="G490" s="35"/>
      <c r="H490" s="35"/>
      <c r="I490" s="60">
        <f t="shared" si="14"/>
        <v>0</v>
      </c>
      <c r="K490" s="13"/>
      <c r="L490" s="13"/>
      <c r="M490" s="35"/>
      <c r="N490" s="35"/>
      <c r="O490" s="35"/>
      <c r="P490" s="60">
        <f t="shared" si="15"/>
        <v>0</v>
      </c>
    </row>
    <row r="491" spans="3:16" s="12" customFormat="1" x14ac:dyDescent="0.25">
      <c r="C491" s="5"/>
      <c r="D491" s="13"/>
      <c r="E491" s="13"/>
      <c r="F491" s="35"/>
      <c r="G491" s="35"/>
      <c r="H491" s="35"/>
      <c r="I491" s="60">
        <f t="shared" si="14"/>
        <v>0</v>
      </c>
      <c r="K491" s="13"/>
      <c r="L491" s="13"/>
      <c r="M491" s="35"/>
      <c r="N491" s="35"/>
      <c r="O491" s="35"/>
      <c r="P491" s="60">
        <f t="shared" si="15"/>
        <v>0</v>
      </c>
    </row>
    <row r="492" spans="3:16" s="12" customFormat="1" x14ac:dyDescent="0.25">
      <c r="C492" s="5"/>
      <c r="D492" s="13"/>
      <c r="E492" s="13"/>
      <c r="F492" s="35"/>
      <c r="G492" s="35"/>
      <c r="H492" s="35"/>
      <c r="I492" s="60">
        <f t="shared" si="14"/>
        <v>0</v>
      </c>
      <c r="K492" s="13"/>
      <c r="L492" s="13"/>
      <c r="M492" s="35"/>
      <c r="N492" s="35"/>
      <c r="O492" s="35"/>
      <c r="P492" s="60">
        <f t="shared" si="15"/>
        <v>0</v>
      </c>
    </row>
    <row r="493" spans="3:16" s="12" customFormat="1" x14ac:dyDescent="0.25">
      <c r="C493" s="5"/>
      <c r="D493" s="13"/>
      <c r="E493" s="13"/>
      <c r="F493" s="35"/>
      <c r="G493" s="35"/>
      <c r="H493" s="35"/>
      <c r="I493" s="60">
        <f t="shared" si="14"/>
        <v>0</v>
      </c>
      <c r="K493" s="13"/>
      <c r="L493" s="13"/>
      <c r="M493" s="35"/>
      <c r="N493" s="35"/>
      <c r="O493" s="35"/>
      <c r="P493" s="60">
        <f t="shared" si="15"/>
        <v>0</v>
      </c>
    </row>
    <row r="494" spans="3:16" s="12" customFormat="1" x14ac:dyDescent="0.25">
      <c r="C494" s="5"/>
      <c r="D494" s="13"/>
      <c r="E494" s="13"/>
      <c r="F494" s="35"/>
      <c r="G494" s="35"/>
      <c r="H494" s="35"/>
      <c r="I494" s="60">
        <f t="shared" si="14"/>
        <v>0</v>
      </c>
      <c r="K494" s="13"/>
      <c r="L494" s="13"/>
      <c r="M494" s="35"/>
      <c r="N494" s="35"/>
      <c r="O494" s="35"/>
      <c r="P494" s="60">
        <f t="shared" si="15"/>
        <v>0</v>
      </c>
    </row>
    <row r="495" spans="3:16" s="12" customFormat="1" x14ac:dyDescent="0.25">
      <c r="C495" s="5"/>
      <c r="D495" s="13"/>
      <c r="E495" s="13"/>
      <c r="F495" s="35"/>
      <c r="G495" s="35"/>
      <c r="H495" s="35"/>
      <c r="I495" s="60">
        <f t="shared" si="14"/>
        <v>0</v>
      </c>
      <c r="K495" s="13"/>
      <c r="L495" s="13"/>
      <c r="M495" s="35"/>
      <c r="N495" s="35"/>
      <c r="O495" s="35"/>
      <c r="P495" s="60">
        <f t="shared" si="15"/>
        <v>0</v>
      </c>
    </row>
    <row r="496" spans="3:16" s="12" customFormat="1" x14ac:dyDescent="0.25">
      <c r="C496" s="5"/>
      <c r="D496" s="13"/>
      <c r="E496" s="13"/>
      <c r="F496" s="35"/>
      <c r="G496" s="35"/>
      <c r="H496" s="35"/>
      <c r="I496" s="60">
        <f t="shared" si="14"/>
        <v>0</v>
      </c>
      <c r="K496" s="13"/>
      <c r="L496" s="13"/>
      <c r="M496" s="35"/>
      <c r="N496" s="35"/>
      <c r="O496" s="35"/>
      <c r="P496" s="60">
        <f t="shared" si="15"/>
        <v>0</v>
      </c>
    </row>
    <row r="497" spans="3:16" s="12" customFormat="1" x14ac:dyDescent="0.25">
      <c r="C497" s="5"/>
      <c r="D497" s="13"/>
      <c r="E497" s="13"/>
      <c r="F497" s="35"/>
      <c r="G497" s="35"/>
      <c r="H497" s="35"/>
      <c r="I497" s="60">
        <f t="shared" si="14"/>
        <v>0</v>
      </c>
      <c r="K497" s="13"/>
      <c r="L497" s="13"/>
      <c r="M497" s="35"/>
      <c r="N497" s="35"/>
      <c r="O497" s="35"/>
      <c r="P497" s="60">
        <f t="shared" si="15"/>
        <v>0</v>
      </c>
    </row>
    <row r="498" spans="3:16" s="12" customFormat="1" x14ac:dyDescent="0.25">
      <c r="C498" s="5"/>
      <c r="D498" s="13"/>
      <c r="E498" s="13"/>
      <c r="F498" s="35"/>
      <c r="G498" s="35"/>
      <c r="H498" s="35"/>
      <c r="I498" s="60">
        <f t="shared" si="14"/>
        <v>0</v>
      </c>
      <c r="K498" s="13"/>
      <c r="L498" s="13"/>
      <c r="M498" s="35"/>
      <c r="N498" s="35"/>
      <c r="O498" s="35"/>
      <c r="P498" s="60">
        <f t="shared" si="15"/>
        <v>0</v>
      </c>
    </row>
    <row r="499" spans="3:16" s="12" customFormat="1" x14ac:dyDescent="0.25">
      <c r="C499" s="5"/>
      <c r="D499" s="13"/>
      <c r="E499" s="13"/>
      <c r="F499" s="35"/>
      <c r="G499" s="35"/>
      <c r="H499" s="35"/>
      <c r="I499" s="60">
        <f t="shared" si="14"/>
        <v>0</v>
      </c>
      <c r="K499" s="13"/>
      <c r="L499" s="13"/>
      <c r="M499" s="35"/>
      <c r="N499" s="35"/>
      <c r="O499" s="35"/>
      <c r="P499" s="60">
        <f t="shared" si="15"/>
        <v>0</v>
      </c>
    </row>
    <row r="500" spans="3:16" s="12" customFormat="1" x14ac:dyDescent="0.25">
      <c r="C500" s="5"/>
      <c r="D500" s="13"/>
      <c r="E500" s="13"/>
      <c r="F500" s="35"/>
      <c r="G500" s="35"/>
      <c r="H500" s="35"/>
      <c r="I500" s="60">
        <f t="shared" si="14"/>
        <v>0</v>
      </c>
      <c r="K500" s="13"/>
      <c r="L500" s="13"/>
      <c r="M500" s="35"/>
      <c r="N500" s="35"/>
      <c r="O500" s="35"/>
      <c r="P500" s="60">
        <f t="shared" si="15"/>
        <v>0</v>
      </c>
    </row>
    <row r="501" spans="3:16" s="12" customFormat="1" x14ac:dyDescent="0.25">
      <c r="C501" s="5"/>
      <c r="D501" s="13"/>
      <c r="E501" s="13"/>
      <c r="F501" s="35"/>
      <c r="G501" s="35"/>
      <c r="H501" s="35"/>
      <c r="I501" s="60">
        <f t="shared" si="14"/>
        <v>0</v>
      </c>
      <c r="K501" s="13"/>
      <c r="L501" s="13"/>
      <c r="M501" s="35"/>
      <c r="N501" s="35"/>
      <c r="O501" s="35"/>
      <c r="P501" s="60">
        <f t="shared" si="15"/>
        <v>0</v>
      </c>
    </row>
    <row r="502" spans="3:16" s="12" customFormat="1" x14ac:dyDescent="0.25">
      <c r="C502" s="5"/>
      <c r="D502" s="13"/>
      <c r="E502" s="13"/>
      <c r="F502" s="35"/>
      <c r="G502" s="35"/>
      <c r="H502" s="35"/>
      <c r="I502" s="60">
        <f t="shared" si="14"/>
        <v>0</v>
      </c>
      <c r="K502" s="13"/>
      <c r="L502" s="13"/>
      <c r="M502" s="35"/>
      <c r="N502" s="35"/>
      <c r="O502" s="35"/>
      <c r="P502" s="60">
        <f t="shared" si="15"/>
        <v>0</v>
      </c>
    </row>
    <row r="503" spans="3:16" s="12" customFormat="1" x14ac:dyDescent="0.25">
      <c r="C503" s="5"/>
      <c r="D503" s="13"/>
      <c r="E503" s="13"/>
      <c r="F503" s="35"/>
      <c r="G503" s="35"/>
      <c r="H503" s="35"/>
      <c r="I503" s="60">
        <f t="shared" si="14"/>
        <v>0</v>
      </c>
      <c r="K503" s="13"/>
      <c r="L503" s="13"/>
      <c r="M503" s="35"/>
      <c r="N503" s="35"/>
      <c r="O503" s="35"/>
      <c r="P503" s="60">
        <f t="shared" si="15"/>
        <v>0</v>
      </c>
    </row>
    <row r="504" spans="3:16" s="12" customFormat="1" x14ac:dyDescent="0.25">
      <c r="C504" s="5"/>
      <c r="D504" s="13"/>
      <c r="E504" s="13"/>
      <c r="F504" s="35"/>
      <c r="G504" s="35"/>
      <c r="H504" s="35"/>
      <c r="I504" s="60">
        <f t="shared" si="14"/>
        <v>0</v>
      </c>
      <c r="K504" s="13"/>
      <c r="L504" s="13"/>
      <c r="M504" s="35"/>
      <c r="N504" s="35"/>
      <c r="O504" s="35"/>
      <c r="P504" s="60">
        <f t="shared" si="15"/>
        <v>0</v>
      </c>
    </row>
    <row r="505" spans="3:16" s="12" customFormat="1" x14ac:dyDescent="0.25">
      <c r="C505" s="5"/>
      <c r="D505" s="13"/>
      <c r="E505" s="13"/>
      <c r="F505" s="35"/>
      <c r="G505" s="35"/>
      <c r="H505" s="35"/>
      <c r="I505" s="60">
        <f t="shared" si="14"/>
        <v>0</v>
      </c>
      <c r="K505" s="13"/>
      <c r="L505" s="13"/>
      <c r="M505" s="35"/>
      <c r="N505" s="35"/>
      <c r="O505" s="35"/>
      <c r="P505" s="60">
        <f t="shared" si="15"/>
        <v>0</v>
      </c>
    </row>
    <row r="506" spans="3:16" s="12" customFormat="1" x14ac:dyDescent="0.25">
      <c r="C506" s="5"/>
      <c r="D506" s="13"/>
      <c r="E506" s="13"/>
      <c r="F506" s="35"/>
      <c r="G506" s="35"/>
      <c r="H506" s="35"/>
      <c r="I506" s="60">
        <f t="shared" si="14"/>
        <v>0</v>
      </c>
      <c r="K506" s="13"/>
      <c r="L506" s="13"/>
      <c r="M506" s="35"/>
      <c r="N506" s="35"/>
      <c r="O506" s="35"/>
      <c r="P506" s="60">
        <f t="shared" si="15"/>
        <v>0</v>
      </c>
    </row>
    <row r="507" spans="3:16" s="12" customFormat="1" x14ac:dyDescent="0.25">
      <c r="C507" s="5"/>
      <c r="D507" s="13"/>
      <c r="E507" s="13"/>
      <c r="F507" s="35"/>
      <c r="G507" s="35"/>
      <c r="H507" s="35"/>
      <c r="I507" s="60">
        <f t="shared" si="14"/>
        <v>0</v>
      </c>
      <c r="K507" s="13"/>
      <c r="L507" s="13"/>
      <c r="M507" s="35"/>
      <c r="N507" s="35"/>
      <c r="O507" s="35"/>
      <c r="P507" s="60">
        <f t="shared" si="15"/>
        <v>0</v>
      </c>
    </row>
    <row r="508" spans="3:16" s="12" customFormat="1" x14ac:dyDescent="0.25">
      <c r="C508" s="5"/>
      <c r="D508" s="13"/>
      <c r="E508" s="13"/>
      <c r="F508" s="35"/>
      <c r="G508" s="35"/>
      <c r="H508" s="35"/>
      <c r="I508" s="60">
        <f t="shared" si="14"/>
        <v>0</v>
      </c>
      <c r="K508" s="13"/>
      <c r="L508" s="13"/>
      <c r="M508" s="35"/>
      <c r="N508" s="35"/>
      <c r="O508" s="35"/>
      <c r="P508" s="60">
        <f t="shared" si="15"/>
        <v>0</v>
      </c>
    </row>
    <row r="509" spans="3:16" s="12" customFormat="1" x14ac:dyDescent="0.25">
      <c r="C509" s="5"/>
      <c r="D509" s="13"/>
      <c r="E509" s="13"/>
      <c r="F509" s="35"/>
      <c r="G509" s="35"/>
      <c r="H509" s="35"/>
      <c r="I509" s="60">
        <f t="shared" si="14"/>
        <v>0</v>
      </c>
      <c r="K509" s="13"/>
      <c r="L509" s="13"/>
      <c r="M509" s="35"/>
      <c r="N509" s="35"/>
      <c r="O509" s="35"/>
      <c r="P509" s="60">
        <f t="shared" si="15"/>
        <v>0</v>
      </c>
    </row>
    <row r="510" spans="3:16" s="12" customFormat="1" x14ac:dyDescent="0.25">
      <c r="C510" s="5"/>
      <c r="D510" s="13"/>
      <c r="E510" s="13"/>
      <c r="F510" s="35"/>
      <c r="G510" s="35"/>
      <c r="H510" s="35"/>
      <c r="I510" s="60">
        <f t="shared" si="14"/>
        <v>0</v>
      </c>
      <c r="K510" s="13"/>
      <c r="L510" s="13"/>
      <c r="M510" s="35"/>
      <c r="N510" s="35"/>
      <c r="O510" s="35"/>
      <c r="P510" s="60">
        <f t="shared" si="15"/>
        <v>0</v>
      </c>
    </row>
    <row r="511" spans="3:16" s="12" customFormat="1" x14ac:dyDescent="0.25">
      <c r="C511" s="5"/>
      <c r="D511" s="13"/>
      <c r="E511" s="13"/>
      <c r="F511" s="35"/>
      <c r="G511" s="35"/>
      <c r="H511" s="35"/>
      <c r="I511" s="60">
        <f t="shared" si="14"/>
        <v>0</v>
      </c>
      <c r="K511" s="13"/>
      <c r="L511" s="13"/>
      <c r="M511" s="35"/>
      <c r="N511" s="35"/>
      <c r="O511" s="35"/>
      <c r="P511" s="60">
        <f t="shared" si="15"/>
        <v>0</v>
      </c>
    </row>
    <row r="512" spans="3:16" s="12" customFormat="1" x14ac:dyDescent="0.25">
      <c r="C512" s="5"/>
      <c r="D512" s="13"/>
      <c r="E512" s="13"/>
      <c r="F512" s="35"/>
      <c r="G512" s="35"/>
      <c r="H512" s="35"/>
      <c r="I512" s="60">
        <f t="shared" si="14"/>
        <v>0</v>
      </c>
      <c r="K512" s="13"/>
      <c r="L512" s="13"/>
      <c r="M512" s="35"/>
      <c r="N512" s="35"/>
      <c r="O512" s="35"/>
      <c r="P512" s="60">
        <f t="shared" si="15"/>
        <v>0</v>
      </c>
    </row>
    <row r="513" spans="3:16" s="12" customFormat="1" x14ac:dyDescent="0.25">
      <c r="C513" s="5"/>
      <c r="D513" s="13"/>
      <c r="E513" s="13"/>
      <c r="F513" s="35"/>
      <c r="G513" s="35"/>
      <c r="H513" s="35"/>
      <c r="I513" s="60">
        <f t="shared" si="14"/>
        <v>0</v>
      </c>
      <c r="K513" s="13"/>
      <c r="L513" s="13"/>
      <c r="M513" s="35"/>
      <c r="N513" s="35"/>
      <c r="O513" s="35"/>
      <c r="P513" s="60">
        <f t="shared" si="15"/>
        <v>0</v>
      </c>
    </row>
    <row r="514" spans="3:16" s="12" customFormat="1" x14ac:dyDescent="0.25">
      <c r="C514" s="5"/>
      <c r="D514" s="13"/>
      <c r="E514" s="13"/>
      <c r="F514" s="35"/>
      <c r="G514" s="35"/>
      <c r="H514" s="35"/>
      <c r="I514" s="60">
        <f t="shared" si="14"/>
        <v>0</v>
      </c>
      <c r="K514" s="13"/>
      <c r="L514" s="13"/>
      <c r="M514" s="35"/>
      <c r="N514" s="35"/>
      <c r="O514" s="35"/>
      <c r="P514" s="60">
        <f t="shared" si="15"/>
        <v>0</v>
      </c>
    </row>
    <row r="515" spans="3:16" s="12" customFormat="1" x14ac:dyDescent="0.25">
      <c r="C515" s="5"/>
      <c r="D515" s="13"/>
      <c r="E515" s="13"/>
      <c r="F515" s="35"/>
      <c r="G515" s="35"/>
      <c r="H515" s="35"/>
      <c r="I515" s="60">
        <f t="shared" si="14"/>
        <v>0</v>
      </c>
      <c r="K515" s="13"/>
      <c r="L515" s="13"/>
      <c r="M515" s="35"/>
      <c r="N515" s="35"/>
      <c r="O515" s="35"/>
      <c r="P515" s="60">
        <f t="shared" si="15"/>
        <v>0</v>
      </c>
    </row>
    <row r="516" spans="3:16" s="12" customFormat="1" x14ac:dyDescent="0.25">
      <c r="C516" s="5"/>
      <c r="D516" s="13"/>
      <c r="E516" s="13"/>
      <c r="F516" s="35"/>
      <c r="G516" s="35"/>
      <c r="H516" s="35"/>
      <c r="I516" s="60">
        <f t="shared" si="14"/>
        <v>0</v>
      </c>
      <c r="K516" s="13"/>
      <c r="L516" s="13"/>
      <c r="M516" s="35"/>
      <c r="N516" s="35"/>
      <c r="O516" s="35"/>
      <c r="P516" s="60">
        <f t="shared" si="15"/>
        <v>0</v>
      </c>
    </row>
    <row r="517" spans="3:16" s="12" customFormat="1" x14ac:dyDescent="0.25">
      <c r="C517" s="5"/>
      <c r="D517" s="13"/>
      <c r="E517" s="13"/>
      <c r="F517" s="35"/>
      <c r="G517" s="35"/>
      <c r="H517" s="35"/>
      <c r="I517" s="60">
        <f t="shared" si="14"/>
        <v>0</v>
      </c>
      <c r="K517" s="13"/>
      <c r="L517" s="13"/>
      <c r="M517" s="35"/>
      <c r="N517" s="35"/>
      <c r="O517" s="35"/>
      <c r="P517" s="60">
        <f t="shared" si="15"/>
        <v>0</v>
      </c>
    </row>
    <row r="518" spans="3:16" s="12" customFormat="1" x14ac:dyDescent="0.25">
      <c r="C518" s="5"/>
      <c r="D518" s="13"/>
      <c r="E518" s="13"/>
      <c r="F518" s="35"/>
      <c r="G518" s="35"/>
      <c r="H518" s="35"/>
      <c r="I518" s="60">
        <f t="shared" si="14"/>
        <v>0</v>
      </c>
      <c r="K518" s="13"/>
      <c r="L518" s="13"/>
      <c r="M518" s="35"/>
      <c r="N518" s="35"/>
      <c r="O518" s="35"/>
      <c r="P518" s="60">
        <f t="shared" si="15"/>
        <v>0</v>
      </c>
    </row>
    <row r="519" spans="3:16" s="12" customFormat="1" x14ac:dyDescent="0.25">
      <c r="C519" s="5"/>
      <c r="D519" s="13"/>
      <c r="E519" s="13"/>
      <c r="F519" s="35"/>
      <c r="G519" s="35"/>
      <c r="H519" s="35"/>
      <c r="I519" s="60">
        <f t="shared" si="14"/>
        <v>0</v>
      </c>
      <c r="K519" s="13"/>
      <c r="L519" s="13"/>
      <c r="M519" s="35"/>
      <c r="N519" s="35"/>
      <c r="O519" s="35"/>
      <c r="P519" s="60">
        <f t="shared" si="15"/>
        <v>0</v>
      </c>
    </row>
    <row r="520" spans="3:16" s="12" customFormat="1" x14ac:dyDescent="0.25">
      <c r="C520" s="5"/>
      <c r="D520" s="13"/>
      <c r="E520" s="13"/>
      <c r="F520" s="35"/>
      <c r="G520" s="35"/>
      <c r="H520" s="35"/>
      <c r="I520" s="60">
        <f t="shared" si="14"/>
        <v>0</v>
      </c>
      <c r="K520" s="13"/>
      <c r="L520" s="13"/>
      <c r="M520" s="35"/>
      <c r="N520" s="35"/>
      <c r="O520" s="35"/>
      <c r="P520" s="60">
        <f t="shared" si="15"/>
        <v>0</v>
      </c>
    </row>
    <row r="521" spans="3:16" s="12" customFormat="1" x14ac:dyDescent="0.25">
      <c r="C521" s="5"/>
      <c r="D521" s="13"/>
      <c r="E521" s="13"/>
      <c r="F521" s="35"/>
      <c r="G521" s="35"/>
      <c r="H521" s="35"/>
      <c r="I521" s="60">
        <f t="shared" si="14"/>
        <v>0</v>
      </c>
      <c r="K521" s="13"/>
      <c r="L521" s="13"/>
      <c r="M521" s="35"/>
      <c r="N521" s="35"/>
      <c r="O521" s="35"/>
      <c r="P521" s="60">
        <f t="shared" si="15"/>
        <v>0</v>
      </c>
    </row>
    <row r="522" spans="3:16" s="12" customFormat="1" x14ac:dyDescent="0.25">
      <c r="C522" s="5"/>
      <c r="D522" s="13"/>
      <c r="E522" s="13"/>
      <c r="F522" s="35"/>
      <c r="G522" s="35"/>
      <c r="H522" s="35"/>
      <c r="I522" s="60">
        <f t="shared" si="14"/>
        <v>0</v>
      </c>
      <c r="K522" s="13"/>
      <c r="L522" s="13"/>
      <c r="M522" s="35"/>
      <c r="N522" s="35"/>
      <c r="O522" s="35"/>
      <c r="P522" s="60">
        <f t="shared" si="15"/>
        <v>0</v>
      </c>
    </row>
    <row r="523" spans="3:16" s="12" customFormat="1" x14ac:dyDescent="0.25">
      <c r="C523" s="5"/>
      <c r="D523" s="13"/>
      <c r="E523" s="13"/>
      <c r="F523" s="35"/>
      <c r="G523" s="35"/>
      <c r="H523" s="35"/>
      <c r="I523" s="60">
        <f t="shared" si="14"/>
        <v>0</v>
      </c>
      <c r="K523" s="13"/>
      <c r="L523" s="13"/>
      <c r="M523" s="35"/>
      <c r="N523" s="35"/>
      <c r="O523" s="35"/>
      <c r="P523" s="60">
        <f t="shared" si="15"/>
        <v>0</v>
      </c>
    </row>
    <row r="524" spans="3:16" s="12" customFormat="1" x14ac:dyDescent="0.25">
      <c r="C524" s="5"/>
      <c r="D524" s="13"/>
      <c r="E524" s="13"/>
      <c r="F524" s="35"/>
      <c r="G524" s="35"/>
      <c r="H524" s="35"/>
      <c r="I524" s="60">
        <f t="shared" si="14"/>
        <v>0</v>
      </c>
      <c r="K524" s="13"/>
      <c r="L524" s="13"/>
      <c r="M524" s="35"/>
      <c r="N524" s="35"/>
      <c r="O524" s="35"/>
      <c r="P524" s="60">
        <f t="shared" si="15"/>
        <v>0</v>
      </c>
    </row>
    <row r="525" spans="3:16" s="12" customFormat="1" x14ac:dyDescent="0.25">
      <c r="C525" s="5"/>
      <c r="D525" s="13"/>
      <c r="E525" s="13"/>
      <c r="F525" s="35"/>
      <c r="G525" s="35"/>
      <c r="H525" s="35"/>
      <c r="I525" s="60">
        <f t="shared" ref="I525:I588" si="16">MIN(D525,F525,G525)*H525</f>
        <v>0</v>
      </c>
      <c r="K525" s="13"/>
      <c r="L525" s="13"/>
      <c r="M525" s="35"/>
      <c r="N525" s="35"/>
      <c r="O525" s="35"/>
      <c r="P525" s="60">
        <f t="shared" si="15"/>
        <v>0</v>
      </c>
    </row>
    <row r="526" spans="3:16" s="12" customFormat="1" x14ac:dyDescent="0.25">
      <c r="C526" s="5"/>
      <c r="D526" s="13"/>
      <c r="E526" s="13"/>
      <c r="F526" s="35"/>
      <c r="G526" s="35"/>
      <c r="H526" s="35"/>
      <c r="I526" s="60">
        <f t="shared" si="16"/>
        <v>0</v>
      </c>
      <c r="K526" s="13"/>
      <c r="L526" s="13"/>
      <c r="M526" s="35"/>
      <c r="N526" s="35"/>
      <c r="O526" s="35"/>
      <c r="P526" s="60">
        <f t="shared" ref="P526:P589" si="17">MIN(K526,M526,N526)*O526</f>
        <v>0</v>
      </c>
    </row>
    <row r="527" spans="3:16" s="12" customFormat="1" x14ac:dyDescent="0.25">
      <c r="C527" s="5"/>
      <c r="D527" s="13"/>
      <c r="E527" s="13"/>
      <c r="F527" s="35"/>
      <c r="G527" s="35"/>
      <c r="H527" s="35"/>
      <c r="I527" s="60">
        <f t="shared" si="16"/>
        <v>0</v>
      </c>
      <c r="K527" s="13"/>
      <c r="L527" s="13"/>
      <c r="M527" s="35"/>
      <c r="N527" s="35"/>
      <c r="O527" s="35"/>
      <c r="P527" s="60">
        <f t="shared" si="17"/>
        <v>0</v>
      </c>
    </row>
    <row r="528" spans="3:16" s="12" customFormat="1" x14ac:dyDescent="0.25">
      <c r="C528" s="5"/>
      <c r="D528" s="13"/>
      <c r="E528" s="13"/>
      <c r="F528" s="35"/>
      <c r="G528" s="35"/>
      <c r="H528" s="35"/>
      <c r="I528" s="60">
        <f t="shared" si="16"/>
        <v>0</v>
      </c>
      <c r="K528" s="13"/>
      <c r="L528" s="13"/>
      <c r="M528" s="35"/>
      <c r="N528" s="35"/>
      <c r="O528" s="35"/>
      <c r="P528" s="60">
        <f t="shared" si="17"/>
        <v>0</v>
      </c>
    </row>
    <row r="529" spans="3:16" s="12" customFormat="1" x14ac:dyDescent="0.25">
      <c r="C529" s="5"/>
      <c r="D529" s="13"/>
      <c r="E529" s="13"/>
      <c r="F529" s="35"/>
      <c r="G529" s="35"/>
      <c r="H529" s="35"/>
      <c r="I529" s="60">
        <f t="shared" si="16"/>
        <v>0</v>
      </c>
      <c r="K529" s="13"/>
      <c r="L529" s="13"/>
      <c r="M529" s="35"/>
      <c r="N529" s="35"/>
      <c r="O529" s="35"/>
      <c r="P529" s="60">
        <f t="shared" si="17"/>
        <v>0</v>
      </c>
    </row>
    <row r="530" spans="3:16" s="12" customFormat="1" x14ac:dyDescent="0.25">
      <c r="C530" s="5"/>
      <c r="D530" s="13"/>
      <c r="E530" s="13"/>
      <c r="F530" s="35"/>
      <c r="G530" s="35"/>
      <c r="H530" s="35"/>
      <c r="I530" s="60">
        <f t="shared" si="16"/>
        <v>0</v>
      </c>
      <c r="K530" s="13"/>
      <c r="L530" s="13"/>
      <c r="M530" s="35"/>
      <c r="N530" s="35"/>
      <c r="O530" s="35"/>
      <c r="P530" s="60">
        <f t="shared" si="17"/>
        <v>0</v>
      </c>
    </row>
    <row r="531" spans="3:16" s="12" customFormat="1" x14ac:dyDescent="0.25">
      <c r="C531" s="5"/>
      <c r="D531" s="13"/>
      <c r="E531" s="13"/>
      <c r="F531" s="35"/>
      <c r="G531" s="35"/>
      <c r="H531" s="35"/>
      <c r="I531" s="60">
        <f t="shared" si="16"/>
        <v>0</v>
      </c>
      <c r="K531" s="13"/>
      <c r="L531" s="13"/>
      <c r="M531" s="35"/>
      <c r="N531" s="35"/>
      <c r="O531" s="35"/>
      <c r="P531" s="60">
        <f t="shared" si="17"/>
        <v>0</v>
      </c>
    </row>
    <row r="532" spans="3:16" s="12" customFormat="1" x14ac:dyDescent="0.25">
      <c r="C532" s="5"/>
      <c r="D532" s="13"/>
      <c r="E532" s="13"/>
      <c r="F532" s="35"/>
      <c r="G532" s="35"/>
      <c r="H532" s="35"/>
      <c r="I532" s="60">
        <f t="shared" si="16"/>
        <v>0</v>
      </c>
      <c r="K532" s="13"/>
      <c r="L532" s="13"/>
      <c r="M532" s="35"/>
      <c r="N532" s="35"/>
      <c r="O532" s="35"/>
      <c r="P532" s="60">
        <f t="shared" si="17"/>
        <v>0</v>
      </c>
    </row>
    <row r="533" spans="3:16" s="12" customFormat="1" x14ac:dyDescent="0.25">
      <c r="C533" s="5"/>
      <c r="D533" s="13"/>
      <c r="E533" s="13"/>
      <c r="F533" s="35"/>
      <c r="G533" s="35"/>
      <c r="H533" s="35"/>
      <c r="I533" s="60">
        <f t="shared" si="16"/>
        <v>0</v>
      </c>
      <c r="K533" s="13"/>
      <c r="L533" s="13"/>
      <c r="M533" s="35"/>
      <c r="N533" s="35"/>
      <c r="O533" s="35"/>
      <c r="P533" s="60">
        <f t="shared" si="17"/>
        <v>0</v>
      </c>
    </row>
    <row r="534" spans="3:16" s="12" customFormat="1" x14ac:dyDescent="0.25">
      <c r="C534" s="5"/>
      <c r="D534" s="13"/>
      <c r="E534" s="13"/>
      <c r="F534" s="35"/>
      <c r="G534" s="35"/>
      <c r="H534" s="35"/>
      <c r="I534" s="60">
        <f t="shared" si="16"/>
        <v>0</v>
      </c>
      <c r="K534" s="13"/>
      <c r="L534" s="13"/>
      <c r="M534" s="35"/>
      <c r="N534" s="35"/>
      <c r="O534" s="35"/>
      <c r="P534" s="60">
        <f t="shared" si="17"/>
        <v>0</v>
      </c>
    </row>
    <row r="535" spans="3:16" s="12" customFormat="1" x14ac:dyDescent="0.25">
      <c r="C535" s="5"/>
      <c r="D535" s="13"/>
      <c r="E535" s="13"/>
      <c r="F535" s="35"/>
      <c r="G535" s="35"/>
      <c r="H535" s="35"/>
      <c r="I535" s="60">
        <f t="shared" si="16"/>
        <v>0</v>
      </c>
      <c r="K535" s="13"/>
      <c r="L535" s="13"/>
      <c r="M535" s="35"/>
      <c r="N535" s="35"/>
      <c r="O535" s="35"/>
      <c r="P535" s="60">
        <f t="shared" si="17"/>
        <v>0</v>
      </c>
    </row>
    <row r="536" spans="3:16" s="12" customFormat="1" x14ac:dyDescent="0.25">
      <c r="C536" s="5"/>
      <c r="D536" s="13"/>
      <c r="E536" s="13"/>
      <c r="F536" s="35"/>
      <c r="G536" s="35"/>
      <c r="H536" s="35"/>
      <c r="I536" s="60">
        <f t="shared" si="16"/>
        <v>0</v>
      </c>
      <c r="K536" s="13"/>
      <c r="L536" s="13"/>
      <c r="M536" s="35"/>
      <c r="N536" s="35"/>
      <c r="O536" s="35"/>
      <c r="P536" s="60">
        <f t="shared" si="17"/>
        <v>0</v>
      </c>
    </row>
    <row r="537" spans="3:16" s="12" customFormat="1" x14ac:dyDescent="0.25">
      <c r="C537" s="5"/>
      <c r="D537" s="13"/>
      <c r="E537" s="13"/>
      <c r="F537" s="35"/>
      <c r="G537" s="35"/>
      <c r="H537" s="35"/>
      <c r="I537" s="60">
        <f t="shared" si="16"/>
        <v>0</v>
      </c>
      <c r="K537" s="13"/>
      <c r="L537" s="13"/>
      <c r="M537" s="35"/>
      <c r="N537" s="35"/>
      <c r="O537" s="35"/>
      <c r="P537" s="60">
        <f t="shared" si="17"/>
        <v>0</v>
      </c>
    </row>
    <row r="538" spans="3:16" s="12" customFormat="1" x14ac:dyDescent="0.25">
      <c r="C538" s="5"/>
      <c r="D538" s="13"/>
      <c r="E538" s="13"/>
      <c r="F538" s="35"/>
      <c r="G538" s="35"/>
      <c r="H538" s="35"/>
      <c r="I538" s="60">
        <f t="shared" si="16"/>
        <v>0</v>
      </c>
      <c r="K538" s="13"/>
      <c r="L538" s="13"/>
      <c r="M538" s="35"/>
      <c r="N538" s="35"/>
      <c r="O538" s="35"/>
      <c r="P538" s="60">
        <f t="shared" si="17"/>
        <v>0</v>
      </c>
    </row>
    <row r="539" spans="3:16" s="12" customFormat="1" x14ac:dyDescent="0.25">
      <c r="C539" s="5"/>
      <c r="D539" s="13"/>
      <c r="E539" s="13"/>
      <c r="F539" s="35"/>
      <c r="G539" s="35"/>
      <c r="H539" s="35"/>
      <c r="I539" s="60">
        <f t="shared" si="16"/>
        <v>0</v>
      </c>
      <c r="K539" s="13"/>
      <c r="L539" s="13"/>
      <c r="M539" s="35"/>
      <c r="N539" s="35"/>
      <c r="O539" s="35"/>
      <c r="P539" s="60">
        <f t="shared" si="17"/>
        <v>0</v>
      </c>
    </row>
    <row r="540" spans="3:16" s="12" customFormat="1" x14ac:dyDescent="0.25">
      <c r="C540" s="5"/>
      <c r="D540" s="13"/>
      <c r="E540" s="13"/>
      <c r="F540" s="35"/>
      <c r="G540" s="35"/>
      <c r="H540" s="35"/>
      <c r="I540" s="60">
        <f t="shared" si="16"/>
        <v>0</v>
      </c>
      <c r="K540" s="13"/>
      <c r="L540" s="13"/>
      <c r="M540" s="35"/>
      <c r="N540" s="35"/>
      <c r="O540" s="35"/>
      <c r="P540" s="60">
        <f t="shared" si="17"/>
        <v>0</v>
      </c>
    </row>
    <row r="541" spans="3:16" s="12" customFormat="1" x14ac:dyDescent="0.25">
      <c r="C541" s="5"/>
      <c r="D541" s="13"/>
      <c r="E541" s="13"/>
      <c r="F541" s="35"/>
      <c r="G541" s="35"/>
      <c r="H541" s="35"/>
      <c r="I541" s="60">
        <f t="shared" si="16"/>
        <v>0</v>
      </c>
      <c r="K541" s="13"/>
      <c r="L541" s="13"/>
      <c r="M541" s="35"/>
      <c r="N541" s="35"/>
      <c r="O541" s="35"/>
      <c r="P541" s="60">
        <f t="shared" si="17"/>
        <v>0</v>
      </c>
    </row>
    <row r="542" spans="3:16" s="12" customFormat="1" x14ac:dyDescent="0.25">
      <c r="C542" s="5"/>
      <c r="D542" s="13"/>
      <c r="E542" s="13"/>
      <c r="F542" s="35"/>
      <c r="G542" s="35"/>
      <c r="H542" s="35"/>
      <c r="I542" s="60">
        <f t="shared" si="16"/>
        <v>0</v>
      </c>
      <c r="K542" s="13"/>
      <c r="L542" s="13"/>
      <c r="M542" s="35"/>
      <c r="N542" s="35"/>
      <c r="O542" s="35"/>
      <c r="P542" s="60">
        <f t="shared" si="17"/>
        <v>0</v>
      </c>
    </row>
    <row r="543" spans="3:16" s="12" customFormat="1" x14ac:dyDescent="0.25">
      <c r="C543" s="5"/>
      <c r="D543" s="13"/>
      <c r="E543" s="13"/>
      <c r="F543" s="35"/>
      <c r="G543" s="35"/>
      <c r="H543" s="35"/>
      <c r="I543" s="60">
        <f t="shared" si="16"/>
        <v>0</v>
      </c>
      <c r="K543" s="13"/>
      <c r="L543" s="13"/>
      <c r="M543" s="35"/>
      <c r="N543" s="35"/>
      <c r="O543" s="35"/>
      <c r="P543" s="60">
        <f t="shared" si="17"/>
        <v>0</v>
      </c>
    </row>
    <row r="544" spans="3:16" s="12" customFormat="1" x14ac:dyDescent="0.25">
      <c r="C544" s="5"/>
      <c r="D544" s="13"/>
      <c r="E544" s="13"/>
      <c r="F544" s="35"/>
      <c r="G544" s="35"/>
      <c r="H544" s="35"/>
      <c r="I544" s="60">
        <f t="shared" si="16"/>
        <v>0</v>
      </c>
      <c r="K544" s="13"/>
      <c r="L544" s="13"/>
      <c r="M544" s="35"/>
      <c r="N544" s="35"/>
      <c r="O544" s="35"/>
      <c r="P544" s="60">
        <f t="shared" si="17"/>
        <v>0</v>
      </c>
    </row>
    <row r="545" spans="3:16" s="12" customFormat="1" x14ac:dyDescent="0.25">
      <c r="C545" s="5"/>
      <c r="D545" s="13"/>
      <c r="E545" s="13"/>
      <c r="F545" s="35"/>
      <c r="G545" s="35"/>
      <c r="H545" s="35"/>
      <c r="I545" s="60">
        <f t="shared" si="16"/>
        <v>0</v>
      </c>
      <c r="K545" s="13"/>
      <c r="L545" s="13"/>
      <c r="M545" s="35"/>
      <c r="N545" s="35"/>
      <c r="O545" s="35"/>
      <c r="P545" s="60">
        <f t="shared" si="17"/>
        <v>0</v>
      </c>
    </row>
    <row r="546" spans="3:16" s="12" customFormat="1" x14ac:dyDescent="0.25">
      <c r="C546" s="5"/>
      <c r="D546" s="13"/>
      <c r="E546" s="13"/>
      <c r="F546" s="35"/>
      <c r="G546" s="35"/>
      <c r="H546" s="35"/>
      <c r="I546" s="60">
        <f t="shared" si="16"/>
        <v>0</v>
      </c>
      <c r="K546" s="13"/>
      <c r="L546" s="13"/>
      <c r="M546" s="35"/>
      <c r="N546" s="35"/>
      <c r="O546" s="35"/>
      <c r="P546" s="60">
        <f t="shared" si="17"/>
        <v>0</v>
      </c>
    </row>
    <row r="547" spans="3:16" s="12" customFormat="1" x14ac:dyDescent="0.25">
      <c r="C547" s="5"/>
      <c r="D547" s="13"/>
      <c r="E547" s="13"/>
      <c r="F547" s="35"/>
      <c r="G547" s="35"/>
      <c r="H547" s="35"/>
      <c r="I547" s="60">
        <f t="shared" si="16"/>
        <v>0</v>
      </c>
      <c r="K547" s="13"/>
      <c r="L547" s="13"/>
      <c r="M547" s="35"/>
      <c r="N547" s="35"/>
      <c r="O547" s="35"/>
      <c r="P547" s="60">
        <f t="shared" si="17"/>
        <v>0</v>
      </c>
    </row>
    <row r="548" spans="3:16" s="12" customFormat="1" x14ac:dyDescent="0.25">
      <c r="C548" s="5"/>
      <c r="D548" s="13"/>
      <c r="E548" s="13"/>
      <c r="F548" s="35"/>
      <c r="G548" s="35"/>
      <c r="H548" s="35"/>
      <c r="I548" s="60">
        <f t="shared" si="16"/>
        <v>0</v>
      </c>
      <c r="K548" s="13"/>
      <c r="L548" s="13"/>
      <c r="M548" s="35"/>
      <c r="N548" s="35"/>
      <c r="O548" s="35"/>
      <c r="P548" s="60">
        <f t="shared" si="17"/>
        <v>0</v>
      </c>
    </row>
    <row r="549" spans="3:16" s="12" customFormat="1" x14ac:dyDescent="0.25">
      <c r="C549" s="5"/>
      <c r="D549" s="13"/>
      <c r="E549" s="13"/>
      <c r="F549" s="35"/>
      <c r="G549" s="35"/>
      <c r="H549" s="35"/>
      <c r="I549" s="60">
        <f t="shared" si="16"/>
        <v>0</v>
      </c>
      <c r="K549" s="13"/>
      <c r="L549" s="13"/>
      <c r="M549" s="35"/>
      <c r="N549" s="35"/>
      <c r="O549" s="35"/>
      <c r="P549" s="60">
        <f t="shared" si="17"/>
        <v>0</v>
      </c>
    </row>
    <row r="550" spans="3:16" s="12" customFormat="1" x14ac:dyDescent="0.25">
      <c r="C550" s="5"/>
      <c r="D550" s="13"/>
      <c r="E550" s="13"/>
      <c r="F550" s="35"/>
      <c r="G550" s="35"/>
      <c r="H550" s="35"/>
      <c r="I550" s="60">
        <f t="shared" si="16"/>
        <v>0</v>
      </c>
      <c r="K550" s="13"/>
      <c r="L550" s="13"/>
      <c r="M550" s="35"/>
      <c r="N550" s="35"/>
      <c r="O550" s="35"/>
      <c r="P550" s="60">
        <f t="shared" si="17"/>
        <v>0</v>
      </c>
    </row>
    <row r="551" spans="3:16" s="12" customFormat="1" x14ac:dyDescent="0.25">
      <c r="C551" s="5"/>
      <c r="D551" s="13"/>
      <c r="E551" s="13"/>
      <c r="F551" s="35"/>
      <c r="G551" s="35"/>
      <c r="H551" s="35"/>
      <c r="I551" s="60">
        <f t="shared" si="16"/>
        <v>0</v>
      </c>
      <c r="K551" s="13"/>
      <c r="L551" s="13"/>
      <c r="M551" s="35"/>
      <c r="N551" s="35"/>
      <c r="O551" s="35"/>
      <c r="P551" s="60">
        <f t="shared" si="17"/>
        <v>0</v>
      </c>
    </row>
    <row r="552" spans="3:16" s="12" customFormat="1" x14ac:dyDescent="0.25">
      <c r="C552" s="5"/>
      <c r="D552" s="13"/>
      <c r="E552" s="13"/>
      <c r="F552" s="35"/>
      <c r="G552" s="35"/>
      <c r="H552" s="35"/>
      <c r="I552" s="60">
        <f t="shared" si="16"/>
        <v>0</v>
      </c>
      <c r="K552" s="13"/>
      <c r="L552" s="13"/>
      <c r="M552" s="35"/>
      <c r="N552" s="35"/>
      <c r="O552" s="35"/>
      <c r="P552" s="60">
        <f t="shared" si="17"/>
        <v>0</v>
      </c>
    </row>
    <row r="553" spans="3:16" s="12" customFormat="1" x14ac:dyDescent="0.25">
      <c r="C553" s="5"/>
      <c r="D553" s="13"/>
      <c r="E553" s="13"/>
      <c r="F553" s="35"/>
      <c r="G553" s="35"/>
      <c r="H553" s="35"/>
      <c r="I553" s="60">
        <f t="shared" si="16"/>
        <v>0</v>
      </c>
      <c r="K553" s="13"/>
      <c r="L553" s="13"/>
      <c r="M553" s="35"/>
      <c r="N553" s="35"/>
      <c r="O553" s="35"/>
      <c r="P553" s="60">
        <f t="shared" si="17"/>
        <v>0</v>
      </c>
    </row>
    <row r="554" spans="3:16" s="12" customFormat="1" x14ac:dyDescent="0.25">
      <c r="C554" s="5"/>
      <c r="D554" s="13"/>
      <c r="E554" s="13"/>
      <c r="F554" s="35"/>
      <c r="G554" s="35"/>
      <c r="H554" s="35"/>
      <c r="I554" s="60">
        <f t="shared" si="16"/>
        <v>0</v>
      </c>
      <c r="K554" s="13"/>
      <c r="L554" s="13"/>
      <c r="M554" s="35"/>
      <c r="N554" s="35"/>
      <c r="O554" s="35"/>
      <c r="P554" s="60">
        <f t="shared" si="17"/>
        <v>0</v>
      </c>
    </row>
    <row r="555" spans="3:16" s="12" customFormat="1" x14ac:dyDescent="0.25">
      <c r="C555" s="5"/>
      <c r="D555" s="13"/>
      <c r="E555" s="13"/>
      <c r="F555" s="35"/>
      <c r="G555" s="35"/>
      <c r="H555" s="35"/>
      <c r="I555" s="60">
        <f t="shared" si="16"/>
        <v>0</v>
      </c>
      <c r="K555" s="13"/>
      <c r="L555" s="13"/>
      <c r="M555" s="35"/>
      <c r="N555" s="35"/>
      <c r="O555" s="35"/>
      <c r="P555" s="60">
        <f t="shared" si="17"/>
        <v>0</v>
      </c>
    </row>
    <row r="556" spans="3:16" s="12" customFormat="1" x14ac:dyDescent="0.25">
      <c r="C556" s="5"/>
      <c r="D556" s="13"/>
      <c r="E556" s="13"/>
      <c r="F556" s="35"/>
      <c r="G556" s="35"/>
      <c r="H556" s="35"/>
      <c r="I556" s="60">
        <f t="shared" si="16"/>
        <v>0</v>
      </c>
      <c r="K556" s="13"/>
      <c r="L556" s="13"/>
      <c r="M556" s="35"/>
      <c r="N556" s="35"/>
      <c r="O556" s="35"/>
      <c r="P556" s="60">
        <f t="shared" si="17"/>
        <v>0</v>
      </c>
    </row>
    <row r="557" spans="3:16" s="12" customFormat="1" x14ac:dyDescent="0.25">
      <c r="C557" s="5"/>
      <c r="D557" s="13"/>
      <c r="E557" s="13"/>
      <c r="F557" s="35"/>
      <c r="G557" s="35"/>
      <c r="H557" s="35"/>
      <c r="I557" s="60">
        <f t="shared" si="16"/>
        <v>0</v>
      </c>
      <c r="K557" s="13"/>
      <c r="L557" s="13"/>
      <c r="M557" s="35"/>
      <c r="N557" s="35"/>
      <c r="O557" s="35"/>
      <c r="P557" s="60">
        <f t="shared" si="17"/>
        <v>0</v>
      </c>
    </row>
    <row r="558" spans="3:16" s="12" customFormat="1" x14ac:dyDescent="0.25">
      <c r="C558" s="5"/>
      <c r="D558" s="13"/>
      <c r="E558" s="13"/>
      <c r="F558" s="35"/>
      <c r="G558" s="35"/>
      <c r="H558" s="35"/>
      <c r="I558" s="60">
        <f t="shared" si="16"/>
        <v>0</v>
      </c>
      <c r="K558" s="13"/>
      <c r="L558" s="13"/>
      <c r="M558" s="35"/>
      <c r="N558" s="35"/>
      <c r="O558" s="35"/>
      <c r="P558" s="60">
        <f t="shared" si="17"/>
        <v>0</v>
      </c>
    </row>
    <row r="559" spans="3:16" s="12" customFormat="1" x14ac:dyDescent="0.25">
      <c r="C559" s="5"/>
      <c r="D559" s="13"/>
      <c r="E559" s="13"/>
      <c r="F559" s="35"/>
      <c r="G559" s="35"/>
      <c r="H559" s="35"/>
      <c r="I559" s="60">
        <f t="shared" si="16"/>
        <v>0</v>
      </c>
      <c r="K559" s="13"/>
      <c r="L559" s="13"/>
      <c r="M559" s="35"/>
      <c r="N559" s="35"/>
      <c r="O559" s="35"/>
      <c r="P559" s="60">
        <f t="shared" si="17"/>
        <v>0</v>
      </c>
    </row>
    <row r="560" spans="3:16" s="12" customFormat="1" x14ac:dyDescent="0.25">
      <c r="C560" s="5"/>
      <c r="D560" s="13"/>
      <c r="E560" s="13"/>
      <c r="F560" s="35"/>
      <c r="G560" s="35"/>
      <c r="H560" s="35"/>
      <c r="I560" s="60">
        <f t="shared" si="16"/>
        <v>0</v>
      </c>
      <c r="K560" s="13"/>
      <c r="L560" s="13"/>
      <c r="M560" s="35"/>
      <c r="N560" s="35"/>
      <c r="O560" s="35"/>
      <c r="P560" s="60">
        <f t="shared" si="17"/>
        <v>0</v>
      </c>
    </row>
    <row r="561" spans="3:16" s="12" customFormat="1" x14ac:dyDescent="0.25">
      <c r="C561" s="5"/>
      <c r="D561" s="13"/>
      <c r="E561" s="13"/>
      <c r="F561" s="35"/>
      <c r="G561" s="35"/>
      <c r="H561" s="35"/>
      <c r="I561" s="60">
        <f t="shared" si="16"/>
        <v>0</v>
      </c>
      <c r="K561" s="13"/>
      <c r="L561" s="13"/>
      <c r="M561" s="35"/>
      <c r="N561" s="35"/>
      <c r="O561" s="35"/>
      <c r="P561" s="60">
        <f t="shared" si="17"/>
        <v>0</v>
      </c>
    </row>
    <row r="562" spans="3:16" s="12" customFormat="1" x14ac:dyDescent="0.25">
      <c r="C562" s="5"/>
      <c r="D562" s="13"/>
      <c r="E562" s="13"/>
      <c r="F562" s="35"/>
      <c r="G562" s="35"/>
      <c r="H562" s="35"/>
      <c r="I562" s="60">
        <f t="shared" si="16"/>
        <v>0</v>
      </c>
      <c r="K562" s="13"/>
      <c r="L562" s="13"/>
      <c r="M562" s="35"/>
      <c r="N562" s="35"/>
      <c r="O562" s="35"/>
      <c r="P562" s="60">
        <f t="shared" si="17"/>
        <v>0</v>
      </c>
    </row>
    <row r="563" spans="3:16" s="12" customFormat="1" x14ac:dyDescent="0.25">
      <c r="C563" s="5"/>
      <c r="D563" s="13"/>
      <c r="E563" s="13"/>
      <c r="F563" s="35"/>
      <c r="G563" s="35"/>
      <c r="H563" s="35"/>
      <c r="I563" s="60">
        <f t="shared" si="16"/>
        <v>0</v>
      </c>
      <c r="K563" s="13"/>
      <c r="L563" s="13"/>
      <c r="M563" s="35"/>
      <c r="N563" s="35"/>
      <c r="O563" s="35"/>
      <c r="P563" s="60">
        <f t="shared" si="17"/>
        <v>0</v>
      </c>
    </row>
    <row r="564" spans="3:16" s="12" customFormat="1" x14ac:dyDescent="0.25">
      <c r="C564" s="5"/>
      <c r="D564" s="13"/>
      <c r="E564" s="13"/>
      <c r="F564" s="35"/>
      <c r="G564" s="35"/>
      <c r="H564" s="35"/>
      <c r="I564" s="60">
        <f t="shared" si="16"/>
        <v>0</v>
      </c>
      <c r="K564" s="13"/>
      <c r="L564" s="13"/>
      <c r="M564" s="35"/>
      <c r="N564" s="35"/>
      <c r="O564" s="35"/>
      <c r="P564" s="60">
        <f t="shared" si="17"/>
        <v>0</v>
      </c>
    </row>
    <row r="565" spans="3:16" s="12" customFormat="1" x14ac:dyDescent="0.25">
      <c r="C565" s="5"/>
      <c r="D565" s="13"/>
      <c r="E565" s="13"/>
      <c r="F565" s="35"/>
      <c r="G565" s="35"/>
      <c r="H565" s="35"/>
      <c r="I565" s="60">
        <f t="shared" si="16"/>
        <v>0</v>
      </c>
      <c r="K565" s="13"/>
      <c r="L565" s="13"/>
      <c r="M565" s="35"/>
      <c r="N565" s="35"/>
      <c r="O565" s="35"/>
      <c r="P565" s="60">
        <f t="shared" si="17"/>
        <v>0</v>
      </c>
    </row>
    <row r="566" spans="3:16" s="12" customFormat="1" x14ac:dyDescent="0.25">
      <c r="C566" s="5"/>
      <c r="D566" s="13"/>
      <c r="E566" s="13"/>
      <c r="F566" s="35"/>
      <c r="G566" s="35"/>
      <c r="H566" s="35"/>
      <c r="I566" s="60">
        <f t="shared" si="16"/>
        <v>0</v>
      </c>
      <c r="K566" s="13"/>
      <c r="L566" s="13"/>
      <c r="M566" s="35"/>
      <c r="N566" s="35"/>
      <c r="O566" s="35"/>
      <c r="P566" s="60">
        <f t="shared" si="17"/>
        <v>0</v>
      </c>
    </row>
    <row r="567" spans="3:16" s="12" customFormat="1" x14ac:dyDescent="0.25">
      <c r="C567" s="5"/>
      <c r="D567" s="13"/>
      <c r="E567" s="13"/>
      <c r="F567" s="35"/>
      <c r="G567" s="35"/>
      <c r="H567" s="35"/>
      <c r="I567" s="60">
        <f t="shared" si="16"/>
        <v>0</v>
      </c>
      <c r="K567" s="13"/>
      <c r="L567" s="13"/>
      <c r="M567" s="35"/>
      <c r="N567" s="35"/>
      <c r="O567" s="35"/>
      <c r="P567" s="60">
        <f t="shared" si="17"/>
        <v>0</v>
      </c>
    </row>
    <row r="568" spans="3:16" s="12" customFormat="1" x14ac:dyDescent="0.25">
      <c r="C568" s="5"/>
      <c r="D568" s="13"/>
      <c r="E568" s="13"/>
      <c r="F568" s="35"/>
      <c r="G568" s="35"/>
      <c r="H568" s="35"/>
      <c r="I568" s="60">
        <f t="shared" si="16"/>
        <v>0</v>
      </c>
      <c r="K568" s="13"/>
      <c r="L568" s="13"/>
      <c r="M568" s="35"/>
      <c r="N568" s="35"/>
      <c r="O568" s="35"/>
      <c r="P568" s="60">
        <f t="shared" si="17"/>
        <v>0</v>
      </c>
    </row>
    <row r="569" spans="3:16" s="12" customFormat="1" x14ac:dyDescent="0.25">
      <c r="C569" s="5"/>
      <c r="D569" s="13"/>
      <c r="E569" s="13"/>
      <c r="F569" s="35"/>
      <c r="G569" s="35"/>
      <c r="H569" s="35"/>
      <c r="I569" s="60">
        <f t="shared" si="16"/>
        <v>0</v>
      </c>
      <c r="K569" s="13"/>
      <c r="L569" s="13"/>
      <c r="M569" s="35"/>
      <c r="N569" s="35"/>
      <c r="O569" s="35"/>
      <c r="P569" s="60">
        <f t="shared" si="17"/>
        <v>0</v>
      </c>
    </row>
    <row r="570" spans="3:16" s="12" customFormat="1" x14ac:dyDescent="0.25">
      <c r="C570" s="5"/>
      <c r="D570" s="13"/>
      <c r="E570" s="13"/>
      <c r="F570" s="35"/>
      <c r="G570" s="35"/>
      <c r="H570" s="35"/>
      <c r="I570" s="60">
        <f t="shared" si="16"/>
        <v>0</v>
      </c>
      <c r="K570" s="13"/>
      <c r="L570" s="13"/>
      <c r="M570" s="35"/>
      <c r="N570" s="35"/>
      <c r="O570" s="35"/>
      <c r="P570" s="60">
        <f t="shared" si="17"/>
        <v>0</v>
      </c>
    </row>
    <row r="571" spans="3:16" s="12" customFormat="1" x14ac:dyDescent="0.25">
      <c r="C571" s="5"/>
      <c r="D571" s="13"/>
      <c r="E571" s="13"/>
      <c r="F571" s="35"/>
      <c r="G571" s="35"/>
      <c r="H571" s="35"/>
      <c r="I571" s="60">
        <f t="shared" si="16"/>
        <v>0</v>
      </c>
      <c r="K571" s="13"/>
      <c r="L571" s="13"/>
      <c r="M571" s="35"/>
      <c r="N571" s="35"/>
      <c r="O571" s="35"/>
      <c r="P571" s="60">
        <f t="shared" si="17"/>
        <v>0</v>
      </c>
    </row>
    <row r="572" spans="3:16" s="12" customFormat="1" x14ac:dyDescent="0.25">
      <c r="C572" s="5"/>
      <c r="D572" s="13"/>
      <c r="E572" s="13"/>
      <c r="F572" s="35"/>
      <c r="G572" s="35"/>
      <c r="H572" s="35"/>
      <c r="I572" s="60">
        <f t="shared" si="16"/>
        <v>0</v>
      </c>
      <c r="K572" s="13"/>
      <c r="L572" s="13"/>
      <c r="M572" s="35"/>
      <c r="N572" s="35"/>
      <c r="O572" s="35"/>
      <c r="P572" s="60">
        <f t="shared" si="17"/>
        <v>0</v>
      </c>
    </row>
    <row r="573" spans="3:16" s="12" customFormat="1" x14ac:dyDescent="0.25">
      <c r="C573" s="5"/>
      <c r="D573" s="13"/>
      <c r="E573" s="13"/>
      <c r="F573" s="35"/>
      <c r="G573" s="35"/>
      <c r="H573" s="35"/>
      <c r="I573" s="60">
        <f t="shared" si="16"/>
        <v>0</v>
      </c>
      <c r="K573" s="13"/>
      <c r="L573" s="13"/>
      <c r="M573" s="35"/>
      <c r="N573" s="35"/>
      <c r="O573" s="35"/>
      <c r="P573" s="60">
        <f t="shared" si="17"/>
        <v>0</v>
      </c>
    </row>
    <row r="574" spans="3:16" s="12" customFormat="1" x14ac:dyDescent="0.25">
      <c r="C574" s="5"/>
      <c r="D574" s="13"/>
      <c r="E574" s="13"/>
      <c r="F574" s="35"/>
      <c r="G574" s="35"/>
      <c r="H574" s="35"/>
      <c r="I574" s="60">
        <f t="shared" si="16"/>
        <v>0</v>
      </c>
      <c r="K574" s="13"/>
      <c r="L574" s="13"/>
      <c r="M574" s="35"/>
      <c r="N574" s="35"/>
      <c r="O574" s="35"/>
      <c r="P574" s="60">
        <f t="shared" si="17"/>
        <v>0</v>
      </c>
    </row>
    <row r="575" spans="3:16" s="12" customFormat="1" x14ac:dyDescent="0.25">
      <c r="C575" s="5"/>
      <c r="D575" s="13"/>
      <c r="E575" s="13"/>
      <c r="F575" s="35"/>
      <c r="G575" s="35"/>
      <c r="H575" s="35"/>
      <c r="I575" s="60">
        <f t="shared" si="16"/>
        <v>0</v>
      </c>
      <c r="K575" s="13"/>
      <c r="L575" s="13"/>
      <c r="M575" s="35"/>
      <c r="N575" s="35"/>
      <c r="O575" s="35"/>
      <c r="P575" s="60">
        <f t="shared" si="17"/>
        <v>0</v>
      </c>
    </row>
    <row r="576" spans="3:16" s="12" customFormat="1" x14ac:dyDescent="0.25">
      <c r="C576" s="5"/>
      <c r="D576" s="13"/>
      <c r="E576" s="13"/>
      <c r="F576" s="35"/>
      <c r="G576" s="35"/>
      <c r="H576" s="35"/>
      <c r="I576" s="60">
        <f t="shared" si="16"/>
        <v>0</v>
      </c>
      <c r="K576" s="13"/>
      <c r="L576" s="13"/>
      <c r="M576" s="35"/>
      <c r="N576" s="35"/>
      <c r="O576" s="35"/>
      <c r="P576" s="60">
        <f t="shared" si="17"/>
        <v>0</v>
      </c>
    </row>
    <row r="577" spans="3:16" s="12" customFormat="1" x14ac:dyDescent="0.25">
      <c r="C577" s="5"/>
      <c r="D577" s="13"/>
      <c r="E577" s="13"/>
      <c r="F577" s="35"/>
      <c r="G577" s="35"/>
      <c r="H577" s="35"/>
      <c r="I577" s="60">
        <f t="shared" si="16"/>
        <v>0</v>
      </c>
      <c r="K577" s="13"/>
      <c r="L577" s="13"/>
      <c r="M577" s="35"/>
      <c r="N577" s="35"/>
      <c r="O577" s="35"/>
      <c r="P577" s="60">
        <f t="shared" si="17"/>
        <v>0</v>
      </c>
    </row>
    <row r="578" spans="3:16" s="12" customFormat="1" x14ac:dyDescent="0.25">
      <c r="C578" s="5"/>
      <c r="D578" s="13"/>
      <c r="E578" s="13"/>
      <c r="F578" s="35"/>
      <c r="G578" s="35"/>
      <c r="H578" s="35"/>
      <c r="I578" s="60">
        <f t="shared" si="16"/>
        <v>0</v>
      </c>
      <c r="K578" s="13"/>
      <c r="L578" s="13"/>
      <c r="M578" s="35"/>
      <c r="N578" s="35"/>
      <c r="O578" s="35"/>
      <c r="P578" s="60">
        <f t="shared" si="17"/>
        <v>0</v>
      </c>
    </row>
    <row r="579" spans="3:16" s="12" customFormat="1" x14ac:dyDescent="0.25">
      <c r="C579" s="5"/>
      <c r="D579" s="13"/>
      <c r="E579" s="13"/>
      <c r="F579" s="35"/>
      <c r="G579" s="35"/>
      <c r="H579" s="35"/>
      <c r="I579" s="60">
        <f t="shared" si="16"/>
        <v>0</v>
      </c>
      <c r="K579" s="13"/>
      <c r="L579" s="13"/>
      <c r="M579" s="35"/>
      <c r="N579" s="35"/>
      <c r="O579" s="35"/>
      <c r="P579" s="60">
        <f t="shared" si="17"/>
        <v>0</v>
      </c>
    </row>
    <row r="580" spans="3:16" s="12" customFormat="1" x14ac:dyDescent="0.25">
      <c r="C580" s="5"/>
      <c r="D580" s="13"/>
      <c r="E580" s="13"/>
      <c r="F580" s="35"/>
      <c r="G580" s="35"/>
      <c r="H580" s="35"/>
      <c r="I580" s="60">
        <f t="shared" si="16"/>
        <v>0</v>
      </c>
      <c r="K580" s="13"/>
      <c r="L580" s="13"/>
      <c r="M580" s="35"/>
      <c r="N580" s="35"/>
      <c r="O580" s="35"/>
      <c r="P580" s="60">
        <f t="shared" si="17"/>
        <v>0</v>
      </c>
    </row>
    <row r="581" spans="3:16" s="12" customFormat="1" x14ac:dyDescent="0.25">
      <c r="C581" s="5"/>
      <c r="D581" s="13"/>
      <c r="E581" s="13"/>
      <c r="F581" s="35"/>
      <c r="G581" s="35"/>
      <c r="H581" s="35"/>
      <c r="I581" s="60">
        <f t="shared" si="16"/>
        <v>0</v>
      </c>
      <c r="K581" s="13"/>
      <c r="L581" s="13"/>
      <c r="M581" s="35"/>
      <c r="N581" s="35"/>
      <c r="O581" s="35"/>
      <c r="P581" s="60">
        <f t="shared" si="17"/>
        <v>0</v>
      </c>
    </row>
    <row r="582" spans="3:16" s="12" customFormat="1" x14ac:dyDescent="0.25">
      <c r="C582" s="5"/>
      <c r="D582" s="13"/>
      <c r="E582" s="13"/>
      <c r="F582" s="35"/>
      <c r="G582" s="35"/>
      <c r="H582" s="35"/>
      <c r="I582" s="60">
        <f t="shared" si="16"/>
        <v>0</v>
      </c>
      <c r="K582" s="13"/>
      <c r="L582" s="13"/>
      <c r="M582" s="35"/>
      <c r="N582" s="35"/>
      <c r="O582" s="35"/>
      <c r="P582" s="60">
        <f t="shared" si="17"/>
        <v>0</v>
      </c>
    </row>
    <row r="583" spans="3:16" s="12" customFormat="1" x14ac:dyDescent="0.25">
      <c r="C583" s="5"/>
      <c r="D583" s="13"/>
      <c r="E583" s="13"/>
      <c r="F583" s="35"/>
      <c r="G583" s="35"/>
      <c r="H583" s="35"/>
      <c r="I583" s="60">
        <f t="shared" si="16"/>
        <v>0</v>
      </c>
      <c r="K583" s="13"/>
      <c r="L583" s="13"/>
      <c r="M583" s="35"/>
      <c r="N583" s="35"/>
      <c r="O583" s="35"/>
      <c r="P583" s="60">
        <f t="shared" si="17"/>
        <v>0</v>
      </c>
    </row>
    <row r="584" spans="3:16" s="12" customFormat="1" x14ac:dyDescent="0.25">
      <c r="C584" s="5"/>
      <c r="D584" s="13"/>
      <c r="E584" s="13"/>
      <c r="F584" s="35"/>
      <c r="G584" s="35"/>
      <c r="H584" s="35"/>
      <c r="I584" s="60">
        <f t="shared" si="16"/>
        <v>0</v>
      </c>
      <c r="K584" s="13"/>
      <c r="L584" s="13"/>
      <c r="M584" s="35"/>
      <c r="N584" s="35"/>
      <c r="O584" s="35"/>
      <c r="P584" s="60">
        <f t="shared" si="17"/>
        <v>0</v>
      </c>
    </row>
    <row r="585" spans="3:16" s="12" customFormat="1" x14ac:dyDescent="0.25">
      <c r="C585" s="5"/>
      <c r="D585" s="13"/>
      <c r="E585" s="13"/>
      <c r="F585" s="35"/>
      <c r="G585" s="35"/>
      <c r="H585" s="35"/>
      <c r="I585" s="60">
        <f t="shared" si="16"/>
        <v>0</v>
      </c>
      <c r="K585" s="13"/>
      <c r="L585" s="13"/>
      <c r="M585" s="35"/>
      <c r="N585" s="35"/>
      <c r="O585" s="35"/>
      <c r="P585" s="60">
        <f t="shared" si="17"/>
        <v>0</v>
      </c>
    </row>
    <row r="586" spans="3:16" s="12" customFormat="1" x14ac:dyDescent="0.25">
      <c r="C586" s="5"/>
      <c r="D586" s="13"/>
      <c r="E586" s="13"/>
      <c r="F586" s="35"/>
      <c r="G586" s="35"/>
      <c r="H586" s="35"/>
      <c r="I586" s="60">
        <f t="shared" si="16"/>
        <v>0</v>
      </c>
      <c r="K586" s="13"/>
      <c r="L586" s="13"/>
      <c r="M586" s="35"/>
      <c r="N586" s="35"/>
      <c r="O586" s="35"/>
      <c r="P586" s="60">
        <f t="shared" si="17"/>
        <v>0</v>
      </c>
    </row>
    <row r="587" spans="3:16" s="12" customFormat="1" x14ac:dyDescent="0.25">
      <c r="C587" s="5"/>
      <c r="D587" s="13"/>
      <c r="E587" s="13"/>
      <c r="F587" s="35"/>
      <c r="G587" s="35"/>
      <c r="H587" s="35"/>
      <c r="I587" s="60">
        <f t="shared" si="16"/>
        <v>0</v>
      </c>
      <c r="K587" s="13"/>
      <c r="L587" s="13"/>
      <c r="M587" s="35"/>
      <c r="N587" s="35"/>
      <c r="O587" s="35"/>
      <c r="P587" s="60">
        <f t="shared" si="17"/>
        <v>0</v>
      </c>
    </row>
    <row r="588" spans="3:16" s="12" customFormat="1" x14ac:dyDescent="0.25">
      <c r="C588" s="5"/>
      <c r="D588" s="13"/>
      <c r="E588" s="13"/>
      <c r="F588" s="35"/>
      <c r="G588" s="35"/>
      <c r="H588" s="35"/>
      <c r="I588" s="60">
        <f t="shared" si="16"/>
        <v>0</v>
      </c>
      <c r="K588" s="13"/>
      <c r="L588" s="13"/>
      <c r="M588" s="35"/>
      <c r="N588" s="35"/>
      <c r="O588" s="35"/>
      <c r="P588" s="60">
        <f t="shared" si="17"/>
        <v>0</v>
      </c>
    </row>
    <row r="589" spans="3:16" s="12" customFormat="1" x14ac:dyDescent="0.25">
      <c r="C589" s="5"/>
      <c r="D589" s="13"/>
      <c r="E589" s="13"/>
      <c r="F589" s="35"/>
      <c r="G589" s="35"/>
      <c r="H589" s="35"/>
      <c r="I589" s="60">
        <f t="shared" ref="I589:I652" si="18">MIN(D589,F589,G589)*H589</f>
        <v>0</v>
      </c>
      <c r="K589" s="13"/>
      <c r="L589" s="13"/>
      <c r="M589" s="35"/>
      <c r="N589" s="35"/>
      <c r="O589" s="35"/>
      <c r="P589" s="60">
        <f t="shared" si="17"/>
        <v>0</v>
      </c>
    </row>
    <row r="590" spans="3:16" s="12" customFormat="1" x14ac:dyDescent="0.25">
      <c r="C590" s="5"/>
      <c r="D590" s="13"/>
      <c r="E590" s="13"/>
      <c r="F590" s="35"/>
      <c r="G590" s="35"/>
      <c r="H590" s="35"/>
      <c r="I590" s="60">
        <f t="shared" si="18"/>
        <v>0</v>
      </c>
      <c r="K590" s="13"/>
      <c r="L590" s="13"/>
      <c r="M590" s="35"/>
      <c r="N590" s="35"/>
      <c r="O590" s="35"/>
      <c r="P590" s="60">
        <f t="shared" ref="P590:P653" si="19">MIN(K590,M590,N590)*O590</f>
        <v>0</v>
      </c>
    </row>
    <row r="591" spans="3:16" s="12" customFormat="1" x14ac:dyDescent="0.25">
      <c r="C591" s="5"/>
      <c r="D591" s="13"/>
      <c r="E591" s="13"/>
      <c r="F591" s="35"/>
      <c r="G591" s="35"/>
      <c r="H591" s="35"/>
      <c r="I591" s="60">
        <f t="shared" si="18"/>
        <v>0</v>
      </c>
      <c r="K591" s="13"/>
      <c r="L591" s="13"/>
      <c r="M591" s="35"/>
      <c r="N591" s="35"/>
      <c r="O591" s="35"/>
      <c r="P591" s="60">
        <f t="shared" si="19"/>
        <v>0</v>
      </c>
    </row>
    <row r="592" spans="3:16" s="12" customFormat="1" x14ac:dyDescent="0.25">
      <c r="C592" s="5"/>
      <c r="D592" s="13"/>
      <c r="E592" s="13"/>
      <c r="F592" s="35"/>
      <c r="G592" s="35"/>
      <c r="H592" s="35"/>
      <c r="I592" s="60">
        <f t="shared" si="18"/>
        <v>0</v>
      </c>
      <c r="K592" s="13"/>
      <c r="L592" s="13"/>
      <c r="M592" s="35"/>
      <c r="N592" s="35"/>
      <c r="O592" s="35"/>
      <c r="P592" s="60">
        <f t="shared" si="19"/>
        <v>0</v>
      </c>
    </row>
    <row r="593" spans="3:16" s="12" customFormat="1" x14ac:dyDescent="0.25">
      <c r="C593" s="5"/>
      <c r="D593" s="13"/>
      <c r="E593" s="13"/>
      <c r="F593" s="35"/>
      <c r="G593" s="35"/>
      <c r="H593" s="35"/>
      <c r="I593" s="60">
        <f t="shared" si="18"/>
        <v>0</v>
      </c>
      <c r="K593" s="13"/>
      <c r="L593" s="13"/>
      <c r="M593" s="35"/>
      <c r="N593" s="35"/>
      <c r="O593" s="35"/>
      <c r="P593" s="60">
        <f t="shared" si="19"/>
        <v>0</v>
      </c>
    </row>
    <row r="594" spans="3:16" s="12" customFormat="1" x14ac:dyDescent="0.25">
      <c r="C594" s="5"/>
      <c r="D594" s="13"/>
      <c r="E594" s="13"/>
      <c r="F594" s="35"/>
      <c r="G594" s="35"/>
      <c r="H594" s="35"/>
      <c r="I594" s="60">
        <f t="shared" si="18"/>
        <v>0</v>
      </c>
      <c r="K594" s="13"/>
      <c r="L594" s="13"/>
      <c r="M594" s="35"/>
      <c r="N594" s="35"/>
      <c r="O594" s="35"/>
      <c r="P594" s="60">
        <f t="shared" si="19"/>
        <v>0</v>
      </c>
    </row>
    <row r="595" spans="3:16" s="12" customFormat="1" x14ac:dyDescent="0.25">
      <c r="C595" s="5"/>
      <c r="D595" s="13"/>
      <c r="E595" s="13"/>
      <c r="F595" s="35"/>
      <c r="G595" s="35"/>
      <c r="H595" s="35"/>
      <c r="I595" s="60">
        <f t="shared" si="18"/>
        <v>0</v>
      </c>
      <c r="K595" s="13"/>
      <c r="L595" s="13"/>
      <c r="M595" s="35"/>
      <c r="N595" s="35"/>
      <c r="O595" s="35"/>
      <c r="P595" s="60">
        <f t="shared" si="19"/>
        <v>0</v>
      </c>
    </row>
    <row r="596" spans="3:16" s="12" customFormat="1" x14ac:dyDescent="0.25">
      <c r="C596" s="5"/>
      <c r="D596" s="13"/>
      <c r="E596" s="13"/>
      <c r="F596" s="35"/>
      <c r="G596" s="35"/>
      <c r="H596" s="35"/>
      <c r="I596" s="60">
        <f t="shared" si="18"/>
        <v>0</v>
      </c>
      <c r="K596" s="13"/>
      <c r="L596" s="13"/>
      <c r="M596" s="35"/>
      <c r="N596" s="35"/>
      <c r="O596" s="35"/>
      <c r="P596" s="60">
        <f t="shared" si="19"/>
        <v>0</v>
      </c>
    </row>
    <row r="597" spans="3:16" s="12" customFormat="1" x14ac:dyDescent="0.25">
      <c r="C597" s="5"/>
      <c r="D597" s="13"/>
      <c r="E597" s="13"/>
      <c r="F597" s="35"/>
      <c r="G597" s="35"/>
      <c r="H597" s="35"/>
      <c r="I597" s="60">
        <f t="shared" si="18"/>
        <v>0</v>
      </c>
      <c r="K597" s="13"/>
      <c r="L597" s="13"/>
      <c r="M597" s="35"/>
      <c r="N597" s="35"/>
      <c r="O597" s="35"/>
      <c r="P597" s="60">
        <f t="shared" si="19"/>
        <v>0</v>
      </c>
    </row>
    <row r="598" spans="3:16" s="12" customFormat="1" x14ac:dyDescent="0.25">
      <c r="C598" s="5"/>
      <c r="D598" s="13"/>
      <c r="E598" s="13"/>
      <c r="F598" s="35"/>
      <c r="G598" s="35"/>
      <c r="H598" s="35"/>
      <c r="I598" s="60">
        <f t="shared" si="18"/>
        <v>0</v>
      </c>
      <c r="K598" s="13"/>
      <c r="L598" s="13"/>
      <c r="M598" s="35"/>
      <c r="N598" s="35"/>
      <c r="O598" s="35"/>
      <c r="P598" s="60">
        <f t="shared" si="19"/>
        <v>0</v>
      </c>
    </row>
    <row r="599" spans="3:16" s="12" customFormat="1" x14ac:dyDescent="0.25">
      <c r="C599" s="5"/>
      <c r="D599" s="13"/>
      <c r="E599" s="13"/>
      <c r="F599" s="35"/>
      <c r="G599" s="35"/>
      <c r="H599" s="35"/>
      <c r="I599" s="60">
        <f t="shared" si="18"/>
        <v>0</v>
      </c>
      <c r="K599" s="13"/>
      <c r="L599" s="13"/>
      <c r="M599" s="35"/>
      <c r="N599" s="35"/>
      <c r="O599" s="35"/>
      <c r="P599" s="60">
        <f t="shared" si="19"/>
        <v>0</v>
      </c>
    </row>
    <row r="600" spans="3:16" s="12" customFormat="1" x14ac:dyDescent="0.25">
      <c r="C600" s="5"/>
      <c r="D600" s="13"/>
      <c r="E600" s="13"/>
      <c r="F600" s="35"/>
      <c r="G600" s="35"/>
      <c r="H600" s="35"/>
      <c r="I600" s="60">
        <f t="shared" si="18"/>
        <v>0</v>
      </c>
      <c r="K600" s="13"/>
      <c r="L600" s="13"/>
      <c r="M600" s="35"/>
      <c r="N600" s="35"/>
      <c r="O600" s="35"/>
      <c r="P600" s="60">
        <f t="shared" si="19"/>
        <v>0</v>
      </c>
    </row>
    <row r="601" spans="3:16" s="12" customFormat="1" x14ac:dyDescent="0.25">
      <c r="C601" s="5"/>
      <c r="D601" s="13"/>
      <c r="E601" s="13"/>
      <c r="F601" s="35"/>
      <c r="G601" s="35"/>
      <c r="H601" s="35"/>
      <c r="I601" s="60">
        <f t="shared" si="18"/>
        <v>0</v>
      </c>
      <c r="K601" s="13"/>
      <c r="L601" s="13"/>
      <c r="M601" s="35"/>
      <c r="N601" s="35"/>
      <c r="O601" s="35"/>
      <c r="P601" s="60">
        <f t="shared" si="19"/>
        <v>0</v>
      </c>
    </row>
    <row r="602" spans="3:16" s="12" customFormat="1" x14ac:dyDescent="0.25">
      <c r="C602" s="5"/>
      <c r="D602" s="13"/>
      <c r="E602" s="13"/>
      <c r="F602" s="35"/>
      <c r="G602" s="35"/>
      <c r="H602" s="35"/>
      <c r="I602" s="60">
        <f t="shared" si="18"/>
        <v>0</v>
      </c>
      <c r="K602" s="13"/>
      <c r="L602" s="13"/>
      <c r="M602" s="35"/>
      <c r="N602" s="35"/>
      <c r="O602" s="35"/>
      <c r="P602" s="60">
        <f t="shared" si="19"/>
        <v>0</v>
      </c>
    </row>
    <row r="603" spans="3:16" s="12" customFormat="1" x14ac:dyDescent="0.25">
      <c r="C603" s="5"/>
      <c r="D603" s="13"/>
      <c r="E603" s="13"/>
      <c r="F603" s="35"/>
      <c r="G603" s="35"/>
      <c r="H603" s="35"/>
      <c r="I603" s="60">
        <f t="shared" si="18"/>
        <v>0</v>
      </c>
      <c r="K603" s="13"/>
      <c r="L603" s="13"/>
      <c r="M603" s="35"/>
      <c r="N603" s="35"/>
      <c r="O603" s="35"/>
      <c r="P603" s="60">
        <f t="shared" si="19"/>
        <v>0</v>
      </c>
    </row>
    <row r="604" spans="3:16" s="12" customFormat="1" x14ac:dyDescent="0.25">
      <c r="C604" s="5"/>
      <c r="D604" s="13"/>
      <c r="E604" s="13"/>
      <c r="F604" s="35"/>
      <c r="G604" s="35"/>
      <c r="H604" s="35"/>
      <c r="I604" s="60">
        <f t="shared" si="18"/>
        <v>0</v>
      </c>
      <c r="K604" s="13"/>
      <c r="L604" s="13"/>
      <c r="M604" s="35"/>
      <c r="N604" s="35"/>
      <c r="O604" s="35"/>
      <c r="P604" s="60">
        <f t="shared" si="19"/>
        <v>0</v>
      </c>
    </row>
    <row r="605" spans="3:16" s="12" customFormat="1" x14ac:dyDescent="0.25">
      <c r="C605" s="5"/>
      <c r="D605" s="13"/>
      <c r="E605" s="13"/>
      <c r="F605" s="35"/>
      <c r="G605" s="35"/>
      <c r="H605" s="35"/>
      <c r="I605" s="60">
        <f t="shared" si="18"/>
        <v>0</v>
      </c>
      <c r="K605" s="13"/>
      <c r="L605" s="13"/>
      <c r="M605" s="35"/>
      <c r="N605" s="35"/>
      <c r="O605" s="35"/>
      <c r="P605" s="60">
        <f t="shared" si="19"/>
        <v>0</v>
      </c>
    </row>
    <row r="606" spans="3:16" s="12" customFormat="1" x14ac:dyDescent="0.25">
      <c r="C606" s="5"/>
      <c r="D606" s="13"/>
      <c r="E606" s="13"/>
      <c r="F606" s="35"/>
      <c r="G606" s="35"/>
      <c r="H606" s="35"/>
      <c r="I606" s="60">
        <f t="shared" si="18"/>
        <v>0</v>
      </c>
      <c r="K606" s="13"/>
      <c r="L606" s="13"/>
      <c r="M606" s="35"/>
      <c r="N606" s="35"/>
      <c r="O606" s="35"/>
      <c r="P606" s="60">
        <f t="shared" si="19"/>
        <v>0</v>
      </c>
    </row>
    <row r="607" spans="3:16" s="12" customFormat="1" x14ac:dyDescent="0.25">
      <c r="C607" s="5"/>
      <c r="D607" s="13"/>
      <c r="E607" s="13"/>
      <c r="F607" s="35"/>
      <c r="G607" s="35"/>
      <c r="H607" s="35"/>
      <c r="I607" s="60">
        <f t="shared" si="18"/>
        <v>0</v>
      </c>
      <c r="K607" s="13"/>
      <c r="L607" s="13"/>
      <c r="M607" s="35"/>
      <c r="N607" s="35"/>
      <c r="O607" s="35"/>
      <c r="P607" s="60">
        <f t="shared" si="19"/>
        <v>0</v>
      </c>
    </row>
    <row r="608" spans="3:16" s="12" customFormat="1" x14ac:dyDescent="0.25">
      <c r="C608" s="5"/>
      <c r="D608" s="13"/>
      <c r="E608" s="13"/>
      <c r="F608" s="35"/>
      <c r="G608" s="35"/>
      <c r="H608" s="35"/>
      <c r="I608" s="60">
        <f t="shared" si="18"/>
        <v>0</v>
      </c>
      <c r="K608" s="13"/>
      <c r="L608" s="13"/>
      <c r="M608" s="35"/>
      <c r="N608" s="35"/>
      <c r="O608" s="35"/>
      <c r="P608" s="60">
        <f t="shared" si="19"/>
        <v>0</v>
      </c>
    </row>
    <row r="609" spans="3:16" s="12" customFormat="1" x14ac:dyDescent="0.25">
      <c r="C609" s="5"/>
      <c r="D609" s="13"/>
      <c r="E609" s="13"/>
      <c r="F609" s="35"/>
      <c r="G609" s="35"/>
      <c r="H609" s="35"/>
      <c r="I609" s="60">
        <f t="shared" si="18"/>
        <v>0</v>
      </c>
      <c r="K609" s="13"/>
      <c r="L609" s="13"/>
      <c r="M609" s="35"/>
      <c r="N609" s="35"/>
      <c r="O609" s="35"/>
      <c r="P609" s="60">
        <f t="shared" si="19"/>
        <v>0</v>
      </c>
    </row>
    <row r="610" spans="3:16" s="12" customFormat="1" x14ac:dyDescent="0.25">
      <c r="C610" s="5"/>
      <c r="D610" s="13"/>
      <c r="E610" s="13"/>
      <c r="F610" s="35"/>
      <c r="G610" s="35"/>
      <c r="H610" s="35"/>
      <c r="I610" s="60">
        <f t="shared" si="18"/>
        <v>0</v>
      </c>
      <c r="K610" s="13"/>
      <c r="L610" s="13"/>
      <c r="M610" s="35"/>
      <c r="N610" s="35"/>
      <c r="O610" s="35"/>
      <c r="P610" s="60">
        <f t="shared" si="19"/>
        <v>0</v>
      </c>
    </row>
    <row r="611" spans="3:16" s="12" customFormat="1" x14ac:dyDescent="0.25">
      <c r="C611" s="5"/>
      <c r="D611" s="13"/>
      <c r="E611" s="13"/>
      <c r="F611" s="35"/>
      <c r="G611" s="35"/>
      <c r="H611" s="35"/>
      <c r="I611" s="60">
        <f t="shared" si="18"/>
        <v>0</v>
      </c>
      <c r="K611" s="13"/>
      <c r="L611" s="13"/>
      <c r="M611" s="35"/>
      <c r="N611" s="35"/>
      <c r="O611" s="35"/>
      <c r="P611" s="60">
        <f t="shared" si="19"/>
        <v>0</v>
      </c>
    </row>
    <row r="612" spans="3:16" s="12" customFormat="1" x14ac:dyDescent="0.25">
      <c r="C612" s="5"/>
      <c r="D612" s="13"/>
      <c r="E612" s="13"/>
      <c r="F612" s="35"/>
      <c r="G612" s="35"/>
      <c r="H612" s="35"/>
      <c r="I612" s="60">
        <f t="shared" si="18"/>
        <v>0</v>
      </c>
      <c r="K612" s="13"/>
      <c r="L612" s="13"/>
      <c r="M612" s="35"/>
      <c r="N612" s="35"/>
      <c r="O612" s="35"/>
      <c r="P612" s="60">
        <f t="shared" si="19"/>
        <v>0</v>
      </c>
    </row>
    <row r="613" spans="3:16" s="12" customFormat="1" x14ac:dyDescent="0.25">
      <c r="C613" s="5"/>
      <c r="D613" s="13"/>
      <c r="E613" s="13"/>
      <c r="F613" s="35"/>
      <c r="G613" s="35"/>
      <c r="H613" s="35"/>
      <c r="I613" s="60">
        <f t="shared" si="18"/>
        <v>0</v>
      </c>
      <c r="K613" s="13"/>
      <c r="L613" s="13"/>
      <c r="M613" s="35"/>
      <c r="N613" s="35"/>
      <c r="O613" s="35"/>
      <c r="P613" s="60">
        <f t="shared" si="19"/>
        <v>0</v>
      </c>
    </row>
    <row r="614" spans="3:16" s="12" customFormat="1" x14ac:dyDescent="0.25">
      <c r="C614" s="5"/>
      <c r="D614" s="13"/>
      <c r="E614" s="13"/>
      <c r="F614" s="35"/>
      <c r="G614" s="35"/>
      <c r="H614" s="35"/>
      <c r="I614" s="60">
        <f t="shared" si="18"/>
        <v>0</v>
      </c>
      <c r="K614" s="13"/>
      <c r="L614" s="13"/>
      <c r="M614" s="35"/>
      <c r="N614" s="35"/>
      <c r="O614" s="35"/>
      <c r="P614" s="60">
        <f t="shared" si="19"/>
        <v>0</v>
      </c>
    </row>
    <row r="615" spans="3:16" s="12" customFormat="1" x14ac:dyDescent="0.25">
      <c r="C615" s="5"/>
      <c r="D615" s="13"/>
      <c r="E615" s="13"/>
      <c r="F615" s="35"/>
      <c r="G615" s="35"/>
      <c r="H615" s="35"/>
      <c r="I615" s="60">
        <f t="shared" si="18"/>
        <v>0</v>
      </c>
      <c r="K615" s="13"/>
      <c r="L615" s="13"/>
      <c r="M615" s="35"/>
      <c r="N615" s="35"/>
      <c r="O615" s="35"/>
      <c r="P615" s="60">
        <f t="shared" si="19"/>
        <v>0</v>
      </c>
    </row>
    <row r="616" spans="3:16" s="12" customFormat="1" x14ac:dyDescent="0.25">
      <c r="C616" s="5"/>
      <c r="D616" s="13"/>
      <c r="E616" s="13"/>
      <c r="F616" s="35"/>
      <c r="G616" s="35"/>
      <c r="H616" s="35"/>
      <c r="I616" s="60">
        <f t="shared" si="18"/>
        <v>0</v>
      </c>
      <c r="K616" s="13"/>
      <c r="L616" s="13"/>
      <c r="M616" s="35"/>
      <c r="N616" s="35"/>
      <c r="O616" s="35"/>
      <c r="P616" s="60">
        <f t="shared" si="19"/>
        <v>0</v>
      </c>
    </row>
    <row r="617" spans="3:16" s="12" customFormat="1" x14ac:dyDescent="0.25">
      <c r="C617" s="5"/>
      <c r="D617" s="13"/>
      <c r="E617" s="13"/>
      <c r="F617" s="35"/>
      <c r="G617" s="35"/>
      <c r="H617" s="35"/>
      <c r="I617" s="60">
        <f t="shared" si="18"/>
        <v>0</v>
      </c>
      <c r="K617" s="13"/>
      <c r="L617" s="13"/>
      <c r="M617" s="35"/>
      <c r="N617" s="35"/>
      <c r="O617" s="35"/>
      <c r="P617" s="60">
        <f t="shared" si="19"/>
        <v>0</v>
      </c>
    </row>
    <row r="618" spans="3:16" s="12" customFormat="1" x14ac:dyDescent="0.25">
      <c r="C618" s="5"/>
      <c r="D618" s="13"/>
      <c r="E618" s="13"/>
      <c r="F618" s="35"/>
      <c r="G618" s="35"/>
      <c r="H618" s="35"/>
      <c r="I618" s="60">
        <f t="shared" si="18"/>
        <v>0</v>
      </c>
      <c r="K618" s="13"/>
      <c r="L618" s="13"/>
      <c r="M618" s="35"/>
      <c r="N618" s="35"/>
      <c r="O618" s="35"/>
      <c r="P618" s="60">
        <f t="shared" si="19"/>
        <v>0</v>
      </c>
    </row>
    <row r="619" spans="3:16" s="12" customFormat="1" x14ac:dyDescent="0.25">
      <c r="C619" s="5"/>
      <c r="D619" s="13"/>
      <c r="E619" s="13"/>
      <c r="F619" s="35"/>
      <c r="G619" s="35"/>
      <c r="H619" s="35"/>
      <c r="I619" s="60">
        <f t="shared" si="18"/>
        <v>0</v>
      </c>
      <c r="K619" s="13"/>
      <c r="L619" s="13"/>
      <c r="M619" s="35"/>
      <c r="N619" s="35"/>
      <c r="O619" s="35"/>
      <c r="P619" s="60">
        <f t="shared" si="19"/>
        <v>0</v>
      </c>
    </row>
    <row r="620" spans="3:16" s="12" customFormat="1" x14ac:dyDescent="0.25">
      <c r="C620" s="5"/>
      <c r="D620" s="13"/>
      <c r="E620" s="13"/>
      <c r="F620" s="35"/>
      <c r="G620" s="35"/>
      <c r="H620" s="35"/>
      <c r="I620" s="60">
        <f t="shared" si="18"/>
        <v>0</v>
      </c>
      <c r="K620" s="13"/>
      <c r="L620" s="13"/>
      <c r="M620" s="35"/>
      <c r="N620" s="35"/>
      <c r="O620" s="35"/>
      <c r="P620" s="60">
        <f t="shared" si="19"/>
        <v>0</v>
      </c>
    </row>
    <row r="621" spans="3:16" s="12" customFormat="1" x14ac:dyDescent="0.25">
      <c r="C621" s="5"/>
      <c r="D621" s="13"/>
      <c r="E621" s="13"/>
      <c r="F621" s="35"/>
      <c r="G621" s="35"/>
      <c r="H621" s="35"/>
      <c r="I621" s="60">
        <f t="shared" si="18"/>
        <v>0</v>
      </c>
      <c r="K621" s="13"/>
      <c r="L621" s="13"/>
      <c r="M621" s="35"/>
      <c r="N621" s="35"/>
      <c r="O621" s="35"/>
      <c r="P621" s="60">
        <f t="shared" si="19"/>
        <v>0</v>
      </c>
    </row>
    <row r="622" spans="3:16" s="12" customFormat="1" x14ac:dyDescent="0.25">
      <c r="C622" s="5"/>
      <c r="D622" s="13"/>
      <c r="E622" s="13"/>
      <c r="F622" s="35"/>
      <c r="G622" s="35"/>
      <c r="H622" s="35"/>
      <c r="I622" s="60">
        <f t="shared" si="18"/>
        <v>0</v>
      </c>
      <c r="K622" s="13"/>
      <c r="L622" s="13"/>
      <c r="M622" s="35"/>
      <c r="N622" s="35"/>
      <c r="O622" s="35"/>
      <c r="P622" s="60">
        <f t="shared" si="19"/>
        <v>0</v>
      </c>
    </row>
    <row r="623" spans="3:16" s="12" customFormat="1" x14ac:dyDescent="0.25">
      <c r="C623" s="5"/>
      <c r="D623" s="13"/>
      <c r="E623" s="13"/>
      <c r="F623" s="35"/>
      <c r="G623" s="35"/>
      <c r="H623" s="35"/>
      <c r="I623" s="60">
        <f t="shared" si="18"/>
        <v>0</v>
      </c>
      <c r="K623" s="13"/>
      <c r="L623" s="13"/>
      <c r="M623" s="35"/>
      <c r="N623" s="35"/>
      <c r="O623" s="35"/>
      <c r="P623" s="60">
        <f t="shared" si="19"/>
        <v>0</v>
      </c>
    </row>
    <row r="624" spans="3:16" s="12" customFormat="1" x14ac:dyDescent="0.25">
      <c r="C624" s="5"/>
      <c r="D624" s="13"/>
      <c r="E624" s="13"/>
      <c r="F624" s="35"/>
      <c r="G624" s="35"/>
      <c r="H624" s="35"/>
      <c r="I624" s="60">
        <f t="shared" si="18"/>
        <v>0</v>
      </c>
      <c r="K624" s="13"/>
      <c r="L624" s="13"/>
      <c r="M624" s="35"/>
      <c r="N624" s="35"/>
      <c r="O624" s="35"/>
      <c r="P624" s="60">
        <f t="shared" si="19"/>
        <v>0</v>
      </c>
    </row>
    <row r="625" spans="3:16" s="12" customFormat="1" x14ac:dyDescent="0.25">
      <c r="C625" s="5"/>
      <c r="D625" s="13"/>
      <c r="E625" s="13"/>
      <c r="F625" s="35"/>
      <c r="G625" s="35"/>
      <c r="H625" s="35"/>
      <c r="I625" s="60">
        <f t="shared" si="18"/>
        <v>0</v>
      </c>
      <c r="K625" s="13"/>
      <c r="L625" s="13"/>
      <c r="M625" s="35"/>
      <c r="N625" s="35"/>
      <c r="O625" s="35"/>
      <c r="P625" s="60">
        <f t="shared" si="19"/>
        <v>0</v>
      </c>
    </row>
    <row r="626" spans="3:16" s="12" customFormat="1" x14ac:dyDescent="0.25">
      <c r="C626" s="5"/>
      <c r="D626" s="13"/>
      <c r="E626" s="13"/>
      <c r="F626" s="35"/>
      <c r="G626" s="35"/>
      <c r="H626" s="35"/>
      <c r="I626" s="60">
        <f t="shared" si="18"/>
        <v>0</v>
      </c>
      <c r="K626" s="13"/>
      <c r="L626" s="13"/>
      <c r="M626" s="35"/>
      <c r="N626" s="35"/>
      <c r="O626" s="35"/>
      <c r="P626" s="60">
        <f t="shared" si="19"/>
        <v>0</v>
      </c>
    </row>
    <row r="627" spans="3:16" s="12" customFormat="1" x14ac:dyDescent="0.25">
      <c r="C627" s="5"/>
      <c r="D627" s="13"/>
      <c r="E627" s="13"/>
      <c r="F627" s="35"/>
      <c r="G627" s="35"/>
      <c r="H627" s="35"/>
      <c r="I627" s="60">
        <f t="shared" si="18"/>
        <v>0</v>
      </c>
      <c r="K627" s="13"/>
      <c r="L627" s="13"/>
      <c r="M627" s="35"/>
      <c r="N627" s="35"/>
      <c r="O627" s="35"/>
      <c r="P627" s="60">
        <f t="shared" si="19"/>
        <v>0</v>
      </c>
    </row>
    <row r="628" spans="3:16" s="12" customFormat="1" x14ac:dyDescent="0.25">
      <c r="C628" s="5"/>
      <c r="D628" s="13"/>
      <c r="E628" s="13"/>
      <c r="F628" s="35"/>
      <c r="G628" s="35"/>
      <c r="H628" s="35"/>
      <c r="I628" s="60">
        <f t="shared" si="18"/>
        <v>0</v>
      </c>
      <c r="K628" s="13"/>
      <c r="L628" s="13"/>
      <c r="M628" s="35"/>
      <c r="N628" s="35"/>
      <c r="O628" s="35"/>
      <c r="P628" s="60">
        <f t="shared" si="19"/>
        <v>0</v>
      </c>
    </row>
    <row r="629" spans="3:16" s="12" customFormat="1" x14ac:dyDescent="0.25">
      <c r="C629" s="5"/>
      <c r="D629" s="13"/>
      <c r="E629" s="13"/>
      <c r="F629" s="35"/>
      <c r="G629" s="35"/>
      <c r="H629" s="35"/>
      <c r="I629" s="60">
        <f t="shared" si="18"/>
        <v>0</v>
      </c>
      <c r="K629" s="13"/>
      <c r="L629" s="13"/>
      <c r="M629" s="35"/>
      <c r="N629" s="35"/>
      <c r="O629" s="35"/>
      <c r="P629" s="60">
        <f t="shared" si="19"/>
        <v>0</v>
      </c>
    </row>
    <row r="630" spans="3:16" s="12" customFormat="1" x14ac:dyDescent="0.25">
      <c r="C630" s="5"/>
      <c r="D630" s="13"/>
      <c r="E630" s="13"/>
      <c r="F630" s="35"/>
      <c r="G630" s="35"/>
      <c r="H630" s="35"/>
      <c r="I630" s="60">
        <f t="shared" si="18"/>
        <v>0</v>
      </c>
      <c r="K630" s="13"/>
      <c r="L630" s="13"/>
      <c r="M630" s="35"/>
      <c r="N630" s="35"/>
      <c r="O630" s="35"/>
      <c r="P630" s="60">
        <f t="shared" si="19"/>
        <v>0</v>
      </c>
    </row>
    <row r="631" spans="3:16" s="12" customFormat="1" x14ac:dyDescent="0.25">
      <c r="C631" s="5"/>
      <c r="D631" s="13"/>
      <c r="E631" s="13"/>
      <c r="F631" s="35"/>
      <c r="G631" s="35"/>
      <c r="H631" s="35"/>
      <c r="I631" s="60">
        <f t="shared" si="18"/>
        <v>0</v>
      </c>
      <c r="K631" s="13"/>
      <c r="L631" s="13"/>
      <c r="M631" s="35"/>
      <c r="N631" s="35"/>
      <c r="O631" s="35"/>
      <c r="P631" s="60">
        <f t="shared" si="19"/>
        <v>0</v>
      </c>
    </row>
    <row r="632" spans="3:16" s="12" customFormat="1" x14ac:dyDescent="0.25">
      <c r="C632" s="5"/>
      <c r="D632" s="13"/>
      <c r="E632" s="13"/>
      <c r="F632" s="35"/>
      <c r="G632" s="35"/>
      <c r="H632" s="35"/>
      <c r="I632" s="60">
        <f t="shared" si="18"/>
        <v>0</v>
      </c>
      <c r="K632" s="13"/>
      <c r="L632" s="13"/>
      <c r="M632" s="35"/>
      <c r="N632" s="35"/>
      <c r="O632" s="35"/>
      <c r="P632" s="60">
        <f t="shared" si="19"/>
        <v>0</v>
      </c>
    </row>
    <row r="633" spans="3:16" s="12" customFormat="1" x14ac:dyDescent="0.25">
      <c r="C633" s="5"/>
      <c r="D633" s="13"/>
      <c r="E633" s="13"/>
      <c r="F633" s="35"/>
      <c r="G633" s="35"/>
      <c r="H633" s="35"/>
      <c r="I633" s="60">
        <f t="shared" si="18"/>
        <v>0</v>
      </c>
      <c r="K633" s="13"/>
      <c r="L633" s="13"/>
      <c r="M633" s="35"/>
      <c r="N633" s="35"/>
      <c r="O633" s="35"/>
      <c r="P633" s="60">
        <f t="shared" si="19"/>
        <v>0</v>
      </c>
    </row>
    <row r="634" spans="3:16" s="12" customFormat="1" x14ac:dyDescent="0.25">
      <c r="C634" s="5"/>
      <c r="D634" s="13"/>
      <c r="E634" s="13"/>
      <c r="F634" s="35"/>
      <c r="G634" s="35"/>
      <c r="H634" s="35"/>
      <c r="I634" s="60">
        <f t="shared" si="18"/>
        <v>0</v>
      </c>
      <c r="K634" s="13"/>
      <c r="L634" s="13"/>
      <c r="M634" s="35"/>
      <c r="N634" s="35"/>
      <c r="O634" s="35"/>
      <c r="P634" s="60">
        <f t="shared" si="19"/>
        <v>0</v>
      </c>
    </row>
    <row r="635" spans="3:16" s="12" customFormat="1" x14ac:dyDescent="0.25">
      <c r="C635" s="5"/>
      <c r="D635" s="13"/>
      <c r="E635" s="13"/>
      <c r="F635" s="35"/>
      <c r="G635" s="35"/>
      <c r="H635" s="35"/>
      <c r="I635" s="60">
        <f t="shared" si="18"/>
        <v>0</v>
      </c>
      <c r="K635" s="13"/>
      <c r="L635" s="13"/>
      <c r="M635" s="35"/>
      <c r="N635" s="35"/>
      <c r="O635" s="35"/>
      <c r="P635" s="60">
        <f t="shared" si="19"/>
        <v>0</v>
      </c>
    </row>
    <row r="636" spans="3:16" s="12" customFormat="1" x14ac:dyDescent="0.25">
      <c r="C636" s="5"/>
      <c r="D636" s="13"/>
      <c r="E636" s="13"/>
      <c r="F636" s="35"/>
      <c r="G636" s="35"/>
      <c r="H636" s="35"/>
      <c r="I636" s="60">
        <f t="shared" si="18"/>
        <v>0</v>
      </c>
      <c r="K636" s="13"/>
      <c r="L636" s="13"/>
      <c r="M636" s="35"/>
      <c r="N636" s="35"/>
      <c r="O636" s="35"/>
      <c r="P636" s="60">
        <f t="shared" si="19"/>
        <v>0</v>
      </c>
    </row>
    <row r="637" spans="3:16" s="12" customFormat="1" x14ac:dyDescent="0.25">
      <c r="C637" s="5"/>
      <c r="D637" s="13"/>
      <c r="E637" s="13"/>
      <c r="F637" s="35"/>
      <c r="G637" s="35"/>
      <c r="H637" s="35"/>
      <c r="I637" s="60">
        <f t="shared" si="18"/>
        <v>0</v>
      </c>
      <c r="K637" s="13"/>
      <c r="L637" s="13"/>
      <c r="M637" s="35"/>
      <c r="N637" s="35"/>
      <c r="O637" s="35"/>
      <c r="P637" s="60">
        <f t="shared" si="19"/>
        <v>0</v>
      </c>
    </row>
    <row r="638" spans="3:16" s="12" customFormat="1" x14ac:dyDescent="0.25">
      <c r="C638" s="5"/>
      <c r="D638" s="13"/>
      <c r="E638" s="13"/>
      <c r="F638" s="35"/>
      <c r="G638" s="35"/>
      <c r="H638" s="35"/>
      <c r="I638" s="60">
        <f t="shared" si="18"/>
        <v>0</v>
      </c>
      <c r="K638" s="13"/>
      <c r="L638" s="13"/>
      <c r="M638" s="35"/>
      <c r="N638" s="35"/>
      <c r="O638" s="35"/>
      <c r="P638" s="60">
        <f t="shared" si="19"/>
        <v>0</v>
      </c>
    </row>
    <row r="639" spans="3:16" s="12" customFormat="1" x14ac:dyDescent="0.25">
      <c r="C639" s="5"/>
      <c r="D639" s="13"/>
      <c r="E639" s="13"/>
      <c r="F639" s="35"/>
      <c r="G639" s="35"/>
      <c r="H639" s="35"/>
      <c r="I639" s="60">
        <f t="shared" si="18"/>
        <v>0</v>
      </c>
      <c r="K639" s="13"/>
      <c r="L639" s="13"/>
      <c r="M639" s="35"/>
      <c r="N639" s="35"/>
      <c r="O639" s="35"/>
      <c r="P639" s="60">
        <f t="shared" si="19"/>
        <v>0</v>
      </c>
    </row>
    <row r="640" spans="3:16" s="12" customFormat="1" x14ac:dyDescent="0.25">
      <c r="C640" s="5"/>
      <c r="D640" s="13"/>
      <c r="E640" s="13"/>
      <c r="F640" s="35"/>
      <c r="G640" s="35"/>
      <c r="H640" s="35"/>
      <c r="I640" s="60">
        <f t="shared" si="18"/>
        <v>0</v>
      </c>
      <c r="K640" s="13"/>
      <c r="L640" s="13"/>
      <c r="M640" s="35"/>
      <c r="N640" s="35"/>
      <c r="O640" s="35"/>
      <c r="P640" s="60">
        <f t="shared" si="19"/>
        <v>0</v>
      </c>
    </row>
    <row r="641" spans="3:16" s="12" customFormat="1" x14ac:dyDescent="0.25">
      <c r="C641" s="5"/>
      <c r="D641" s="13"/>
      <c r="E641" s="13"/>
      <c r="F641" s="35"/>
      <c r="G641" s="35"/>
      <c r="H641" s="35"/>
      <c r="I641" s="60">
        <f t="shared" si="18"/>
        <v>0</v>
      </c>
      <c r="K641" s="13"/>
      <c r="L641" s="13"/>
      <c r="M641" s="35"/>
      <c r="N641" s="35"/>
      <c r="O641" s="35"/>
      <c r="P641" s="60">
        <f t="shared" si="19"/>
        <v>0</v>
      </c>
    </row>
    <row r="642" spans="3:16" s="12" customFormat="1" x14ac:dyDescent="0.25">
      <c r="C642" s="5"/>
      <c r="D642" s="13"/>
      <c r="E642" s="13"/>
      <c r="F642" s="35"/>
      <c r="G642" s="35"/>
      <c r="H642" s="35"/>
      <c r="I642" s="60">
        <f t="shared" si="18"/>
        <v>0</v>
      </c>
      <c r="K642" s="13"/>
      <c r="L642" s="13"/>
      <c r="M642" s="35"/>
      <c r="N642" s="35"/>
      <c r="O642" s="35"/>
      <c r="P642" s="60">
        <f t="shared" si="19"/>
        <v>0</v>
      </c>
    </row>
    <row r="643" spans="3:16" s="12" customFormat="1" x14ac:dyDescent="0.25">
      <c r="C643" s="5"/>
      <c r="D643" s="13"/>
      <c r="E643" s="13"/>
      <c r="F643" s="35"/>
      <c r="G643" s="35"/>
      <c r="H643" s="35"/>
      <c r="I643" s="60">
        <f t="shared" si="18"/>
        <v>0</v>
      </c>
      <c r="K643" s="13"/>
      <c r="L643" s="13"/>
      <c r="M643" s="35"/>
      <c r="N643" s="35"/>
      <c r="O643" s="35"/>
      <c r="P643" s="60">
        <f t="shared" si="19"/>
        <v>0</v>
      </c>
    </row>
    <row r="644" spans="3:16" s="12" customFormat="1" x14ac:dyDescent="0.25">
      <c r="C644" s="5"/>
      <c r="D644" s="13"/>
      <c r="E644" s="13"/>
      <c r="F644" s="35"/>
      <c r="G644" s="35"/>
      <c r="H644" s="35"/>
      <c r="I644" s="60">
        <f t="shared" si="18"/>
        <v>0</v>
      </c>
      <c r="K644" s="13"/>
      <c r="L644" s="13"/>
      <c r="M644" s="35"/>
      <c r="N644" s="35"/>
      <c r="O644" s="35"/>
      <c r="P644" s="60">
        <f t="shared" si="19"/>
        <v>0</v>
      </c>
    </row>
    <row r="645" spans="3:16" s="12" customFormat="1" x14ac:dyDescent="0.25">
      <c r="C645" s="5"/>
      <c r="D645" s="13"/>
      <c r="E645" s="13"/>
      <c r="F645" s="35"/>
      <c r="G645" s="35"/>
      <c r="H645" s="35"/>
      <c r="I645" s="60">
        <f t="shared" si="18"/>
        <v>0</v>
      </c>
      <c r="K645" s="13"/>
      <c r="L645" s="13"/>
      <c r="M645" s="35"/>
      <c r="N645" s="35"/>
      <c r="O645" s="35"/>
      <c r="P645" s="60">
        <f t="shared" si="19"/>
        <v>0</v>
      </c>
    </row>
    <row r="646" spans="3:16" s="12" customFormat="1" x14ac:dyDescent="0.25">
      <c r="C646" s="5"/>
      <c r="D646" s="13"/>
      <c r="E646" s="13"/>
      <c r="F646" s="35"/>
      <c r="G646" s="35"/>
      <c r="H646" s="35"/>
      <c r="I646" s="60">
        <f t="shared" si="18"/>
        <v>0</v>
      </c>
      <c r="K646" s="13"/>
      <c r="L646" s="13"/>
      <c r="M646" s="35"/>
      <c r="N646" s="35"/>
      <c r="O646" s="35"/>
      <c r="P646" s="60">
        <f t="shared" si="19"/>
        <v>0</v>
      </c>
    </row>
    <row r="647" spans="3:16" s="12" customFormat="1" x14ac:dyDescent="0.25">
      <c r="C647" s="5"/>
      <c r="D647" s="13"/>
      <c r="E647" s="13"/>
      <c r="F647" s="35"/>
      <c r="G647" s="35"/>
      <c r="H647" s="35"/>
      <c r="I647" s="60">
        <f t="shared" si="18"/>
        <v>0</v>
      </c>
      <c r="K647" s="13"/>
      <c r="L647" s="13"/>
      <c r="M647" s="35"/>
      <c r="N647" s="35"/>
      <c r="O647" s="35"/>
      <c r="P647" s="60">
        <f t="shared" si="19"/>
        <v>0</v>
      </c>
    </row>
    <row r="648" spans="3:16" s="12" customFormat="1" x14ac:dyDescent="0.25">
      <c r="C648" s="5"/>
      <c r="D648" s="13"/>
      <c r="E648" s="13"/>
      <c r="F648" s="35"/>
      <c r="G648" s="35"/>
      <c r="H648" s="35"/>
      <c r="I648" s="60">
        <f t="shared" si="18"/>
        <v>0</v>
      </c>
      <c r="K648" s="13"/>
      <c r="L648" s="13"/>
      <c r="M648" s="35"/>
      <c r="N648" s="35"/>
      <c r="O648" s="35"/>
      <c r="P648" s="60">
        <f t="shared" si="19"/>
        <v>0</v>
      </c>
    </row>
    <row r="649" spans="3:16" s="12" customFormat="1" x14ac:dyDescent="0.25">
      <c r="C649" s="5"/>
      <c r="D649" s="13"/>
      <c r="E649" s="13"/>
      <c r="F649" s="35"/>
      <c r="G649" s="35"/>
      <c r="H649" s="35"/>
      <c r="I649" s="60">
        <f t="shared" si="18"/>
        <v>0</v>
      </c>
      <c r="K649" s="13"/>
      <c r="L649" s="13"/>
      <c r="M649" s="35"/>
      <c r="N649" s="35"/>
      <c r="O649" s="35"/>
      <c r="P649" s="60">
        <f t="shared" si="19"/>
        <v>0</v>
      </c>
    </row>
    <row r="650" spans="3:16" s="12" customFormat="1" x14ac:dyDescent="0.25">
      <c r="C650" s="5"/>
      <c r="D650" s="13"/>
      <c r="E650" s="13"/>
      <c r="F650" s="35"/>
      <c r="G650" s="35"/>
      <c r="H650" s="35"/>
      <c r="I650" s="60">
        <f t="shared" si="18"/>
        <v>0</v>
      </c>
      <c r="K650" s="13"/>
      <c r="L650" s="13"/>
      <c r="M650" s="35"/>
      <c r="N650" s="35"/>
      <c r="O650" s="35"/>
      <c r="P650" s="60">
        <f t="shared" si="19"/>
        <v>0</v>
      </c>
    </row>
    <row r="651" spans="3:16" s="12" customFormat="1" x14ac:dyDescent="0.25">
      <c r="C651" s="5"/>
      <c r="D651" s="13"/>
      <c r="E651" s="13"/>
      <c r="F651" s="35"/>
      <c r="G651" s="35"/>
      <c r="H651" s="35"/>
      <c r="I651" s="60">
        <f t="shared" si="18"/>
        <v>0</v>
      </c>
      <c r="K651" s="13"/>
      <c r="L651" s="13"/>
      <c r="M651" s="35"/>
      <c r="N651" s="35"/>
      <c r="O651" s="35"/>
      <c r="P651" s="60">
        <f t="shared" si="19"/>
        <v>0</v>
      </c>
    </row>
    <row r="652" spans="3:16" s="12" customFormat="1" x14ac:dyDescent="0.25">
      <c r="C652" s="5"/>
      <c r="D652" s="13"/>
      <c r="E652" s="13"/>
      <c r="F652" s="35"/>
      <c r="G652" s="35"/>
      <c r="H652" s="35"/>
      <c r="I652" s="60">
        <f t="shared" si="18"/>
        <v>0</v>
      </c>
      <c r="K652" s="13"/>
      <c r="L652" s="13"/>
      <c r="M652" s="35"/>
      <c r="N652" s="35"/>
      <c r="O652" s="35"/>
      <c r="P652" s="60">
        <f t="shared" si="19"/>
        <v>0</v>
      </c>
    </row>
    <row r="653" spans="3:16" s="12" customFormat="1" x14ac:dyDescent="0.25">
      <c r="C653" s="5"/>
      <c r="D653" s="13"/>
      <c r="E653" s="13"/>
      <c r="F653" s="35"/>
      <c r="G653" s="35"/>
      <c r="H653" s="35"/>
      <c r="I653" s="60">
        <f t="shared" ref="I653:I716" si="20">MIN(D653,F653,G653)*H653</f>
        <v>0</v>
      </c>
      <c r="K653" s="13"/>
      <c r="L653" s="13"/>
      <c r="M653" s="35"/>
      <c r="N653" s="35"/>
      <c r="O653" s="35"/>
      <c r="P653" s="60">
        <f t="shared" si="19"/>
        <v>0</v>
      </c>
    </row>
    <row r="654" spans="3:16" s="12" customFormat="1" x14ac:dyDescent="0.25">
      <c r="C654" s="5"/>
      <c r="D654" s="13"/>
      <c r="E654" s="13"/>
      <c r="F654" s="35"/>
      <c r="G654" s="35"/>
      <c r="H654" s="35"/>
      <c r="I654" s="60">
        <f t="shared" si="20"/>
        <v>0</v>
      </c>
      <c r="K654" s="13"/>
      <c r="L654" s="13"/>
      <c r="M654" s="35"/>
      <c r="N654" s="35"/>
      <c r="O654" s="35"/>
      <c r="P654" s="60">
        <f t="shared" ref="P654:P717" si="21">MIN(K654,M654,N654)*O654</f>
        <v>0</v>
      </c>
    </row>
    <row r="655" spans="3:16" s="12" customFormat="1" x14ac:dyDescent="0.25">
      <c r="C655" s="5"/>
      <c r="D655" s="13"/>
      <c r="E655" s="13"/>
      <c r="F655" s="35"/>
      <c r="G655" s="35"/>
      <c r="H655" s="35"/>
      <c r="I655" s="60">
        <f t="shared" si="20"/>
        <v>0</v>
      </c>
      <c r="K655" s="13"/>
      <c r="L655" s="13"/>
      <c r="M655" s="35"/>
      <c r="N655" s="35"/>
      <c r="O655" s="35"/>
      <c r="P655" s="60">
        <f t="shared" si="21"/>
        <v>0</v>
      </c>
    </row>
    <row r="656" spans="3:16" s="12" customFormat="1" x14ac:dyDescent="0.25">
      <c r="C656" s="5"/>
      <c r="D656" s="13"/>
      <c r="E656" s="13"/>
      <c r="F656" s="35"/>
      <c r="G656" s="35"/>
      <c r="H656" s="35"/>
      <c r="I656" s="60">
        <f t="shared" si="20"/>
        <v>0</v>
      </c>
      <c r="K656" s="13"/>
      <c r="L656" s="13"/>
      <c r="M656" s="35"/>
      <c r="N656" s="35"/>
      <c r="O656" s="35"/>
      <c r="P656" s="60">
        <f t="shared" si="21"/>
        <v>0</v>
      </c>
    </row>
    <row r="657" spans="3:16" s="12" customFormat="1" x14ac:dyDescent="0.25">
      <c r="C657" s="5"/>
      <c r="D657" s="13"/>
      <c r="E657" s="13"/>
      <c r="F657" s="35"/>
      <c r="G657" s="35"/>
      <c r="H657" s="35"/>
      <c r="I657" s="60">
        <f t="shared" si="20"/>
        <v>0</v>
      </c>
      <c r="K657" s="13"/>
      <c r="L657" s="13"/>
      <c r="M657" s="35"/>
      <c r="N657" s="35"/>
      <c r="O657" s="35"/>
      <c r="P657" s="60">
        <f t="shared" si="21"/>
        <v>0</v>
      </c>
    </row>
    <row r="658" spans="3:16" s="12" customFormat="1" x14ac:dyDescent="0.25">
      <c r="C658" s="5"/>
      <c r="D658" s="13"/>
      <c r="E658" s="13"/>
      <c r="F658" s="35"/>
      <c r="G658" s="35"/>
      <c r="H658" s="35"/>
      <c r="I658" s="60">
        <f t="shared" si="20"/>
        <v>0</v>
      </c>
      <c r="K658" s="13"/>
      <c r="L658" s="13"/>
      <c r="M658" s="35"/>
      <c r="N658" s="35"/>
      <c r="O658" s="35"/>
      <c r="P658" s="60">
        <f t="shared" si="21"/>
        <v>0</v>
      </c>
    </row>
    <row r="659" spans="3:16" s="12" customFormat="1" x14ac:dyDescent="0.25">
      <c r="C659" s="5"/>
      <c r="D659" s="13"/>
      <c r="E659" s="13"/>
      <c r="F659" s="35"/>
      <c r="G659" s="35"/>
      <c r="H659" s="35"/>
      <c r="I659" s="60">
        <f t="shared" si="20"/>
        <v>0</v>
      </c>
      <c r="K659" s="13"/>
      <c r="L659" s="13"/>
      <c r="M659" s="35"/>
      <c r="N659" s="35"/>
      <c r="O659" s="35"/>
      <c r="P659" s="60">
        <f t="shared" si="21"/>
        <v>0</v>
      </c>
    </row>
    <row r="660" spans="3:16" s="12" customFormat="1" x14ac:dyDescent="0.25">
      <c r="C660" s="5"/>
      <c r="D660" s="13"/>
      <c r="E660" s="13"/>
      <c r="F660" s="35"/>
      <c r="G660" s="35"/>
      <c r="H660" s="35"/>
      <c r="I660" s="60">
        <f t="shared" si="20"/>
        <v>0</v>
      </c>
      <c r="K660" s="13"/>
      <c r="L660" s="13"/>
      <c r="M660" s="35"/>
      <c r="N660" s="35"/>
      <c r="O660" s="35"/>
      <c r="P660" s="60">
        <f t="shared" si="21"/>
        <v>0</v>
      </c>
    </row>
    <row r="661" spans="3:16" s="12" customFormat="1" x14ac:dyDescent="0.25">
      <c r="C661" s="5"/>
      <c r="D661" s="13"/>
      <c r="E661" s="13"/>
      <c r="F661" s="35"/>
      <c r="G661" s="35"/>
      <c r="H661" s="35"/>
      <c r="I661" s="60">
        <f t="shared" si="20"/>
        <v>0</v>
      </c>
      <c r="K661" s="13"/>
      <c r="L661" s="13"/>
      <c r="M661" s="35"/>
      <c r="N661" s="35"/>
      <c r="O661" s="35"/>
      <c r="P661" s="60">
        <f t="shared" si="21"/>
        <v>0</v>
      </c>
    </row>
    <row r="662" spans="3:16" s="12" customFormat="1" x14ac:dyDescent="0.25">
      <c r="C662" s="5"/>
      <c r="D662" s="13"/>
      <c r="E662" s="13"/>
      <c r="F662" s="35"/>
      <c r="G662" s="35"/>
      <c r="H662" s="35"/>
      <c r="I662" s="60">
        <f t="shared" si="20"/>
        <v>0</v>
      </c>
      <c r="K662" s="13"/>
      <c r="L662" s="13"/>
      <c r="M662" s="35"/>
      <c r="N662" s="35"/>
      <c r="O662" s="35"/>
      <c r="P662" s="60">
        <f t="shared" si="21"/>
        <v>0</v>
      </c>
    </row>
    <row r="663" spans="3:16" s="12" customFormat="1" x14ac:dyDescent="0.25">
      <c r="C663" s="5"/>
      <c r="D663" s="13"/>
      <c r="E663" s="13"/>
      <c r="F663" s="35"/>
      <c r="G663" s="35"/>
      <c r="H663" s="35"/>
      <c r="I663" s="60">
        <f t="shared" si="20"/>
        <v>0</v>
      </c>
      <c r="K663" s="13"/>
      <c r="L663" s="13"/>
      <c r="M663" s="35"/>
      <c r="N663" s="35"/>
      <c r="O663" s="35"/>
      <c r="P663" s="60">
        <f t="shared" si="21"/>
        <v>0</v>
      </c>
    </row>
    <row r="664" spans="3:16" s="12" customFormat="1" x14ac:dyDescent="0.25">
      <c r="C664" s="5"/>
      <c r="D664" s="13"/>
      <c r="E664" s="13"/>
      <c r="F664" s="35"/>
      <c r="G664" s="35"/>
      <c r="H664" s="35"/>
      <c r="I664" s="60">
        <f t="shared" si="20"/>
        <v>0</v>
      </c>
      <c r="K664" s="13"/>
      <c r="L664" s="13"/>
      <c r="M664" s="35"/>
      <c r="N664" s="35"/>
      <c r="O664" s="35"/>
      <c r="P664" s="60">
        <f t="shared" si="21"/>
        <v>0</v>
      </c>
    </row>
    <row r="665" spans="3:16" s="12" customFormat="1" x14ac:dyDescent="0.25">
      <c r="C665" s="5"/>
      <c r="D665" s="13"/>
      <c r="E665" s="13"/>
      <c r="F665" s="35"/>
      <c r="G665" s="35"/>
      <c r="H665" s="35"/>
      <c r="I665" s="60">
        <f t="shared" si="20"/>
        <v>0</v>
      </c>
      <c r="K665" s="13"/>
      <c r="L665" s="13"/>
      <c r="M665" s="35"/>
      <c r="N665" s="35"/>
      <c r="O665" s="35"/>
      <c r="P665" s="60">
        <f t="shared" si="21"/>
        <v>0</v>
      </c>
    </row>
    <row r="666" spans="3:16" s="12" customFormat="1" x14ac:dyDescent="0.25">
      <c r="C666" s="5"/>
      <c r="D666" s="13"/>
      <c r="E666" s="13"/>
      <c r="F666" s="35"/>
      <c r="G666" s="35"/>
      <c r="H666" s="35"/>
      <c r="I666" s="60">
        <f t="shared" si="20"/>
        <v>0</v>
      </c>
      <c r="K666" s="13"/>
      <c r="L666" s="13"/>
      <c r="M666" s="35"/>
      <c r="N666" s="35"/>
      <c r="O666" s="35"/>
      <c r="P666" s="60">
        <f t="shared" si="21"/>
        <v>0</v>
      </c>
    </row>
    <row r="667" spans="3:16" s="12" customFormat="1" x14ac:dyDescent="0.25">
      <c r="C667" s="5"/>
      <c r="D667" s="13"/>
      <c r="E667" s="13"/>
      <c r="F667" s="35"/>
      <c r="G667" s="35"/>
      <c r="H667" s="35"/>
      <c r="I667" s="60">
        <f t="shared" si="20"/>
        <v>0</v>
      </c>
      <c r="K667" s="13"/>
      <c r="L667" s="13"/>
      <c r="M667" s="35"/>
      <c r="N667" s="35"/>
      <c r="O667" s="35"/>
      <c r="P667" s="60">
        <f t="shared" si="21"/>
        <v>0</v>
      </c>
    </row>
    <row r="668" spans="3:16" s="12" customFormat="1" x14ac:dyDescent="0.25">
      <c r="C668" s="5"/>
      <c r="D668" s="13"/>
      <c r="E668" s="13"/>
      <c r="F668" s="35"/>
      <c r="G668" s="35"/>
      <c r="H668" s="35"/>
      <c r="I668" s="60">
        <f t="shared" si="20"/>
        <v>0</v>
      </c>
      <c r="K668" s="13"/>
      <c r="L668" s="13"/>
      <c r="M668" s="35"/>
      <c r="N668" s="35"/>
      <c r="O668" s="35"/>
      <c r="P668" s="60">
        <f t="shared" si="21"/>
        <v>0</v>
      </c>
    </row>
    <row r="669" spans="3:16" s="12" customFormat="1" x14ac:dyDescent="0.25">
      <c r="C669" s="5"/>
      <c r="D669" s="13"/>
      <c r="E669" s="13"/>
      <c r="F669" s="35"/>
      <c r="G669" s="35"/>
      <c r="H669" s="35"/>
      <c r="I669" s="60">
        <f t="shared" si="20"/>
        <v>0</v>
      </c>
      <c r="K669" s="13"/>
      <c r="L669" s="13"/>
      <c r="M669" s="35"/>
      <c r="N669" s="35"/>
      <c r="O669" s="35"/>
      <c r="P669" s="60">
        <f t="shared" si="21"/>
        <v>0</v>
      </c>
    </row>
    <row r="670" spans="3:16" s="12" customFormat="1" x14ac:dyDescent="0.25">
      <c r="C670" s="5"/>
      <c r="D670" s="13"/>
      <c r="E670" s="13"/>
      <c r="F670" s="35"/>
      <c r="G670" s="35"/>
      <c r="H670" s="35"/>
      <c r="I670" s="60">
        <f t="shared" si="20"/>
        <v>0</v>
      </c>
      <c r="K670" s="13"/>
      <c r="L670" s="13"/>
      <c r="M670" s="35"/>
      <c r="N670" s="35"/>
      <c r="O670" s="35"/>
      <c r="P670" s="60">
        <f t="shared" si="21"/>
        <v>0</v>
      </c>
    </row>
    <row r="671" spans="3:16" s="12" customFormat="1" x14ac:dyDescent="0.25">
      <c r="C671" s="5"/>
      <c r="D671" s="13"/>
      <c r="E671" s="13"/>
      <c r="F671" s="35"/>
      <c r="G671" s="35"/>
      <c r="H671" s="35"/>
      <c r="I671" s="60">
        <f t="shared" si="20"/>
        <v>0</v>
      </c>
      <c r="K671" s="13"/>
      <c r="L671" s="13"/>
      <c r="M671" s="35"/>
      <c r="N671" s="35"/>
      <c r="O671" s="35"/>
      <c r="P671" s="60">
        <f t="shared" si="21"/>
        <v>0</v>
      </c>
    </row>
    <row r="672" spans="3:16" s="12" customFormat="1" x14ac:dyDescent="0.25">
      <c r="C672" s="5"/>
      <c r="D672" s="13"/>
      <c r="E672" s="13"/>
      <c r="F672" s="35"/>
      <c r="G672" s="35"/>
      <c r="H672" s="35"/>
      <c r="I672" s="60">
        <f t="shared" si="20"/>
        <v>0</v>
      </c>
      <c r="K672" s="13"/>
      <c r="L672" s="13"/>
      <c r="M672" s="35"/>
      <c r="N672" s="35"/>
      <c r="O672" s="35"/>
      <c r="P672" s="60">
        <f t="shared" si="21"/>
        <v>0</v>
      </c>
    </row>
    <row r="673" spans="3:16" s="12" customFormat="1" x14ac:dyDescent="0.25">
      <c r="C673" s="5"/>
      <c r="D673" s="13"/>
      <c r="E673" s="13"/>
      <c r="F673" s="35"/>
      <c r="G673" s="35"/>
      <c r="H673" s="35"/>
      <c r="I673" s="60">
        <f t="shared" si="20"/>
        <v>0</v>
      </c>
      <c r="K673" s="13"/>
      <c r="L673" s="13"/>
      <c r="M673" s="35"/>
      <c r="N673" s="35"/>
      <c r="O673" s="35"/>
      <c r="P673" s="60">
        <f t="shared" si="21"/>
        <v>0</v>
      </c>
    </row>
    <row r="674" spans="3:16" s="12" customFormat="1" x14ac:dyDescent="0.25">
      <c r="C674" s="5"/>
      <c r="D674" s="13"/>
      <c r="E674" s="13"/>
      <c r="F674" s="35"/>
      <c r="G674" s="35"/>
      <c r="H674" s="35"/>
      <c r="I674" s="60">
        <f t="shared" si="20"/>
        <v>0</v>
      </c>
      <c r="K674" s="13"/>
      <c r="L674" s="13"/>
      <c r="M674" s="35"/>
      <c r="N674" s="35"/>
      <c r="O674" s="35"/>
      <c r="P674" s="60">
        <f t="shared" si="21"/>
        <v>0</v>
      </c>
    </row>
    <row r="675" spans="3:16" s="12" customFormat="1" x14ac:dyDescent="0.25">
      <c r="C675" s="5"/>
      <c r="D675" s="13"/>
      <c r="E675" s="13"/>
      <c r="F675" s="35"/>
      <c r="G675" s="35"/>
      <c r="H675" s="35"/>
      <c r="I675" s="60">
        <f t="shared" si="20"/>
        <v>0</v>
      </c>
      <c r="K675" s="13"/>
      <c r="L675" s="13"/>
      <c r="M675" s="35"/>
      <c r="N675" s="35"/>
      <c r="O675" s="35"/>
      <c r="P675" s="60">
        <f t="shared" si="21"/>
        <v>0</v>
      </c>
    </row>
    <row r="676" spans="3:16" s="12" customFormat="1" x14ac:dyDescent="0.25">
      <c r="C676" s="5"/>
      <c r="D676" s="13"/>
      <c r="E676" s="13"/>
      <c r="F676" s="35"/>
      <c r="G676" s="35"/>
      <c r="H676" s="35"/>
      <c r="I676" s="60">
        <f t="shared" si="20"/>
        <v>0</v>
      </c>
      <c r="K676" s="13"/>
      <c r="L676" s="13"/>
      <c r="M676" s="35"/>
      <c r="N676" s="35"/>
      <c r="O676" s="35"/>
      <c r="P676" s="60">
        <f t="shared" si="21"/>
        <v>0</v>
      </c>
    </row>
    <row r="677" spans="3:16" s="12" customFormat="1" x14ac:dyDescent="0.25">
      <c r="C677" s="5"/>
      <c r="D677" s="13"/>
      <c r="E677" s="13"/>
      <c r="F677" s="35"/>
      <c r="G677" s="35"/>
      <c r="H677" s="35"/>
      <c r="I677" s="60">
        <f t="shared" si="20"/>
        <v>0</v>
      </c>
      <c r="K677" s="13"/>
      <c r="L677" s="13"/>
      <c r="M677" s="35"/>
      <c r="N677" s="35"/>
      <c r="O677" s="35"/>
      <c r="P677" s="60">
        <f t="shared" si="21"/>
        <v>0</v>
      </c>
    </row>
    <row r="678" spans="3:16" s="12" customFormat="1" x14ac:dyDescent="0.25">
      <c r="C678" s="5"/>
      <c r="D678" s="13"/>
      <c r="E678" s="13"/>
      <c r="F678" s="35"/>
      <c r="G678" s="35"/>
      <c r="H678" s="35"/>
      <c r="I678" s="60">
        <f t="shared" si="20"/>
        <v>0</v>
      </c>
      <c r="K678" s="13"/>
      <c r="L678" s="13"/>
      <c r="M678" s="35"/>
      <c r="N678" s="35"/>
      <c r="O678" s="35"/>
      <c r="P678" s="60">
        <f t="shared" si="21"/>
        <v>0</v>
      </c>
    </row>
    <row r="679" spans="3:16" s="12" customFormat="1" x14ac:dyDescent="0.25">
      <c r="C679" s="5"/>
      <c r="D679" s="13"/>
      <c r="E679" s="13"/>
      <c r="F679" s="35"/>
      <c r="G679" s="35"/>
      <c r="H679" s="35"/>
      <c r="I679" s="60">
        <f t="shared" si="20"/>
        <v>0</v>
      </c>
      <c r="K679" s="13"/>
      <c r="L679" s="13"/>
      <c r="M679" s="35"/>
      <c r="N679" s="35"/>
      <c r="O679" s="35"/>
      <c r="P679" s="60">
        <f t="shared" si="21"/>
        <v>0</v>
      </c>
    </row>
    <row r="680" spans="3:16" s="12" customFormat="1" x14ac:dyDescent="0.25">
      <c r="C680" s="5"/>
      <c r="D680" s="13"/>
      <c r="E680" s="13"/>
      <c r="F680" s="35"/>
      <c r="G680" s="35"/>
      <c r="H680" s="35"/>
      <c r="I680" s="60">
        <f t="shared" si="20"/>
        <v>0</v>
      </c>
      <c r="K680" s="13"/>
      <c r="L680" s="13"/>
      <c r="M680" s="35"/>
      <c r="N680" s="35"/>
      <c r="O680" s="35"/>
      <c r="P680" s="60">
        <f t="shared" si="21"/>
        <v>0</v>
      </c>
    </row>
    <row r="681" spans="3:16" s="12" customFormat="1" x14ac:dyDescent="0.25">
      <c r="C681" s="5"/>
      <c r="D681" s="13"/>
      <c r="E681" s="13"/>
      <c r="F681" s="35"/>
      <c r="G681" s="35"/>
      <c r="H681" s="35"/>
      <c r="I681" s="60">
        <f t="shared" si="20"/>
        <v>0</v>
      </c>
      <c r="K681" s="13"/>
      <c r="L681" s="13"/>
      <c r="M681" s="35"/>
      <c r="N681" s="35"/>
      <c r="O681" s="35"/>
      <c r="P681" s="60">
        <f t="shared" si="21"/>
        <v>0</v>
      </c>
    </row>
    <row r="682" spans="3:16" s="12" customFormat="1" x14ac:dyDescent="0.25">
      <c r="C682" s="5"/>
      <c r="D682" s="13"/>
      <c r="E682" s="13"/>
      <c r="F682" s="35"/>
      <c r="G682" s="35"/>
      <c r="H682" s="35"/>
      <c r="I682" s="60">
        <f t="shared" si="20"/>
        <v>0</v>
      </c>
      <c r="K682" s="13"/>
      <c r="L682" s="13"/>
      <c r="M682" s="35"/>
      <c r="N682" s="35"/>
      <c r="O682" s="35"/>
      <c r="P682" s="60">
        <f t="shared" si="21"/>
        <v>0</v>
      </c>
    </row>
    <row r="683" spans="3:16" s="12" customFormat="1" x14ac:dyDescent="0.25">
      <c r="C683" s="5"/>
      <c r="D683" s="13"/>
      <c r="E683" s="13"/>
      <c r="F683" s="35"/>
      <c r="G683" s="35"/>
      <c r="H683" s="35"/>
      <c r="I683" s="60">
        <f t="shared" si="20"/>
        <v>0</v>
      </c>
      <c r="K683" s="13"/>
      <c r="L683" s="13"/>
      <c r="M683" s="35"/>
      <c r="N683" s="35"/>
      <c r="O683" s="35"/>
      <c r="P683" s="60">
        <f t="shared" si="21"/>
        <v>0</v>
      </c>
    </row>
    <row r="684" spans="3:16" s="12" customFormat="1" x14ac:dyDescent="0.25">
      <c r="C684" s="5"/>
      <c r="D684" s="13"/>
      <c r="E684" s="13"/>
      <c r="F684" s="35"/>
      <c r="G684" s="35"/>
      <c r="H684" s="35"/>
      <c r="I684" s="60">
        <f t="shared" si="20"/>
        <v>0</v>
      </c>
      <c r="K684" s="13"/>
      <c r="L684" s="13"/>
      <c r="M684" s="35"/>
      <c r="N684" s="35"/>
      <c r="O684" s="35"/>
      <c r="P684" s="60">
        <f t="shared" si="21"/>
        <v>0</v>
      </c>
    </row>
    <row r="685" spans="3:16" s="12" customFormat="1" x14ac:dyDescent="0.25">
      <c r="C685" s="5"/>
      <c r="D685" s="13"/>
      <c r="E685" s="13"/>
      <c r="F685" s="35"/>
      <c r="G685" s="35"/>
      <c r="H685" s="35"/>
      <c r="I685" s="60">
        <f t="shared" si="20"/>
        <v>0</v>
      </c>
      <c r="K685" s="13"/>
      <c r="L685" s="13"/>
      <c r="M685" s="35"/>
      <c r="N685" s="35"/>
      <c r="O685" s="35"/>
      <c r="P685" s="60">
        <f t="shared" si="21"/>
        <v>0</v>
      </c>
    </row>
    <row r="686" spans="3:16" s="12" customFormat="1" x14ac:dyDescent="0.25">
      <c r="C686" s="5"/>
      <c r="D686" s="13"/>
      <c r="E686" s="13"/>
      <c r="F686" s="35"/>
      <c r="G686" s="35"/>
      <c r="H686" s="35"/>
      <c r="I686" s="60">
        <f t="shared" si="20"/>
        <v>0</v>
      </c>
      <c r="K686" s="13"/>
      <c r="L686" s="13"/>
      <c r="M686" s="35"/>
      <c r="N686" s="35"/>
      <c r="O686" s="35"/>
      <c r="P686" s="60">
        <f t="shared" si="21"/>
        <v>0</v>
      </c>
    </row>
    <row r="687" spans="3:16" s="12" customFormat="1" x14ac:dyDescent="0.25">
      <c r="C687" s="5"/>
      <c r="D687" s="13"/>
      <c r="E687" s="13"/>
      <c r="F687" s="35"/>
      <c r="G687" s="35"/>
      <c r="H687" s="35"/>
      <c r="I687" s="60">
        <f t="shared" si="20"/>
        <v>0</v>
      </c>
      <c r="K687" s="13"/>
      <c r="L687" s="13"/>
      <c r="M687" s="35"/>
      <c r="N687" s="35"/>
      <c r="O687" s="35"/>
      <c r="P687" s="60">
        <f t="shared" si="21"/>
        <v>0</v>
      </c>
    </row>
    <row r="688" spans="3:16" s="12" customFormat="1" x14ac:dyDescent="0.25">
      <c r="C688" s="5"/>
      <c r="D688" s="13"/>
      <c r="E688" s="13"/>
      <c r="F688" s="35"/>
      <c r="G688" s="35"/>
      <c r="H688" s="35"/>
      <c r="I688" s="60">
        <f t="shared" si="20"/>
        <v>0</v>
      </c>
      <c r="K688" s="13"/>
      <c r="L688" s="13"/>
      <c r="M688" s="35"/>
      <c r="N688" s="35"/>
      <c r="O688" s="35"/>
      <c r="P688" s="60">
        <f t="shared" si="21"/>
        <v>0</v>
      </c>
    </row>
    <row r="689" spans="3:16" s="12" customFormat="1" x14ac:dyDescent="0.25">
      <c r="C689" s="5"/>
      <c r="D689" s="13"/>
      <c r="E689" s="13"/>
      <c r="F689" s="35"/>
      <c r="G689" s="35"/>
      <c r="H689" s="35"/>
      <c r="I689" s="60">
        <f t="shared" si="20"/>
        <v>0</v>
      </c>
      <c r="K689" s="13"/>
      <c r="L689" s="13"/>
      <c r="M689" s="35"/>
      <c r="N689" s="35"/>
      <c r="O689" s="35"/>
      <c r="P689" s="60">
        <f t="shared" si="21"/>
        <v>0</v>
      </c>
    </row>
    <row r="690" spans="3:16" s="12" customFormat="1" x14ac:dyDescent="0.25">
      <c r="C690" s="5"/>
      <c r="D690" s="13"/>
      <c r="E690" s="13"/>
      <c r="F690" s="35"/>
      <c r="G690" s="35"/>
      <c r="H690" s="35"/>
      <c r="I690" s="60">
        <f t="shared" si="20"/>
        <v>0</v>
      </c>
      <c r="K690" s="13"/>
      <c r="L690" s="13"/>
      <c r="M690" s="35"/>
      <c r="N690" s="35"/>
      <c r="O690" s="35"/>
      <c r="P690" s="60">
        <f t="shared" si="21"/>
        <v>0</v>
      </c>
    </row>
    <row r="691" spans="3:16" s="12" customFormat="1" x14ac:dyDescent="0.25">
      <c r="C691" s="5"/>
      <c r="D691" s="13"/>
      <c r="E691" s="13"/>
      <c r="F691" s="35"/>
      <c r="G691" s="35"/>
      <c r="H691" s="35"/>
      <c r="I691" s="60">
        <f t="shared" si="20"/>
        <v>0</v>
      </c>
      <c r="K691" s="13"/>
      <c r="L691" s="13"/>
      <c r="M691" s="35"/>
      <c r="N691" s="35"/>
      <c r="O691" s="35"/>
      <c r="P691" s="60">
        <f t="shared" si="21"/>
        <v>0</v>
      </c>
    </row>
    <row r="692" spans="3:16" s="12" customFormat="1" x14ac:dyDescent="0.25">
      <c r="C692" s="5"/>
      <c r="D692" s="13"/>
      <c r="E692" s="13"/>
      <c r="F692" s="35"/>
      <c r="G692" s="35"/>
      <c r="H692" s="35"/>
      <c r="I692" s="60">
        <f t="shared" si="20"/>
        <v>0</v>
      </c>
      <c r="K692" s="13"/>
      <c r="L692" s="13"/>
      <c r="M692" s="35"/>
      <c r="N692" s="35"/>
      <c r="O692" s="35"/>
      <c r="P692" s="60">
        <f t="shared" si="21"/>
        <v>0</v>
      </c>
    </row>
    <row r="693" spans="3:16" s="12" customFormat="1" x14ac:dyDescent="0.25">
      <c r="C693" s="5"/>
      <c r="D693" s="13"/>
      <c r="E693" s="13"/>
      <c r="F693" s="35"/>
      <c r="G693" s="35"/>
      <c r="H693" s="35"/>
      <c r="I693" s="60">
        <f t="shared" si="20"/>
        <v>0</v>
      </c>
      <c r="K693" s="13"/>
      <c r="L693" s="13"/>
      <c r="M693" s="35"/>
      <c r="N693" s="35"/>
      <c r="O693" s="35"/>
      <c r="P693" s="60">
        <f t="shared" si="21"/>
        <v>0</v>
      </c>
    </row>
    <row r="694" spans="3:16" s="12" customFormat="1" x14ac:dyDescent="0.25">
      <c r="C694" s="5"/>
      <c r="D694" s="13"/>
      <c r="E694" s="13"/>
      <c r="F694" s="35"/>
      <c r="G694" s="35"/>
      <c r="H694" s="35"/>
      <c r="I694" s="60">
        <f t="shared" si="20"/>
        <v>0</v>
      </c>
      <c r="K694" s="13"/>
      <c r="L694" s="13"/>
      <c r="M694" s="35"/>
      <c r="N694" s="35"/>
      <c r="O694" s="35"/>
      <c r="P694" s="60">
        <f t="shared" si="21"/>
        <v>0</v>
      </c>
    </row>
    <row r="695" spans="3:16" s="12" customFormat="1" x14ac:dyDescent="0.25">
      <c r="C695" s="5"/>
      <c r="D695" s="13"/>
      <c r="E695" s="13"/>
      <c r="F695" s="35"/>
      <c r="G695" s="35"/>
      <c r="H695" s="35"/>
      <c r="I695" s="60">
        <f t="shared" si="20"/>
        <v>0</v>
      </c>
      <c r="K695" s="13"/>
      <c r="L695" s="13"/>
      <c r="M695" s="35"/>
      <c r="N695" s="35"/>
      <c r="O695" s="35"/>
      <c r="P695" s="60">
        <f t="shared" si="21"/>
        <v>0</v>
      </c>
    </row>
    <row r="696" spans="3:16" s="12" customFormat="1" x14ac:dyDescent="0.25">
      <c r="C696" s="5"/>
      <c r="D696" s="13"/>
      <c r="E696" s="13"/>
      <c r="F696" s="35"/>
      <c r="G696" s="35"/>
      <c r="H696" s="35"/>
      <c r="I696" s="60">
        <f t="shared" si="20"/>
        <v>0</v>
      </c>
      <c r="K696" s="13"/>
      <c r="L696" s="13"/>
      <c r="M696" s="35"/>
      <c r="N696" s="35"/>
      <c r="O696" s="35"/>
      <c r="P696" s="60">
        <f t="shared" si="21"/>
        <v>0</v>
      </c>
    </row>
    <row r="697" spans="3:16" s="12" customFormat="1" x14ac:dyDescent="0.25">
      <c r="C697" s="5"/>
      <c r="D697" s="13"/>
      <c r="E697" s="13"/>
      <c r="F697" s="35"/>
      <c r="G697" s="35"/>
      <c r="H697" s="35"/>
      <c r="I697" s="60">
        <f t="shared" si="20"/>
        <v>0</v>
      </c>
      <c r="K697" s="13"/>
      <c r="L697" s="13"/>
      <c r="M697" s="35"/>
      <c r="N697" s="35"/>
      <c r="O697" s="35"/>
      <c r="P697" s="60">
        <f t="shared" si="21"/>
        <v>0</v>
      </c>
    </row>
    <row r="698" spans="3:16" s="12" customFormat="1" x14ac:dyDescent="0.25">
      <c r="C698" s="5"/>
      <c r="D698" s="13"/>
      <c r="E698" s="13"/>
      <c r="F698" s="35"/>
      <c r="G698" s="35"/>
      <c r="H698" s="35"/>
      <c r="I698" s="60">
        <f t="shared" si="20"/>
        <v>0</v>
      </c>
      <c r="K698" s="13"/>
      <c r="L698" s="13"/>
      <c r="M698" s="35"/>
      <c r="N698" s="35"/>
      <c r="O698" s="35"/>
      <c r="P698" s="60">
        <f t="shared" si="21"/>
        <v>0</v>
      </c>
    </row>
    <row r="699" spans="3:16" s="12" customFormat="1" x14ac:dyDescent="0.25">
      <c r="C699" s="5"/>
      <c r="D699" s="13"/>
      <c r="E699" s="13"/>
      <c r="F699" s="35"/>
      <c r="G699" s="35"/>
      <c r="H699" s="35"/>
      <c r="I699" s="60">
        <f t="shared" si="20"/>
        <v>0</v>
      </c>
      <c r="K699" s="13"/>
      <c r="L699" s="13"/>
      <c r="M699" s="35"/>
      <c r="N699" s="35"/>
      <c r="O699" s="35"/>
      <c r="P699" s="60">
        <f t="shared" si="21"/>
        <v>0</v>
      </c>
    </row>
    <row r="700" spans="3:16" s="12" customFormat="1" x14ac:dyDescent="0.25">
      <c r="C700" s="5"/>
      <c r="D700" s="13"/>
      <c r="E700" s="13"/>
      <c r="F700" s="35"/>
      <c r="G700" s="35"/>
      <c r="H700" s="35"/>
      <c r="I700" s="60">
        <f t="shared" si="20"/>
        <v>0</v>
      </c>
      <c r="K700" s="13"/>
      <c r="L700" s="13"/>
      <c r="M700" s="35"/>
      <c r="N700" s="35"/>
      <c r="O700" s="35"/>
      <c r="P700" s="60">
        <f t="shared" si="21"/>
        <v>0</v>
      </c>
    </row>
    <row r="701" spans="3:16" s="12" customFormat="1" x14ac:dyDescent="0.25">
      <c r="C701" s="5"/>
      <c r="D701" s="13"/>
      <c r="E701" s="13"/>
      <c r="F701" s="35"/>
      <c r="G701" s="35"/>
      <c r="H701" s="35"/>
      <c r="I701" s="60">
        <f t="shared" si="20"/>
        <v>0</v>
      </c>
      <c r="K701" s="13"/>
      <c r="L701" s="13"/>
      <c r="M701" s="35"/>
      <c r="N701" s="35"/>
      <c r="O701" s="35"/>
      <c r="P701" s="60">
        <f t="shared" si="21"/>
        <v>0</v>
      </c>
    </row>
    <row r="702" spans="3:16" s="12" customFormat="1" x14ac:dyDescent="0.25">
      <c r="C702" s="5"/>
      <c r="D702" s="13"/>
      <c r="E702" s="13"/>
      <c r="F702" s="35"/>
      <c r="G702" s="35"/>
      <c r="H702" s="35"/>
      <c r="I702" s="60">
        <f t="shared" si="20"/>
        <v>0</v>
      </c>
      <c r="K702" s="13"/>
      <c r="L702" s="13"/>
      <c r="M702" s="35"/>
      <c r="N702" s="35"/>
      <c r="O702" s="35"/>
      <c r="P702" s="60">
        <f t="shared" si="21"/>
        <v>0</v>
      </c>
    </row>
    <row r="703" spans="3:16" s="12" customFormat="1" x14ac:dyDescent="0.25">
      <c r="C703" s="5"/>
      <c r="D703" s="13"/>
      <c r="E703" s="13"/>
      <c r="F703" s="35"/>
      <c r="G703" s="35"/>
      <c r="H703" s="35"/>
      <c r="I703" s="60">
        <f t="shared" si="20"/>
        <v>0</v>
      </c>
      <c r="K703" s="13"/>
      <c r="L703" s="13"/>
      <c r="M703" s="35"/>
      <c r="N703" s="35"/>
      <c r="O703" s="35"/>
      <c r="P703" s="60">
        <f t="shared" si="21"/>
        <v>0</v>
      </c>
    </row>
    <row r="704" spans="3:16" s="12" customFormat="1" x14ac:dyDescent="0.25">
      <c r="C704" s="5"/>
      <c r="D704" s="13"/>
      <c r="E704" s="13"/>
      <c r="F704" s="35"/>
      <c r="G704" s="35"/>
      <c r="H704" s="35"/>
      <c r="I704" s="60">
        <f t="shared" si="20"/>
        <v>0</v>
      </c>
      <c r="K704" s="13"/>
      <c r="L704" s="13"/>
      <c r="M704" s="35"/>
      <c r="N704" s="35"/>
      <c r="O704" s="35"/>
      <c r="P704" s="60">
        <f t="shared" si="21"/>
        <v>0</v>
      </c>
    </row>
    <row r="705" spans="3:16" s="12" customFormat="1" x14ac:dyDescent="0.25">
      <c r="C705" s="5"/>
      <c r="D705" s="13"/>
      <c r="E705" s="13"/>
      <c r="F705" s="35"/>
      <c r="G705" s="35"/>
      <c r="H705" s="35"/>
      <c r="I705" s="60">
        <f t="shared" si="20"/>
        <v>0</v>
      </c>
      <c r="K705" s="13"/>
      <c r="L705" s="13"/>
      <c r="M705" s="35"/>
      <c r="N705" s="35"/>
      <c r="O705" s="35"/>
      <c r="P705" s="60">
        <f t="shared" si="21"/>
        <v>0</v>
      </c>
    </row>
    <row r="706" spans="3:16" s="12" customFormat="1" x14ac:dyDescent="0.25">
      <c r="C706" s="5"/>
      <c r="D706" s="13"/>
      <c r="E706" s="13"/>
      <c r="F706" s="35"/>
      <c r="G706" s="35"/>
      <c r="H706" s="35"/>
      <c r="I706" s="60">
        <f t="shared" si="20"/>
        <v>0</v>
      </c>
      <c r="K706" s="13"/>
      <c r="L706" s="13"/>
      <c r="M706" s="35"/>
      <c r="N706" s="35"/>
      <c r="O706" s="35"/>
      <c r="P706" s="60">
        <f t="shared" si="21"/>
        <v>0</v>
      </c>
    </row>
    <row r="707" spans="3:16" s="12" customFormat="1" x14ac:dyDescent="0.25">
      <c r="C707" s="5"/>
      <c r="D707" s="13"/>
      <c r="E707" s="13"/>
      <c r="F707" s="35"/>
      <c r="G707" s="35"/>
      <c r="H707" s="35"/>
      <c r="I707" s="60">
        <f t="shared" si="20"/>
        <v>0</v>
      </c>
      <c r="K707" s="13"/>
      <c r="L707" s="13"/>
      <c r="M707" s="35"/>
      <c r="N707" s="35"/>
      <c r="O707" s="35"/>
      <c r="P707" s="60">
        <f t="shared" si="21"/>
        <v>0</v>
      </c>
    </row>
    <row r="708" spans="3:16" s="12" customFormat="1" x14ac:dyDescent="0.25">
      <c r="C708" s="5"/>
      <c r="D708" s="13"/>
      <c r="E708" s="13"/>
      <c r="F708" s="35"/>
      <c r="G708" s="35"/>
      <c r="H708" s="35"/>
      <c r="I708" s="60">
        <f t="shared" si="20"/>
        <v>0</v>
      </c>
      <c r="K708" s="13"/>
      <c r="L708" s="13"/>
      <c r="M708" s="35"/>
      <c r="N708" s="35"/>
      <c r="O708" s="35"/>
      <c r="P708" s="60">
        <f t="shared" si="21"/>
        <v>0</v>
      </c>
    </row>
    <row r="709" spans="3:16" s="12" customFormat="1" x14ac:dyDescent="0.25">
      <c r="C709" s="5"/>
      <c r="D709" s="13"/>
      <c r="E709" s="13"/>
      <c r="F709" s="35"/>
      <c r="G709" s="35"/>
      <c r="H709" s="35"/>
      <c r="I709" s="60">
        <f t="shared" si="20"/>
        <v>0</v>
      </c>
      <c r="K709" s="13"/>
      <c r="L709" s="13"/>
      <c r="M709" s="35"/>
      <c r="N709" s="35"/>
      <c r="O709" s="35"/>
      <c r="P709" s="60">
        <f t="shared" si="21"/>
        <v>0</v>
      </c>
    </row>
    <row r="710" spans="3:16" s="12" customFormat="1" x14ac:dyDescent="0.25">
      <c r="C710" s="5"/>
      <c r="D710" s="13"/>
      <c r="E710" s="13"/>
      <c r="F710" s="35"/>
      <c r="G710" s="35"/>
      <c r="H710" s="35"/>
      <c r="I710" s="60">
        <f t="shared" si="20"/>
        <v>0</v>
      </c>
      <c r="K710" s="13"/>
      <c r="L710" s="13"/>
      <c r="M710" s="35"/>
      <c r="N710" s="35"/>
      <c r="O710" s="35"/>
      <c r="P710" s="60">
        <f t="shared" si="21"/>
        <v>0</v>
      </c>
    </row>
    <row r="711" spans="3:16" s="12" customFormat="1" x14ac:dyDescent="0.25">
      <c r="C711" s="5"/>
      <c r="D711" s="13"/>
      <c r="E711" s="13"/>
      <c r="F711" s="35"/>
      <c r="G711" s="35"/>
      <c r="H711" s="35"/>
      <c r="I711" s="60">
        <f t="shared" si="20"/>
        <v>0</v>
      </c>
      <c r="K711" s="13"/>
      <c r="L711" s="13"/>
      <c r="M711" s="35"/>
      <c r="N711" s="35"/>
      <c r="O711" s="35"/>
      <c r="P711" s="60">
        <f t="shared" si="21"/>
        <v>0</v>
      </c>
    </row>
    <row r="712" spans="3:16" s="12" customFormat="1" x14ac:dyDescent="0.25">
      <c r="C712" s="5"/>
      <c r="D712" s="13"/>
      <c r="E712" s="13"/>
      <c r="F712" s="35"/>
      <c r="G712" s="35"/>
      <c r="H712" s="35"/>
      <c r="I712" s="60">
        <f t="shared" si="20"/>
        <v>0</v>
      </c>
      <c r="K712" s="13"/>
      <c r="L712" s="13"/>
      <c r="M712" s="35"/>
      <c r="N712" s="35"/>
      <c r="O712" s="35"/>
      <c r="P712" s="60">
        <f t="shared" si="21"/>
        <v>0</v>
      </c>
    </row>
    <row r="713" spans="3:16" s="12" customFormat="1" x14ac:dyDescent="0.25">
      <c r="C713" s="5"/>
      <c r="D713" s="13"/>
      <c r="E713" s="13"/>
      <c r="F713" s="35"/>
      <c r="G713" s="35"/>
      <c r="H713" s="35"/>
      <c r="I713" s="60">
        <f t="shared" si="20"/>
        <v>0</v>
      </c>
      <c r="K713" s="13"/>
      <c r="L713" s="13"/>
      <c r="M713" s="35"/>
      <c r="N713" s="35"/>
      <c r="O713" s="35"/>
      <c r="P713" s="60">
        <f t="shared" si="21"/>
        <v>0</v>
      </c>
    </row>
    <row r="714" spans="3:16" s="12" customFormat="1" x14ac:dyDescent="0.25">
      <c r="C714" s="5"/>
      <c r="D714" s="13"/>
      <c r="E714" s="13"/>
      <c r="F714" s="35"/>
      <c r="G714" s="35"/>
      <c r="H714" s="35"/>
      <c r="I714" s="60">
        <f t="shared" si="20"/>
        <v>0</v>
      </c>
      <c r="K714" s="13"/>
      <c r="L714" s="13"/>
      <c r="M714" s="35"/>
      <c r="N714" s="35"/>
      <c r="O714" s="35"/>
      <c r="P714" s="60">
        <f t="shared" si="21"/>
        <v>0</v>
      </c>
    </row>
    <row r="715" spans="3:16" s="12" customFormat="1" x14ac:dyDescent="0.25">
      <c r="C715" s="5"/>
      <c r="D715" s="13"/>
      <c r="E715" s="13"/>
      <c r="F715" s="35"/>
      <c r="G715" s="35"/>
      <c r="H715" s="35"/>
      <c r="I715" s="60">
        <f t="shared" si="20"/>
        <v>0</v>
      </c>
      <c r="K715" s="13"/>
      <c r="L715" s="13"/>
      <c r="M715" s="35"/>
      <c r="N715" s="35"/>
      <c r="O715" s="35"/>
      <c r="P715" s="60">
        <f t="shared" si="21"/>
        <v>0</v>
      </c>
    </row>
    <row r="716" spans="3:16" s="12" customFormat="1" x14ac:dyDescent="0.25">
      <c r="C716" s="5"/>
      <c r="D716" s="13"/>
      <c r="E716" s="13"/>
      <c r="F716" s="35"/>
      <c r="G716" s="35"/>
      <c r="H716" s="35"/>
      <c r="I716" s="60">
        <f t="shared" si="20"/>
        <v>0</v>
      </c>
      <c r="K716" s="13"/>
      <c r="L716" s="13"/>
      <c r="M716" s="35"/>
      <c r="N716" s="35"/>
      <c r="O716" s="35"/>
      <c r="P716" s="60">
        <f t="shared" si="21"/>
        <v>0</v>
      </c>
    </row>
    <row r="717" spans="3:16" s="12" customFormat="1" x14ac:dyDescent="0.25">
      <c r="C717" s="5"/>
      <c r="D717" s="13"/>
      <c r="E717" s="13"/>
      <c r="F717" s="35"/>
      <c r="G717" s="35"/>
      <c r="H717" s="35"/>
      <c r="I717" s="60">
        <f t="shared" ref="I717:I780" si="22">MIN(D717,F717,G717)*H717</f>
        <v>0</v>
      </c>
      <c r="K717" s="13"/>
      <c r="L717" s="13"/>
      <c r="M717" s="35"/>
      <c r="N717" s="35"/>
      <c r="O717" s="35"/>
      <c r="P717" s="60">
        <f t="shared" si="21"/>
        <v>0</v>
      </c>
    </row>
    <row r="718" spans="3:16" s="12" customFormat="1" x14ac:dyDescent="0.25">
      <c r="C718" s="5"/>
      <c r="D718" s="13"/>
      <c r="E718" s="13"/>
      <c r="F718" s="35"/>
      <c r="G718" s="35"/>
      <c r="H718" s="35"/>
      <c r="I718" s="60">
        <f t="shared" si="22"/>
        <v>0</v>
      </c>
      <c r="K718" s="13"/>
      <c r="L718" s="13"/>
      <c r="M718" s="35"/>
      <c r="N718" s="35"/>
      <c r="O718" s="35"/>
      <c r="P718" s="60">
        <f t="shared" ref="P718:P781" si="23">MIN(K718,M718,N718)*O718</f>
        <v>0</v>
      </c>
    </row>
    <row r="719" spans="3:16" s="12" customFormat="1" x14ac:dyDescent="0.25">
      <c r="C719" s="5"/>
      <c r="D719" s="13"/>
      <c r="E719" s="13"/>
      <c r="F719" s="35"/>
      <c r="G719" s="35"/>
      <c r="H719" s="35"/>
      <c r="I719" s="60">
        <f t="shared" si="22"/>
        <v>0</v>
      </c>
      <c r="K719" s="13"/>
      <c r="L719" s="13"/>
      <c r="M719" s="35"/>
      <c r="N719" s="35"/>
      <c r="O719" s="35"/>
      <c r="P719" s="60">
        <f t="shared" si="23"/>
        <v>0</v>
      </c>
    </row>
    <row r="720" spans="3:16" s="12" customFormat="1" x14ac:dyDescent="0.25">
      <c r="C720" s="5"/>
      <c r="D720" s="13"/>
      <c r="E720" s="13"/>
      <c r="F720" s="35"/>
      <c r="G720" s="35"/>
      <c r="H720" s="35"/>
      <c r="I720" s="60">
        <f t="shared" si="22"/>
        <v>0</v>
      </c>
      <c r="K720" s="13"/>
      <c r="L720" s="13"/>
      <c r="M720" s="35"/>
      <c r="N720" s="35"/>
      <c r="O720" s="35"/>
      <c r="P720" s="60">
        <f t="shared" si="23"/>
        <v>0</v>
      </c>
    </row>
    <row r="721" spans="3:16" s="12" customFormat="1" x14ac:dyDescent="0.25">
      <c r="C721" s="5"/>
      <c r="D721" s="13"/>
      <c r="E721" s="13"/>
      <c r="F721" s="35"/>
      <c r="G721" s="35"/>
      <c r="H721" s="35"/>
      <c r="I721" s="60">
        <f t="shared" si="22"/>
        <v>0</v>
      </c>
      <c r="K721" s="13"/>
      <c r="L721" s="13"/>
      <c r="M721" s="35"/>
      <c r="N721" s="35"/>
      <c r="O721" s="35"/>
      <c r="P721" s="60">
        <f t="shared" si="23"/>
        <v>0</v>
      </c>
    </row>
    <row r="722" spans="3:16" s="12" customFormat="1" x14ac:dyDescent="0.25">
      <c r="C722" s="5"/>
      <c r="D722" s="13"/>
      <c r="E722" s="13"/>
      <c r="F722" s="35"/>
      <c r="G722" s="35"/>
      <c r="H722" s="35"/>
      <c r="I722" s="60">
        <f t="shared" si="22"/>
        <v>0</v>
      </c>
      <c r="K722" s="13"/>
      <c r="L722" s="13"/>
      <c r="M722" s="35"/>
      <c r="N722" s="35"/>
      <c r="O722" s="35"/>
      <c r="P722" s="60">
        <f t="shared" si="23"/>
        <v>0</v>
      </c>
    </row>
    <row r="723" spans="3:16" s="12" customFormat="1" x14ac:dyDescent="0.25">
      <c r="C723" s="5"/>
      <c r="D723" s="13"/>
      <c r="E723" s="13"/>
      <c r="F723" s="35"/>
      <c r="G723" s="35"/>
      <c r="H723" s="35"/>
      <c r="I723" s="60">
        <f t="shared" si="22"/>
        <v>0</v>
      </c>
      <c r="K723" s="13"/>
      <c r="L723" s="13"/>
      <c r="M723" s="35"/>
      <c r="N723" s="35"/>
      <c r="O723" s="35"/>
      <c r="P723" s="60">
        <f t="shared" si="23"/>
        <v>0</v>
      </c>
    </row>
    <row r="724" spans="3:16" s="12" customFormat="1" x14ac:dyDescent="0.25">
      <c r="C724" s="5"/>
      <c r="D724" s="13"/>
      <c r="E724" s="13"/>
      <c r="F724" s="35"/>
      <c r="G724" s="35"/>
      <c r="H724" s="35"/>
      <c r="I724" s="60">
        <f t="shared" si="22"/>
        <v>0</v>
      </c>
      <c r="K724" s="13"/>
      <c r="L724" s="13"/>
      <c r="M724" s="35"/>
      <c r="N724" s="35"/>
      <c r="O724" s="35"/>
      <c r="P724" s="60">
        <f t="shared" si="23"/>
        <v>0</v>
      </c>
    </row>
    <row r="725" spans="3:16" s="12" customFormat="1" x14ac:dyDescent="0.25">
      <c r="C725" s="5"/>
      <c r="D725" s="13"/>
      <c r="E725" s="13"/>
      <c r="F725" s="35"/>
      <c r="G725" s="35"/>
      <c r="H725" s="35"/>
      <c r="I725" s="60">
        <f t="shared" si="22"/>
        <v>0</v>
      </c>
      <c r="K725" s="13"/>
      <c r="L725" s="13"/>
      <c r="M725" s="35"/>
      <c r="N725" s="35"/>
      <c r="O725" s="35"/>
      <c r="P725" s="60">
        <f t="shared" si="23"/>
        <v>0</v>
      </c>
    </row>
    <row r="726" spans="3:16" s="12" customFormat="1" x14ac:dyDescent="0.25">
      <c r="C726" s="5"/>
      <c r="D726" s="13"/>
      <c r="E726" s="13"/>
      <c r="F726" s="35"/>
      <c r="G726" s="35"/>
      <c r="H726" s="35"/>
      <c r="I726" s="60">
        <f t="shared" si="22"/>
        <v>0</v>
      </c>
      <c r="K726" s="13"/>
      <c r="L726" s="13"/>
      <c r="M726" s="35"/>
      <c r="N726" s="35"/>
      <c r="O726" s="35"/>
      <c r="P726" s="60">
        <f t="shared" si="23"/>
        <v>0</v>
      </c>
    </row>
    <row r="727" spans="3:16" s="12" customFormat="1" x14ac:dyDescent="0.25">
      <c r="C727" s="5"/>
      <c r="D727" s="13"/>
      <c r="E727" s="13"/>
      <c r="F727" s="35"/>
      <c r="G727" s="35"/>
      <c r="H727" s="35"/>
      <c r="I727" s="60">
        <f t="shared" si="22"/>
        <v>0</v>
      </c>
      <c r="K727" s="13"/>
      <c r="L727" s="13"/>
      <c r="M727" s="35"/>
      <c r="N727" s="35"/>
      <c r="O727" s="35"/>
      <c r="P727" s="60">
        <f t="shared" si="23"/>
        <v>0</v>
      </c>
    </row>
    <row r="728" spans="3:16" s="12" customFormat="1" x14ac:dyDescent="0.25">
      <c r="C728" s="5"/>
      <c r="D728" s="13"/>
      <c r="E728" s="13"/>
      <c r="F728" s="35"/>
      <c r="G728" s="35"/>
      <c r="H728" s="35"/>
      <c r="I728" s="60">
        <f t="shared" si="22"/>
        <v>0</v>
      </c>
      <c r="K728" s="13"/>
      <c r="L728" s="13"/>
      <c r="M728" s="35"/>
      <c r="N728" s="35"/>
      <c r="O728" s="35"/>
      <c r="P728" s="60">
        <f t="shared" si="23"/>
        <v>0</v>
      </c>
    </row>
    <row r="729" spans="3:16" s="12" customFormat="1" x14ac:dyDescent="0.25">
      <c r="C729" s="5"/>
      <c r="D729" s="13"/>
      <c r="E729" s="13"/>
      <c r="F729" s="35"/>
      <c r="G729" s="35"/>
      <c r="H729" s="35"/>
      <c r="I729" s="60">
        <f t="shared" si="22"/>
        <v>0</v>
      </c>
      <c r="K729" s="13"/>
      <c r="L729" s="13"/>
      <c r="M729" s="35"/>
      <c r="N729" s="35"/>
      <c r="O729" s="35"/>
      <c r="P729" s="60">
        <f t="shared" si="23"/>
        <v>0</v>
      </c>
    </row>
    <row r="730" spans="3:16" s="12" customFormat="1" x14ac:dyDescent="0.25">
      <c r="C730" s="5"/>
      <c r="D730" s="13"/>
      <c r="E730" s="13"/>
      <c r="F730" s="35"/>
      <c r="G730" s="35"/>
      <c r="H730" s="35"/>
      <c r="I730" s="60">
        <f t="shared" si="22"/>
        <v>0</v>
      </c>
      <c r="K730" s="13"/>
      <c r="L730" s="13"/>
      <c r="M730" s="35"/>
      <c r="N730" s="35"/>
      <c r="O730" s="35"/>
      <c r="P730" s="60">
        <f t="shared" si="23"/>
        <v>0</v>
      </c>
    </row>
    <row r="731" spans="3:16" s="12" customFormat="1" x14ac:dyDescent="0.25">
      <c r="C731" s="5"/>
      <c r="D731" s="13"/>
      <c r="E731" s="13"/>
      <c r="F731" s="35"/>
      <c r="G731" s="35"/>
      <c r="H731" s="35"/>
      <c r="I731" s="60">
        <f t="shared" si="22"/>
        <v>0</v>
      </c>
      <c r="K731" s="13"/>
      <c r="L731" s="13"/>
      <c r="M731" s="35"/>
      <c r="N731" s="35"/>
      <c r="O731" s="35"/>
      <c r="P731" s="60">
        <f t="shared" si="23"/>
        <v>0</v>
      </c>
    </row>
    <row r="732" spans="3:16" s="12" customFormat="1" x14ac:dyDescent="0.25">
      <c r="C732" s="5"/>
      <c r="D732" s="13"/>
      <c r="E732" s="13"/>
      <c r="F732" s="35"/>
      <c r="G732" s="35"/>
      <c r="H732" s="35"/>
      <c r="I732" s="60">
        <f t="shared" si="22"/>
        <v>0</v>
      </c>
      <c r="K732" s="13"/>
      <c r="L732" s="13"/>
      <c r="M732" s="35"/>
      <c r="N732" s="35"/>
      <c r="O732" s="35"/>
      <c r="P732" s="60">
        <f t="shared" si="23"/>
        <v>0</v>
      </c>
    </row>
    <row r="733" spans="3:16" s="12" customFormat="1" x14ac:dyDescent="0.25">
      <c r="C733" s="5"/>
      <c r="D733" s="13"/>
      <c r="E733" s="13"/>
      <c r="F733" s="35"/>
      <c r="G733" s="35"/>
      <c r="H733" s="35"/>
      <c r="I733" s="60">
        <f t="shared" si="22"/>
        <v>0</v>
      </c>
      <c r="K733" s="13"/>
      <c r="L733" s="13"/>
      <c r="M733" s="35"/>
      <c r="N733" s="35"/>
      <c r="O733" s="35"/>
      <c r="P733" s="60">
        <f t="shared" si="23"/>
        <v>0</v>
      </c>
    </row>
    <row r="734" spans="3:16" s="12" customFormat="1" x14ac:dyDescent="0.25">
      <c r="C734" s="5"/>
      <c r="D734" s="13"/>
      <c r="E734" s="13"/>
      <c r="F734" s="35"/>
      <c r="G734" s="35"/>
      <c r="H734" s="35"/>
      <c r="I734" s="60">
        <f t="shared" si="22"/>
        <v>0</v>
      </c>
      <c r="K734" s="13"/>
      <c r="L734" s="13"/>
      <c r="M734" s="35"/>
      <c r="N734" s="35"/>
      <c r="O734" s="35"/>
      <c r="P734" s="60">
        <f t="shared" si="23"/>
        <v>0</v>
      </c>
    </row>
    <row r="735" spans="3:16" s="12" customFormat="1" x14ac:dyDescent="0.25">
      <c r="C735" s="5"/>
      <c r="D735" s="13"/>
      <c r="E735" s="13"/>
      <c r="F735" s="35"/>
      <c r="G735" s="35"/>
      <c r="H735" s="35"/>
      <c r="I735" s="60">
        <f t="shared" si="22"/>
        <v>0</v>
      </c>
      <c r="K735" s="13"/>
      <c r="L735" s="13"/>
      <c r="M735" s="35"/>
      <c r="N735" s="35"/>
      <c r="O735" s="35"/>
      <c r="P735" s="60">
        <f t="shared" si="23"/>
        <v>0</v>
      </c>
    </row>
    <row r="736" spans="3:16" s="12" customFormat="1" x14ac:dyDescent="0.25">
      <c r="C736" s="5"/>
      <c r="D736" s="13"/>
      <c r="E736" s="13"/>
      <c r="F736" s="35"/>
      <c r="G736" s="35"/>
      <c r="H736" s="35"/>
      <c r="I736" s="60">
        <f t="shared" si="22"/>
        <v>0</v>
      </c>
      <c r="K736" s="13"/>
      <c r="L736" s="13"/>
      <c r="M736" s="35"/>
      <c r="N736" s="35"/>
      <c r="O736" s="35"/>
      <c r="P736" s="60">
        <f t="shared" si="23"/>
        <v>0</v>
      </c>
    </row>
    <row r="737" spans="3:16" s="12" customFormat="1" x14ac:dyDescent="0.25">
      <c r="C737" s="5"/>
      <c r="D737" s="13"/>
      <c r="E737" s="13"/>
      <c r="F737" s="35"/>
      <c r="G737" s="35"/>
      <c r="H737" s="35"/>
      <c r="I737" s="60">
        <f t="shared" si="22"/>
        <v>0</v>
      </c>
      <c r="K737" s="13"/>
      <c r="L737" s="13"/>
      <c r="M737" s="35"/>
      <c r="N737" s="35"/>
      <c r="O737" s="35"/>
      <c r="P737" s="60">
        <f t="shared" si="23"/>
        <v>0</v>
      </c>
    </row>
    <row r="738" spans="3:16" s="12" customFormat="1" x14ac:dyDescent="0.25">
      <c r="C738" s="5"/>
      <c r="D738" s="13"/>
      <c r="E738" s="13"/>
      <c r="F738" s="35"/>
      <c r="G738" s="35"/>
      <c r="H738" s="35"/>
      <c r="I738" s="60">
        <f t="shared" si="22"/>
        <v>0</v>
      </c>
      <c r="K738" s="13"/>
      <c r="L738" s="13"/>
      <c r="M738" s="35"/>
      <c r="N738" s="35"/>
      <c r="O738" s="35"/>
      <c r="P738" s="60">
        <f t="shared" si="23"/>
        <v>0</v>
      </c>
    </row>
    <row r="739" spans="3:16" s="12" customFormat="1" x14ac:dyDescent="0.25">
      <c r="C739" s="5"/>
      <c r="D739" s="13"/>
      <c r="E739" s="13"/>
      <c r="F739" s="35"/>
      <c r="G739" s="35"/>
      <c r="H739" s="35"/>
      <c r="I739" s="60">
        <f t="shared" si="22"/>
        <v>0</v>
      </c>
      <c r="K739" s="13"/>
      <c r="L739" s="13"/>
      <c r="M739" s="35"/>
      <c r="N739" s="35"/>
      <c r="O739" s="35"/>
      <c r="P739" s="60">
        <f t="shared" si="23"/>
        <v>0</v>
      </c>
    </row>
    <row r="740" spans="3:16" s="12" customFormat="1" x14ac:dyDescent="0.25">
      <c r="C740" s="5"/>
      <c r="D740" s="13"/>
      <c r="E740" s="13"/>
      <c r="F740" s="35"/>
      <c r="G740" s="35"/>
      <c r="H740" s="35"/>
      <c r="I740" s="60">
        <f t="shared" si="22"/>
        <v>0</v>
      </c>
      <c r="K740" s="13"/>
      <c r="L740" s="13"/>
      <c r="M740" s="35"/>
      <c r="N740" s="35"/>
      <c r="O740" s="35"/>
      <c r="P740" s="60">
        <f t="shared" si="23"/>
        <v>0</v>
      </c>
    </row>
    <row r="741" spans="3:16" s="12" customFormat="1" x14ac:dyDescent="0.25">
      <c r="C741" s="5"/>
      <c r="D741" s="13"/>
      <c r="E741" s="13"/>
      <c r="F741" s="35"/>
      <c r="G741" s="35"/>
      <c r="H741" s="35"/>
      <c r="I741" s="60">
        <f t="shared" si="22"/>
        <v>0</v>
      </c>
      <c r="K741" s="13"/>
      <c r="L741" s="13"/>
      <c r="M741" s="35"/>
      <c r="N741" s="35"/>
      <c r="O741" s="35"/>
      <c r="P741" s="60">
        <f t="shared" si="23"/>
        <v>0</v>
      </c>
    </row>
    <row r="742" spans="3:16" s="12" customFormat="1" x14ac:dyDescent="0.25">
      <c r="C742" s="5"/>
      <c r="D742" s="13"/>
      <c r="E742" s="13"/>
      <c r="F742" s="35"/>
      <c r="G742" s="35"/>
      <c r="H742" s="35"/>
      <c r="I742" s="60">
        <f t="shared" si="22"/>
        <v>0</v>
      </c>
      <c r="K742" s="13"/>
      <c r="L742" s="13"/>
      <c r="M742" s="35"/>
      <c r="N742" s="35"/>
      <c r="O742" s="35"/>
      <c r="P742" s="60">
        <f t="shared" si="23"/>
        <v>0</v>
      </c>
    </row>
    <row r="743" spans="3:16" s="12" customFormat="1" x14ac:dyDescent="0.25">
      <c r="C743" s="5"/>
      <c r="D743" s="13"/>
      <c r="E743" s="13"/>
      <c r="F743" s="35"/>
      <c r="G743" s="35"/>
      <c r="H743" s="35"/>
      <c r="I743" s="60">
        <f t="shared" si="22"/>
        <v>0</v>
      </c>
      <c r="K743" s="13"/>
      <c r="L743" s="13"/>
      <c r="M743" s="35"/>
      <c r="N743" s="35"/>
      <c r="O743" s="35"/>
      <c r="P743" s="60">
        <f t="shared" si="23"/>
        <v>0</v>
      </c>
    </row>
    <row r="744" spans="3:16" s="12" customFormat="1" x14ac:dyDescent="0.25">
      <c r="C744" s="5"/>
      <c r="D744" s="13"/>
      <c r="E744" s="13"/>
      <c r="F744" s="35"/>
      <c r="G744" s="35"/>
      <c r="H744" s="35"/>
      <c r="I744" s="60">
        <f t="shared" si="22"/>
        <v>0</v>
      </c>
      <c r="K744" s="13"/>
      <c r="L744" s="13"/>
      <c r="M744" s="35"/>
      <c r="N744" s="35"/>
      <c r="O744" s="35"/>
      <c r="P744" s="60">
        <f t="shared" si="23"/>
        <v>0</v>
      </c>
    </row>
    <row r="745" spans="3:16" s="12" customFormat="1" x14ac:dyDescent="0.25">
      <c r="C745" s="5"/>
      <c r="D745" s="13"/>
      <c r="E745" s="13"/>
      <c r="F745" s="35"/>
      <c r="G745" s="35"/>
      <c r="H745" s="35"/>
      <c r="I745" s="60">
        <f t="shared" si="22"/>
        <v>0</v>
      </c>
      <c r="K745" s="13"/>
      <c r="L745" s="13"/>
      <c r="M745" s="35"/>
      <c r="N745" s="35"/>
      <c r="O745" s="35"/>
      <c r="P745" s="60">
        <f t="shared" si="23"/>
        <v>0</v>
      </c>
    </row>
    <row r="746" spans="3:16" s="12" customFormat="1" x14ac:dyDescent="0.25">
      <c r="C746" s="5"/>
      <c r="D746" s="13"/>
      <c r="E746" s="13"/>
      <c r="F746" s="35"/>
      <c r="G746" s="35"/>
      <c r="H746" s="35"/>
      <c r="I746" s="60">
        <f t="shared" si="22"/>
        <v>0</v>
      </c>
      <c r="K746" s="13"/>
      <c r="L746" s="13"/>
      <c r="M746" s="35"/>
      <c r="N746" s="35"/>
      <c r="O746" s="35"/>
      <c r="P746" s="60">
        <f t="shared" si="23"/>
        <v>0</v>
      </c>
    </row>
    <row r="747" spans="3:16" s="12" customFormat="1" x14ac:dyDescent="0.25">
      <c r="C747" s="5"/>
      <c r="D747" s="13"/>
      <c r="E747" s="13"/>
      <c r="F747" s="35"/>
      <c r="G747" s="35"/>
      <c r="H747" s="35"/>
      <c r="I747" s="60">
        <f t="shared" si="22"/>
        <v>0</v>
      </c>
      <c r="K747" s="13"/>
      <c r="L747" s="13"/>
      <c r="M747" s="35"/>
      <c r="N747" s="35"/>
      <c r="O747" s="35"/>
      <c r="P747" s="60">
        <f t="shared" si="23"/>
        <v>0</v>
      </c>
    </row>
    <row r="748" spans="3:16" s="12" customFormat="1" x14ac:dyDescent="0.25">
      <c r="C748" s="5"/>
      <c r="D748" s="13"/>
      <c r="E748" s="13"/>
      <c r="F748" s="35"/>
      <c r="G748" s="35"/>
      <c r="H748" s="35"/>
      <c r="I748" s="60">
        <f t="shared" si="22"/>
        <v>0</v>
      </c>
      <c r="K748" s="13"/>
      <c r="L748" s="13"/>
      <c r="M748" s="35"/>
      <c r="N748" s="35"/>
      <c r="O748" s="35"/>
      <c r="P748" s="60">
        <f t="shared" si="23"/>
        <v>0</v>
      </c>
    </row>
    <row r="749" spans="3:16" s="12" customFormat="1" x14ac:dyDescent="0.25">
      <c r="C749" s="5"/>
      <c r="D749" s="13"/>
      <c r="E749" s="13"/>
      <c r="F749" s="35"/>
      <c r="G749" s="35"/>
      <c r="H749" s="35"/>
      <c r="I749" s="60">
        <f t="shared" si="22"/>
        <v>0</v>
      </c>
      <c r="K749" s="13"/>
      <c r="L749" s="13"/>
      <c r="M749" s="35"/>
      <c r="N749" s="35"/>
      <c r="O749" s="35"/>
      <c r="P749" s="60">
        <f t="shared" si="23"/>
        <v>0</v>
      </c>
    </row>
    <row r="750" spans="3:16" s="12" customFormat="1" x14ac:dyDescent="0.25">
      <c r="C750" s="5"/>
      <c r="D750" s="13"/>
      <c r="E750" s="13"/>
      <c r="F750" s="35"/>
      <c r="G750" s="35"/>
      <c r="H750" s="35"/>
      <c r="I750" s="60">
        <f t="shared" si="22"/>
        <v>0</v>
      </c>
      <c r="K750" s="13"/>
      <c r="L750" s="13"/>
      <c r="M750" s="35"/>
      <c r="N750" s="35"/>
      <c r="O750" s="35"/>
      <c r="P750" s="60">
        <f t="shared" si="23"/>
        <v>0</v>
      </c>
    </row>
    <row r="751" spans="3:16" s="12" customFormat="1" x14ac:dyDescent="0.25">
      <c r="C751" s="5"/>
      <c r="D751" s="13"/>
      <c r="E751" s="13"/>
      <c r="F751" s="35"/>
      <c r="G751" s="35"/>
      <c r="H751" s="35"/>
      <c r="I751" s="60">
        <f t="shared" si="22"/>
        <v>0</v>
      </c>
      <c r="K751" s="13"/>
      <c r="L751" s="13"/>
      <c r="M751" s="35"/>
      <c r="N751" s="35"/>
      <c r="O751" s="35"/>
      <c r="P751" s="60">
        <f t="shared" si="23"/>
        <v>0</v>
      </c>
    </row>
    <row r="752" spans="3:16" s="12" customFormat="1" x14ac:dyDescent="0.25">
      <c r="C752" s="5"/>
      <c r="D752" s="13"/>
      <c r="E752" s="13"/>
      <c r="F752" s="35"/>
      <c r="G752" s="35"/>
      <c r="H752" s="35"/>
      <c r="I752" s="60">
        <f t="shared" si="22"/>
        <v>0</v>
      </c>
      <c r="K752" s="13"/>
      <c r="L752" s="13"/>
      <c r="M752" s="35"/>
      <c r="N752" s="35"/>
      <c r="O752" s="35"/>
      <c r="P752" s="60">
        <f t="shared" si="23"/>
        <v>0</v>
      </c>
    </row>
    <row r="753" spans="3:16" s="12" customFormat="1" x14ac:dyDescent="0.25">
      <c r="C753" s="5"/>
      <c r="D753" s="13"/>
      <c r="E753" s="13"/>
      <c r="F753" s="35"/>
      <c r="G753" s="35"/>
      <c r="H753" s="35"/>
      <c r="I753" s="60">
        <f t="shared" si="22"/>
        <v>0</v>
      </c>
      <c r="K753" s="13"/>
      <c r="L753" s="13"/>
      <c r="M753" s="35"/>
      <c r="N753" s="35"/>
      <c r="O753" s="35"/>
      <c r="P753" s="60">
        <f t="shared" si="23"/>
        <v>0</v>
      </c>
    </row>
    <row r="754" spans="3:16" s="12" customFormat="1" x14ac:dyDescent="0.25">
      <c r="C754" s="5"/>
      <c r="D754" s="13"/>
      <c r="E754" s="13"/>
      <c r="F754" s="35"/>
      <c r="G754" s="35"/>
      <c r="H754" s="35"/>
      <c r="I754" s="60">
        <f t="shared" si="22"/>
        <v>0</v>
      </c>
      <c r="K754" s="13"/>
      <c r="L754" s="13"/>
      <c r="M754" s="35"/>
      <c r="N754" s="35"/>
      <c r="O754" s="35"/>
      <c r="P754" s="60">
        <f t="shared" si="23"/>
        <v>0</v>
      </c>
    </row>
    <row r="755" spans="3:16" s="12" customFormat="1" x14ac:dyDescent="0.25">
      <c r="C755" s="5"/>
      <c r="D755" s="13"/>
      <c r="E755" s="13"/>
      <c r="F755" s="35"/>
      <c r="G755" s="35"/>
      <c r="H755" s="35"/>
      <c r="I755" s="60">
        <f t="shared" si="22"/>
        <v>0</v>
      </c>
      <c r="K755" s="13"/>
      <c r="L755" s="13"/>
      <c r="M755" s="35"/>
      <c r="N755" s="35"/>
      <c r="O755" s="35"/>
      <c r="P755" s="60">
        <f t="shared" si="23"/>
        <v>0</v>
      </c>
    </row>
    <row r="756" spans="3:16" s="12" customFormat="1" x14ac:dyDescent="0.25">
      <c r="C756" s="5"/>
      <c r="D756" s="13"/>
      <c r="E756" s="13"/>
      <c r="F756" s="35"/>
      <c r="G756" s="35"/>
      <c r="H756" s="35"/>
      <c r="I756" s="60">
        <f t="shared" si="22"/>
        <v>0</v>
      </c>
      <c r="K756" s="13"/>
      <c r="L756" s="13"/>
      <c r="M756" s="35"/>
      <c r="N756" s="35"/>
      <c r="O756" s="35"/>
      <c r="P756" s="60">
        <f t="shared" si="23"/>
        <v>0</v>
      </c>
    </row>
    <row r="757" spans="3:16" s="12" customFormat="1" x14ac:dyDescent="0.25">
      <c r="C757" s="5"/>
      <c r="D757" s="13"/>
      <c r="E757" s="13"/>
      <c r="F757" s="35"/>
      <c r="G757" s="35"/>
      <c r="H757" s="35"/>
      <c r="I757" s="60">
        <f t="shared" si="22"/>
        <v>0</v>
      </c>
      <c r="K757" s="13"/>
      <c r="L757" s="13"/>
      <c r="M757" s="35"/>
      <c r="N757" s="35"/>
      <c r="O757" s="35"/>
      <c r="P757" s="60">
        <f t="shared" si="23"/>
        <v>0</v>
      </c>
    </row>
    <row r="758" spans="3:16" s="12" customFormat="1" x14ac:dyDescent="0.25">
      <c r="C758" s="5"/>
      <c r="D758" s="13"/>
      <c r="E758" s="13"/>
      <c r="F758" s="35"/>
      <c r="G758" s="35"/>
      <c r="H758" s="35"/>
      <c r="I758" s="60">
        <f t="shared" si="22"/>
        <v>0</v>
      </c>
      <c r="K758" s="13"/>
      <c r="L758" s="13"/>
      <c r="M758" s="35"/>
      <c r="N758" s="35"/>
      <c r="O758" s="35"/>
      <c r="P758" s="60">
        <f t="shared" si="23"/>
        <v>0</v>
      </c>
    </row>
    <row r="759" spans="3:16" s="12" customFormat="1" x14ac:dyDescent="0.25">
      <c r="C759" s="5"/>
      <c r="D759" s="13"/>
      <c r="E759" s="13"/>
      <c r="F759" s="35"/>
      <c r="G759" s="35"/>
      <c r="H759" s="35"/>
      <c r="I759" s="60">
        <f t="shared" si="22"/>
        <v>0</v>
      </c>
      <c r="K759" s="13"/>
      <c r="L759" s="13"/>
      <c r="M759" s="35"/>
      <c r="N759" s="35"/>
      <c r="O759" s="35"/>
      <c r="P759" s="60">
        <f t="shared" si="23"/>
        <v>0</v>
      </c>
    </row>
    <row r="760" spans="3:16" s="12" customFormat="1" x14ac:dyDescent="0.25">
      <c r="C760" s="5"/>
      <c r="D760" s="13"/>
      <c r="E760" s="13"/>
      <c r="F760" s="35"/>
      <c r="G760" s="35"/>
      <c r="H760" s="35"/>
      <c r="I760" s="60">
        <f t="shared" si="22"/>
        <v>0</v>
      </c>
      <c r="K760" s="13"/>
      <c r="L760" s="13"/>
      <c r="M760" s="35"/>
      <c r="N760" s="35"/>
      <c r="O760" s="35"/>
      <c r="P760" s="60">
        <f t="shared" si="23"/>
        <v>0</v>
      </c>
    </row>
    <row r="761" spans="3:16" s="12" customFormat="1" x14ac:dyDescent="0.25">
      <c r="C761" s="5"/>
      <c r="D761" s="13"/>
      <c r="E761" s="13"/>
      <c r="F761" s="35"/>
      <c r="G761" s="35"/>
      <c r="H761" s="35"/>
      <c r="I761" s="60">
        <f t="shared" si="22"/>
        <v>0</v>
      </c>
      <c r="K761" s="13"/>
      <c r="L761" s="13"/>
      <c r="M761" s="35"/>
      <c r="N761" s="35"/>
      <c r="O761" s="35"/>
      <c r="P761" s="60">
        <f t="shared" si="23"/>
        <v>0</v>
      </c>
    </row>
    <row r="762" spans="3:16" s="12" customFormat="1" x14ac:dyDescent="0.25">
      <c r="C762" s="5"/>
      <c r="D762" s="13"/>
      <c r="E762" s="13"/>
      <c r="F762" s="35"/>
      <c r="G762" s="35"/>
      <c r="H762" s="35"/>
      <c r="I762" s="60">
        <f t="shared" si="22"/>
        <v>0</v>
      </c>
      <c r="K762" s="13"/>
      <c r="L762" s="13"/>
      <c r="M762" s="35"/>
      <c r="N762" s="35"/>
      <c r="O762" s="35"/>
      <c r="P762" s="60">
        <f t="shared" si="23"/>
        <v>0</v>
      </c>
    </row>
    <row r="763" spans="3:16" s="12" customFormat="1" x14ac:dyDescent="0.25">
      <c r="C763" s="5"/>
      <c r="D763" s="13"/>
      <c r="E763" s="13"/>
      <c r="F763" s="35"/>
      <c r="G763" s="35"/>
      <c r="H763" s="35"/>
      <c r="I763" s="60">
        <f t="shared" si="22"/>
        <v>0</v>
      </c>
      <c r="K763" s="13"/>
      <c r="L763" s="13"/>
      <c r="M763" s="35"/>
      <c r="N763" s="35"/>
      <c r="O763" s="35"/>
      <c r="P763" s="60">
        <f t="shared" si="23"/>
        <v>0</v>
      </c>
    </row>
    <row r="764" spans="3:16" s="12" customFormat="1" x14ac:dyDescent="0.25">
      <c r="C764" s="5"/>
      <c r="D764" s="13"/>
      <c r="E764" s="13"/>
      <c r="F764" s="35"/>
      <c r="G764" s="35"/>
      <c r="H764" s="35"/>
      <c r="I764" s="60">
        <f t="shared" si="22"/>
        <v>0</v>
      </c>
      <c r="K764" s="13"/>
      <c r="L764" s="13"/>
      <c r="M764" s="35"/>
      <c r="N764" s="35"/>
      <c r="O764" s="35"/>
      <c r="P764" s="60">
        <f t="shared" si="23"/>
        <v>0</v>
      </c>
    </row>
    <row r="765" spans="3:16" s="12" customFormat="1" x14ac:dyDescent="0.25">
      <c r="C765" s="5"/>
      <c r="D765" s="13"/>
      <c r="E765" s="13"/>
      <c r="F765" s="35"/>
      <c r="G765" s="35"/>
      <c r="H765" s="35"/>
      <c r="I765" s="60">
        <f t="shared" si="22"/>
        <v>0</v>
      </c>
      <c r="K765" s="13"/>
      <c r="L765" s="13"/>
      <c r="M765" s="35"/>
      <c r="N765" s="35"/>
      <c r="O765" s="35"/>
      <c r="P765" s="60">
        <f t="shared" si="23"/>
        <v>0</v>
      </c>
    </row>
    <row r="766" spans="3:16" s="12" customFormat="1" x14ac:dyDescent="0.25">
      <c r="C766" s="5"/>
      <c r="D766" s="13"/>
      <c r="E766" s="13"/>
      <c r="F766" s="35"/>
      <c r="G766" s="35"/>
      <c r="H766" s="35"/>
      <c r="I766" s="60">
        <f t="shared" si="22"/>
        <v>0</v>
      </c>
      <c r="K766" s="13"/>
      <c r="L766" s="13"/>
      <c r="M766" s="35"/>
      <c r="N766" s="35"/>
      <c r="O766" s="35"/>
      <c r="P766" s="60">
        <f t="shared" si="23"/>
        <v>0</v>
      </c>
    </row>
    <row r="767" spans="3:16" s="12" customFormat="1" x14ac:dyDescent="0.25">
      <c r="C767" s="5"/>
      <c r="D767" s="13"/>
      <c r="E767" s="13"/>
      <c r="F767" s="35"/>
      <c r="G767" s="35"/>
      <c r="H767" s="35"/>
      <c r="I767" s="60">
        <f t="shared" si="22"/>
        <v>0</v>
      </c>
      <c r="K767" s="13"/>
      <c r="L767" s="13"/>
      <c r="M767" s="35"/>
      <c r="N767" s="35"/>
      <c r="O767" s="35"/>
      <c r="P767" s="60">
        <f t="shared" si="23"/>
        <v>0</v>
      </c>
    </row>
    <row r="768" spans="3:16" s="12" customFormat="1" x14ac:dyDescent="0.25">
      <c r="C768" s="5"/>
      <c r="D768" s="13"/>
      <c r="E768" s="13"/>
      <c r="F768" s="35"/>
      <c r="G768" s="35"/>
      <c r="H768" s="35"/>
      <c r="I768" s="60">
        <f t="shared" si="22"/>
        <v>0</v>
      </c>
      <c r="K768" s="13"/>
      <c r="L768" s="13"/>
      <c r="M768" s="35"/>
      <c r="N768" s="35"/>
      <c r="O768" s="35"/>
      <c r="P768" s="60">
        <f t="shared" si="23"/>
        <v>0</v>
      </c>
    </row>
    <row r="769" spans="3:16" s="12" customFormat="1" x14ac:dyDescent="0.25">
      <c r="C769" s="5"/>
      <c r="D769" s="13"/>
      <c r="E769" s="13"/>
      <c r="F769" s="35"/>
      <c r="G769" s="35"/>
      <c r="H769" s="35"/>
      <c r="I769" s="60">
        <f t="shared" si="22"/>
        <v>0</v>
      </c>
      <c r="K769" s="13"/>
      <c r="L769" s="13"/>
      <c r="M769" s="35"/>
      <c r="N769" s="35"/>
      <c r="O769" s="35"/>
      <c r="P769" s="60">
        <f t="shared" si="23"/>
        <v>0</v>
      </c>
    </row>
    <row r="770" spans="3:16" s="12" customFormat="1" x14ac:dyDescent="0.25">
      <c r="C770" s="5"/>
      <c r="D770" s="13"/>
      <c r="E770" s="13"/>
      <c r="F770" s="35"/>
      <c r="G770" s="35"/>
      <c r="H770" s="35"/>
      <c r="I770" s="60">
        <f t="shared" si="22"/>
        <v>0</v>
      </c>
      <c r="K770" s="13"/>
      <c r="L770" s="13"/>
      <c r="M770" s="35"/>
      <c r="N770" s="35"/>
      <c r="O770" s="35"/>
      <c r="P770" s="60">
        <f t="shared" si="23"/>
        <v>0</v>
      </c>
    </row>
    <row r="771" spans="3:16" s="12" customFormat="1" x14ac:dyDescent="0.25">
      <c r="C771" s="5"/>
      <c r="D771" s="13"/>
      <c r="E771" s="13"/>
      <c r="F771" s="35"/>
      <c r="G771" s="35"/>
      <c r="H771" s="35"/>
      <c r="I771" s="60">
        <f t="shared" si="22"/>
        <v>0</v>
      </c>
      <c r="K771" s="13"/>
      <c r="L771" s="13"/>
      <c r="M771" s="35"/>
      <c r="N771" s="35"/>
      <c r="O771" s="35"/>
      <c r="P771" s="60">
        <f t="shared" si="23"/>
        <v>0</v>
      </c>
    </row>
    <row r="772" spans="3:16" s="12" customFormat="1" x14ac:dyDescent="0.25">
      <c r="C772" s="5"/>
      <c r="D772" s="13"/>
      <c r="E772" s="13"/>
      <c r="F772" s="35"/>
      <c r="G772" s="35"/>
      <c r="H772" s="35"/>
      <c r="I772" s="60">
        <f t="shared" si="22"/>
        <v>0</v>
      </c>
      <c r="K772" s="13"/>
      <c r="L772" s="13"/>
      <c r="M772" s="35"/>
      <c r="N772" s="35"/>
      <c r="O772" s="35"/>
      <c r="P772" s="60">
        <f t="shared" si="23"/>
        <v>0</v>
      </c>
    </row>
    <row r="773" spans="3:16" s="12" customFormat="1" x14ac:dyDescent="0.25">
      <c r="C773" s="5"/>
      <c r="D773" s="13"/>
      <c r="E773" s="13"/>
      <c r="F773" s="35"/>
      <c r="G773" s="35"/>
      <c r="H773" s="35"/>
      <c r="I773" s="60">
        <f t="shared" si="22"/>
        <v>0</v>
      </c>
      <c r="K773" s="13"/>
      <c r="L773" s="13"/>
      <c r="M773" s="35"/>
      <c r="N773" s="35"/>
      <c r="O773" s="35"/>
      <c r="P773" s="60">
        <f t="shared" si="23"/>
        <v>0</v>
      </c>
    </row>
    <row r="774" spans="3:16" s="12" customFormat="1" x14ac:dyDescent="0.25">
      <c r="C774" s="5"/>
      <c r="D774" s="13"/>
      <c r="E774" s="13"/>
      <c r="F774" s="35"/>
      <c r="G774" s="35"/>
      <c r="H774" s="35"/>
      <c r="I774" s="60">
        <f t="shared" si="22"/>
        <v>0</v>
      </c>
      <c r="K774" s="13"/>
      <c r="L774" s="13"/>
      <c r="M774" s="35"/>
      <c r="N774" s="35"/>
      <c r="O774" s="35"/>
      <c r="P774" s="60">
        <f t="shared" si="23"/>
        <v>0</v>
      </c>
    </row>
    <row r="775" spans="3:16" s="12" customFormat="1" x14ac:dyDescent="0.25">
      <c r="C775" s="5"/>
      <c r="D775" s="13"/>
      <c r="E775" s="13"/>
      <c r="F775" s="35"/>
      <c r="G775" s="35"/>
      <c r="H775" s="35"/>
      <c r="I775" s="60">
        <f t="shared" si="22"/>
        <v>0</v>
      </c>
      <c r="K775" s="13"/>
      <c r="L775" s="13"/>
      <c r="M775" s="35"/>
      <c r="N775" s="35"/>
      <c r="O775" s="35"/>
      <c r="P775" s="60">
        <f t="shared" si="23"/>
        <v>0</v>
      </c>
    </row>
    <row r="776" spans="3:16" s="12" customFormat="1" x14ac:dyDescent="0.25">
      <c r="C776" s="5"/>
      <c r="D776" s="13"/>
      <c r="E776" s="13"/>
      <c r="F776" s="35"/>
      <c r="G776" s="35"/>
      <c r="H776" s="35"/>
      <c r="I776" s="60">
        <f t="shared" si="22"/>
        <v>0</v>
      </c>
      <c r="K776" s="13"/>
      <c r="L776" s="13"/>
      <c r="M776" s="35"/>
      <c r="N776" s="35"/>
      <c r="O776" s="35"/>
      <c r="P776" s="60">
        <f t="shared" si="23"/>
        <v>0</v>
      </c>
    </row>
    <row r="777" spans="3:16" s="12" customFormat="1" x14ac:dyDescent="0.25">
      <c r="C777" s="5"/>
      <c r="D777" s="13"/>
      <c r="E777" s="13"/>
      <c r="F777" s="35"/>
      <c r="G777" s="35"/>
      <c r="H777" s="35"/>
      <c r="I777" s="60">
        <f t="shared" si="22"/>
        <v>0</v>
      </c>
      <c r="K777" s="13"/>
      <c r="L777" s="13"/>
      <c r="M777" s="35"/>
      <c r="N777" s="35"/>
      <c r="O777" s="35"/>
      <c r="P777" s="60">
        <f t="shared" si="23"/>
        <v>0</v>
      </c>
    </row>
    <row r="778" spans="3:16" s="12" customFormat="1" x14ac:dyDescent="0.25">
      <c r="C778" s="5"/>
      <c r="D778" s="13"/>
      <c r="E778" s="13"/>
      <c r="F778" s="35"/>
      <c r="G778" s="35"/>
      <c r="H778" s="35"/>
      <c r="I778" s="60">
        <f t="shared" si="22"/>
        <v>0</v>
      </c>
      <c r="K778" s="13"/>
      <c r="L778" s="13"/>
      <c r="M778" s="35"/>
      <c r="N778" s="35"/>
      <c r="O778" s="35"/>
      <c r="P778" s="60">
        <f t="shared" si="23"/>
        <v>0</v>
      </c>
    </row>
    <row r="779" spans="3:16" s="12" customFormat="1" x14ac:dyDescent="0.25">
      <c r="C779" s="5"/>
      <c r="D779" s="13"/>
      <c r="E779" s="13"/>
      <c r="F779" s="35"/>
      <c r="G779" s="35"/>
      <c r="H779" s="35"/>
      <c r="I779" s="60">
        <f t="shared" si="22"/>
        <v>0</v>
      </c>
      <c r="K779" s="13"/>
      <c r="L779" s="13"/>
      <c r="M779" s="35"/>
      <c r="N779" s="35"/>
      <c r="O779" s="35"/>
      <c r="P779" s="60">
        <f t="shared" si="23"/>
        <v>0</v>
      </c>
    </row>
    <row r="780" spans="3:16" s="12" customFormat="1" x14ac:dyDescent="0.25">
      <c r="C780" s="5"/>
      <c r="D780" s="13"/>
      <c r="E780" s="13"/>
      <c r="F780" s="35"/>
      <c r="G780" s="35"/>
      <c r="H780" s="35"/>
      <c r="I780" s="60">
        <f t="shared" si="22"/>
        <v>0</v>
      </c>
      <c r="K780" s="13"/>
      <c r="L780" s="13"/>
      <c r="M780" s="35"/>
      <c r="N780" s="35"/>
      <c r="O780" s="35"/>
      <c r="P780" s="60">
        <f t="shared" si="23"/>
        <v>0</v>
      </c>
    </row>
    <row r="781" spans="3:16" s="12" customFormat="1" x14ac:dyDescent="0.25">
      <c r="C781" s="5"/>
      <c r="D781" s="13"/>
      <c r="E781" s="13"/>
      <c r="F781" s="35"/>
      <c r="G781" s="35"/>
      <c r="H781" s="35"/>
      <c r="I781" s="60">
        <f t="shared" ref="I781:I844" si="24">MIN(D781,F781,G781)*H781</f>
        <v>0</v>
      </c>
      <c r="K781" s="13"/>
      <c r="L781" s="13"/>
      <c r="M781" s="35"/>
      <c r="N781" s="35"/>
      <c r="O781" s="35"/>
      <c r="P781" s="60">
        <f t="shared" si="23"/>
        <v>0</v>
      </c>
    </row>
    <row r="782" spans="3:16" s="12" customFormat="1" x14ac:dyDescent="0.25">
      <c r="C782" s="5"/>
      <c r="D782" s="13"/>
      <c r="E782" s="13"/>
      <c r="F782" s="35"/>
      <c r="G782" s="35"/>
      <c r="H782" s="35"/>
      <c r="I782" s="60">
        <f t="shared" si="24"/>
        <v>0</v>
      </c>
      <c r="K782" s="13"/>
      <c r="L782" s="13"/>
      <c r="M782" s="35"/>
      <c r="N782" s="35"/>
      <c r="O782" s="35"/>
      <c r="P782" s="60">
        <f t="shared" ref="P782:P845" si="25">MIN(K782,M782,N782)*O782</f>
        <v>0</v>
      </c>
    </row>
    <row r="783" spans="3:16" s="12" customFormat="1" x14ac:dyDescent="0.25">
      <c r="C783" s="5"/>
      <c r="D783" s="13"/>
      <c r="E783" s="13"/>
      <c r="F783" s="35"/>
      <c r="G783" s="35"/>
      <c r="H783" s="35"/>
      <c r="I783" s="60">
        <f t="shared" si="24"/>
        <v>0</v>
      </c>
      <c r="K783" s="13"/>
      <c r="L783" s="13"/>
      <c r="M783" s="35"/>
      <c r="N783" s="35"/>
      <c r="O783" s="35"/>
      <c r="P783" s="60">
        <f t="shared" si="25"/>
        <v>0</v>
      </c>
    </row>
    <row r="784" spans="3:16" s="12" customFormat="1" x14ac:dyDescent="0.25">
      <c r="C784" s="5"/>
      <c r="D784" s="13"/>
      <c r="E784" s="13"/>
      <c r="F784" s="35"/>
      <c r="G784" s="35"/>
      <c r="H784" s="35"/>
      <c r="I784" s="60">
        <f t="shared" si="24"/>
        <v>0</v>
      </c>
      <c r="K784" s="13"/>
      <c r="L784" s="13"/>
      <c r="M784" s="35"/>
      <c r="N784" s="35"/>
      <c r="O784" s="35"/>
      <c r="P784" s="60">
        <f t="shared" si="25"/>
        <v>0</v>
      </c>
    </row>
    <row r="785" spans="3:16" s="12" customFormat="1" x14ac:dyDescent="0.25">
      <c r="C785" s="5"/>
      <c r="D785" s="13"/>
      <c r="E785" s="13"/>
      <c r="F785" s="35"/>
      <c r="G785" s="35"/>
      <c r="H785" s="35"/>
      <c r="I785" s="60">
        <f t="shared" si="24"/>
        <v>0</v>
      </c>
      <c r="K785" s="13"/>
      <c r="L785" s="13"/>
      <c r="M785" s="35"/>
      <c r="N785" s="35"/>
      <c r="O785" s="35"/>
      <c r="P785" s="60">
        <f t="shared" si="25"/>
        <v>0</v>
      </c>
    </row>
    <row r="786" spans="3:16" s="12" customFormat="1" x14ac:dyDescent="0.25">
      <c r="C786" s="5"/>
      <c r="D786" s="13"/>
      <c r="E786" s="13"/>
      <c r="F786" s="35"/>
      <c r="G786" s="35"/>
      <c r="H786" s="35"/>
      <c r="I786" s="60">
        <f t="shared" si="24"/>
        <v>0</v>
      </c>
      <c r="K786" s="13"/>
      <c r="L786" s="13"/>
      <c r="M786" s="35"/>
      <c r="N786" s="35"/>
      <c r="O786" s="35"/>
      <c r="P786" s="60">
        <f t="shared" si="25"/>
        <v>0</v>
      </c>
    </row>
    <row r="787" spans="3:16" s="12" customFormat="1" x14ac:dyDescent="0.25">
      <c r="C787" s="5"/>
      <c r="D787" s="13"/>
      <c r="E787" s="13"/>
      <c r="F787" s="35"/>
      <c r="G787" s="35"/>
      <c r="H787" s="35"/>
      <c r="I787" s="60">
        <f t="shared" si="24"/>
        <v>0</v>
      </c>
      <c r="K787" s="13"/>
      <c r="L787" s="13"/>
      <c r="M787" s="35"/>
      <c r="N787" s="35"/>
      <c r="O787" s="35"/>
      <c r="P787" s="60">
        <f t="shared" si="25"/>
        <v>0</v>
      </c>
    </row>
    <row r="788" spans="3:16" s="12" customFormat="1" x14ac:dyDescent="0.25">
      <c r="C788" s="5"/>
      <c r="D788" s="13"/>
      <c r="E788" s="13"/>
      <c r="F788" s="35"/>
      <c r="G788" s="35"/>
      <c r="H788" s="35"/>
      <c r="I788" s="60">
        <f t="shared" si="24"/>
        <v>0</v>
      </c>
      <c r="K788" s="13"/>
      <c r="L788" s="13"/>
      <c r="M788" s="35"/>
      <c r="N788" s="35"/>
      <c r="O788" s="35"/>
      <c r="P788" s="60">
        <f t="shared" si="25"/>
        <v>0</v>
      </c>
    </row>
    <row r="789" spans="3:16" s="12" customFormat="1" x14ac:dyDescent="0.25">
      <c r="C789" s="5"/>
      <c r="D789" s="13"/>
      <c r="E789" s="13"/>
      <c r="F789" s="35"/>
      <c r="G789" s="35"/>
      <c r="H789" s="35"/>
      <c r="I789" s="60">
        <f t="shared" si="24"/>
        <v>0</v>
      </c>
      <c r="K789" s="13"/>
      <c r="L789" s="13"/>
      <c r="M789" s="35"/>
      <c r="N789" s="35"/>
      <c r="O789" s="35"/>
      <c r="P789" s="60">
        <f t="shared" si="25"/>
        <v>0</v>
      </c>
    </row>
    <row r="790" spans="3:16" s="12" customFormat="1" x14ac:dyDescent="0.25">
      <c r="C790" s="5"/>
      <c r="D790" s="13"/>
      <c r="E790" s="13"/>
      <c r="F790" s="35"/>
      <c r="G790" s="35"/>
      <c r="H790" s="35"/>
      <c r="I790" s="60">
        <f t="shared" si="24"/>
        <v>0</v>
      </c>
      <c r="K790" s="13"/>
      <c r="L790" s="13"/>
      <c r="M790" s="35"/>
      <c r="N790" s="35"/>
      <c r="O790" s="35"/>
      <c r="P790" s="60">
        <f t="shared" si="25"/>
        <v>0</v>
      </c>
    </row>
    <row r="791" spans="3:16" s="12" customFormat="1" x14ac:dyDescent="0.25">
      <c r="C791" s="5"/>
      <c r="D791" s="13"/>
      <c r="E791" s="13"/>
      <c r="F791" s="35"/>
      <c r="G791" s="35"/>
      <c r="H791" s="35"/>
      <c r="I791" s="60">
        <f t="shared" si="24"/>
        <v>0</v>
      </c>
      <c r="K791" s="13"/>
      <c r="L791" s="13"/>
      <c r="M791" s="35"/>
      <c r="N791" s="35"/>
      <c r="O791" s="35"/>
      <c r="P791" s="60">
        <f t="shared" si="25"/>
        <v>0</v>
      </c>
    </row>
    <row r="792" spans="3:16" s="12" customFormat="1" x14ac:dyDescent="0.25">
      <c r="C792" s="5"/>
      <c r="D792" s="13"/>
      <c r="E792" s="13"/>
      <c r="F792" s="35"/>
      <c r="G792" s="35"/>
      <c r="H792" s="35"/>
      <c r="I792" s="60">
        <f t="shared" si="24"/>
        <v>0</v>
      </c>
      <c r="K792" s="13"/>
      <c r="L792" s="13"/>
      <c r="M792" s="35"/>
      <c r="N792" s="35"/>
      <c r="O792" s="35"/>
      <c r="P792" s="60">
        <f t="shared" si="25"/>
        <v>0</v>
      </c>
    </row>
    <row r="793" spans="3:16" s="12" customFormat="1" x14ac:dyDescent="0.25">
      <c r="C793" s="5"/>
      <c r="D793" s="13"/>
      <c r="E793" s="13"/>
      <c r="F793" s="35"/>
      <c r="G793" s="35"/>
      <c r="H793" s="35"/>
      <c r="I793" s="60">
        <f t="shared" si="24"/>
        <v>0</v>
      </c>
      <c r="K793" s="13"/>
      <c r="L793" s="13"/>
      <c r="M793" s="35"/>
      <c r="N793" s="35"/>
      <c r="O793" s="35"/>
      <c r="P793" s="60">
        <f t="shared" si="25"/>
        <v>0</v>
      </c>
    </row>
    <row r="794" spans="3:16" s="12" customFormat="1" x14ac:dyDescent="0.25">
      <c r="C794" s="5"/>
      <c r="D794" s="13"/>
      <c r="E794" s="13"/>
      <c r="F794" s="35"/>
      <c r="G794" s="35"/>
      <c r="H794" s="35"/>
      <c r="I794" s="60">
        <f t="shared" si="24"/>
        <v>0</v>
      </c>
      <c r="K794" s="13"/>
      <c r="L794" s="13"/>
      <c r="M794" s="35"/>
      <c r="N794" s="35"/>
      <c r="O794" s="35"/>
      <c r="P794" s="60">
        <f t="shared" si="25"/>
        <v>0</v>
      </c>
    </row>
    <row r="795" spans="3:16" s="12" customFormat="1" x14ac:dyDescent="0.25">
      <c r="C795" s="5"/>
      <c r="D795" s="13"/>
      <c r="E795" s="13"/>
      <c r="F795" s="35"/>
      <c r="G795" s="35"/>
      <c r="H795" s="35"/>
      <c r="I795" s="60">
        <f t="shared" si="24"/>
        <v>0</v>
      </c>
      <c r="K795" s="13"/>
      <c r="L795" s="13"/>
      <c r="M795" s="35"/>
      <c r="N795" s="35"/>
      <c r="O795" s="35"/>
      <c r="P795" s="60">
        <f t="shared" si="25"/>
        <v>0</v>
      </c>
    </row>
    <row r="796" spans="3:16" s="12" customFormat="1" x14ac:dyDescent="0.25">
      <c r="C796" s="5"/>
      <c r="D796" s="13"/>
      <c r="E796" s="13"/>
      <c r="F796" s="35"/>
      <c r="G796" s="35"/>
      <c r="H796" s="35"/>
      <c r="I796" s="60">
        <f t="shared" si="24"/>
        <v>0</v>
      </c>
      <c r="K796" s="13"/>
      <c r="L796" s="13"/>
      <c r="M796" s="35"/>
      <c r="N796" s="35"/>
      <c r="O796" s="35"/>
      <c r="P796" s="60">
        <f t="shared" si="25"/>
        <v>0</v>
      </c>
    </row>
    <row r="797" spans="3:16" s="12" customFormat="1" x14ac:dyDescent="0.25">
      <c r="C797" s="5"/>
      <c r="D797" s="13"/>
      <c r="E797" s="13"/>
      <c r="F797" s="35"/>
      <c r="G797" s="35"/>
      <c r="H797" s="35"/>
      <c r="I797" s="60">
        <f t="shared" si="24"/>
        <v>0</v>
      </c>
      <c r="K797" s="13"/>
      <c r="L797" s="13"/>
      <c r="M797" s="35"/>
      <c r="N797" s="35"/>
      <c r="O797" s="35"/>
      <c r="P797" s="60">
        <f t="shared" si="25"/>
        <v>0</v>
      </c>
    </row>
    <row r="798" spans="3:16" s="12" customFormat="1" x14ac:dyDescent="0.25">
      <c r="C798" s="5"/>
      <c r="D798" s="13"/>
      <c r="E798" s="13"/>
      <c r="F798" s="35"/>
      <c r="G798" s="35"/>
      <c r="H798" s="35"/>
      <c r="I798" s="60">
        <f t="shared" si="24"/>
        <v>0</v>
      </c>
      <c r="K798" s="13"/>
      <c r="L798" s="13"/>
      <c r="M798" s="35"/>
      <c r="N798" s="35"/>
      <c r="O798" s="35"/>
      <c r="P798" s="60">
        <f t="shared" si="25"/>
        <v>0</v>
      </c>
    </row>
    <row r="799" spans="3:16" s="12" customFormat="1" x14ac:dyDescent="0.25">
      <c r="C799" s="5"/>
      <c r="D799" s="13"/>
      <c r="E799" s="13"/>
      <c r="F799" s="35"/>
      <c r="G799" s="35"/>
      <c r="H799" s="35"/>
      <c r="I799" s="60">
        <f t="shared" si="24"/>
        <v>0</v>
      </c>
      <c r="K799" s="13"/>
      <c r="L799" s="13"/>
      <c r="M799" s="35"/>
      <c r="N799" s="35"/>
      <c r="O799" s="35"/>
      <c r="P799" s="60">
        <f t="shared" si="25"/>
        <v>0</v>
      </c>
    </row>
    <row r="800" spans="3:16" s="12" customFormat="1" x14ac:dyDescent="0.25">
      <c r="C800" s="5"/>
      <c r="D800" s="13"/>
      <c r="E800" s="13"/>
      <c r="F800" s="35"/>
      <c r="G800" s="35"/>
      <c r="H800" s="35"/>
      <c r="I800" s="60">
        <f t="shared" si="24"/>
        <v>0</v>
      </c>
      <c r="K800" s="13"/>
      <c r="L800" s="13"/>
      <c r="M800" s="35"/>
      <c r="N800" s="35"/>
      <c r="O800" s="35"/>
      <c r="P800" s="60">
        <f t="shared" si="25"/>
        <v>0</v>
      </c>
    </row>
    <row r="801" spans="3:16" s="12" customFormat="1" x14ac:dyDescent="0.25">
      <c r="C801" s="5"/>
      <c r="D801" s="13"/>
      <c r="E801" s="13"/>
      <c r="F801" s="35"/>
      <c r="G801" s="35"/>
      <c r="H801" s="35"/>
      <c r="I801" s="60">
        <f t="shared" si="24"/>
        <v>0</v>
      </c>
      <c r="K801" s="13"/>
      <c r="L801" s="13"/>
      <c r="M801" s="35"/>
      <c r="N801" s="35"/>
      <c r="O801" s="35"/>
      <c r="P801" s="60">
        <f t="shared" si="25"/>
        <v>0</v>
      </c>
    </row>
    <row r="802" spans="3:16" s="12" customFormat="1" x14ac:dyDescent="0.25">
      <c r="C802" s="5"/>
      <c r="D802" s="13"/>
      <c r="E802" s="13"/>
      <c r="F802" s="35"/>
      <c r="G802" s="35"/>
      <c r="H802" s="35"/>
      <c r="I802" s="60">
        <f t="shared" si="24"/>
        <v>0</v>
      </c>
      <c r="K802" s="13"/>
      <c r="L802" s="13"/>
      <c r="M802" s="35"/>
      <c r="N802" s="35"/>
      <c r="O802" s="35"/>
      <c r="P802" s="60">
        <f t="shared" si="25"/>
        <v>0</v>
      </c>
    </row>
    <row r="803" spans="3:16" s="12" customFormat="1" x14ac:dyDescent="0.25">
      <c r="C803" s="5"/>
      <c r="D803" s="13"/>
      <c r="E803" s="13"/>
      <c r="F803" s="35"/>
      <c r="G803" s="35"/>
      <c r="H803" s="35"/>
      <c r="I803" s="60">
        <f t="shared" si="24"/>
        <v>0</v>
      </c>
      <c r="K803" s="13"/>
      <c r="L803" s="13"/>
      <c r="M803" s="35"/>
      <c r="N803" s="35"/>
      <c r="O803" s="35"/>
      <c r="P803" s="60">
        <f t="shared" si="25"/>
        <v>0</v>
      </c>
    </row>
    <row r="804" spans="3:16" s="12" customFormat="1" x14ac:dyDescent="0.25">
      <c r="C804" s="5"/>
      <c r="D804" s="13"/>
      <c r="E804" s="13"/>
      <c r="F804" s="35"/>
      <c r="G804" s="35"/>
      <c r="H804" s="35"/>
      <c r="I804" s="60">
        <f t="shared" si="24"/>
        <v>0</v>
      </c>
      <c r="K804" s="13"/>
      <c r="L804" s="13"/>
      <c r="M804" s="35"/>
      <c r="N804" s="35"/>
      <c r="O804" s="35"/>
      <c r="P804" s="60">
        <f t="shared" si="25"/>
        <v>0</v>
      </c>
    </row>
    <row r="805" spans="3:16" s="12" customFormat="1" x14ac:dyDescent="0.25">
      <c r="C805" s="5"/>
      <c r="D805" s="13"/>
      <c r="E805" s="13"/>
      <c r="F805" s="35"/>
      <c r="G805" s="35"/>
      <c r="H805" s="35"/>
      <c r="I805" s="60">
        <f t="shared" si="24"/>
        <v>0</v>
      </c>
      <c r="K805" s="13"/>
      <c r="L805" s="13"/>
      <c r="M805" s="35"/>
      <c r="N805" s="35"/>
      <c r="O805" s="35"/>
      <c r="P805" s="60">
        <f t="shared" si="25"/>
        <v>0</v>
      </c>
    </row>
    <row r="806" spans="3:16" s="12" customFormat="1" x14ac:dyDescent="0.25">
      <c r="C806" s="5"/>
      <c r="D806" s="13"/>
      <c r="E806" s="13"/>
      <c r="F806" s="35"/>
      <c r="G806" s="35"/>
      <c r="H806" s="35"/>
      <c r="I806" s="60">
        <f t="shared" si="24"/>
        <v>0</v>
      </c>
      <c r="K806" s="13"/>
      <c r="L806" s="13"/>
      <c r="M806" s="35"/>
      <c r="N806" s="35"/>
      <c r="O806" s="35"/>
      <c r="P806" s="60">
        <f t="shared" si="25"/>
        <v>0</v>
      </c>
    </row>
    <row r="807" spans="3:16" s="12" customFormat="1" x14ac:dyDescent="0.25">
      <c r="C807" s="5"/>
      <c r="D807" s="13"/>
      <c r="E807" s="13"/>
      <c r="F807" s="35"/>
      <c r="G807" s="35"/>
      <c r="H807" s="35"/>
      <c r="I807" s="60">
        <f t="shared" si="24"/>
        <v>0</v>
      </c>
      <c r="K807" s="13"/>
      <c r="L807" s="13"/>
      <c r="M807" s="35"/>
      <c r="N807" s="35"/>
      <c r="O807" s="35"/>
      <c r="P807" s="60">
        <f t="shared" si="25"/>
        <v>0</v>
      </c>
    </row>
    <row r="808" spans="3:16" s="12" customFormat="1" x14ac:dyDescent="0.25">
      <c r="C808" s="5"/>
      <c r="D808" s="13"/>
      <c r="E808" s="13"/>
      <c r="F808" s="35"/>
      <c r="G808" s="35"/>
      <c r="H808" s="35"/>
      <c r="I808" s="60">
        <f t="shared" si="24"/>
        <v>0</v>
      </c>
      <c r="K808" s="13"/>
      <c r="L808" s="13"/>
      <c r="M808" s="35"/>
      <c r="N808" s="35"/>
      <c r="O808" s="35"/>
      <c r="P808" s="60">
        <f t="shared" si="25"/>
        <v>0</v>
      </c>
    </row>
    <row r="809" spans="3:16" s="12" customFormat="1" x14ac:dyDescent="0.25">
      <c r="C809" s="5"/>
      <c r="D809" s="13"/>
      <c r="E809" s="13"/>
      <c r="F809" s="35"/>
      <c r="G809" s="35"/>
      <c r="H809" s="35"/>
      <c r="I809" s="60">
        <f t="shared" si="24"/>
        <v>0</v>
      </c>
      <c r="K809" s="13"/>
      <c r="L809" s="13"/>
      <c r="M809" s="35"/>
      <c r="N809" s="35"/>
      <c r="O809" s="35"/>
      <c r="P809" s="60">
        <f t="shared" si="25"/>
        <v>0</v>
      </c>
    </row>
    <row r="810" spans="3:16" s="12" customFormat="1" x14ac:dyDescent="0.25">
      <c r="C810" s="5"/>
      <c r="D810" s="13"/>
      <c r="E810" s="13"/>
      <c r="F810" s="35"/>
      <c r="G810" s="35"/>
      <c r="H810" s="35"/>
      <c r="I810" s="60">
        <f t="shared" si="24"/>
        <v>0</v>
      </c>
      <c r="K810" s="13"/>
      <c r="L810" s="13"/>
      <c r="M810" s="35"/>
      <c r="N810" s="35"/>
      <c r="O810" s="35"/>
      <c r="P810" s="60">
        <f t="shared" si="25"/>
        <v>0</v>
      </c>
    </row>
    <row r="811" spans="3:16" s="12" customFormat="1" x14ac:dyDescent="0.25">
      <c r="C811" s="5"/>
      <c r="D811" s="13"/>
      <c r="E811" s="13"/>
      <c r="F811" s="35"/>
      <c r="G811" s="35"/>
      <c r="H811" s="35"/>
      <c r="I811" s="60">
        <f t="shared" si="24"/>
        <v>0</v>
      </c>
      <c r="K811" s="13"/>
      <c r="L811" s="13"/>
      <c r="M811" s="35"/>
      <c r="N811" s="35"/>
      <c r="O811" s="35"/>
      <c r="P811" s="60">
        <f t="shared" si="25"/>
        <v>0</v>
      </c>
    </row>
    <row r="812" spans="3:16" s="12" customFormat="1" x14ac:dyDescent="0.25">
      <c r="C812" s="5"/>
      <c r="D812" s="13"/>
      <c r="E812" s="13"/>
      <c r="F812" s="35"/>
      <c r="G812" s="35"/>
      <c r="H812" s="35"/>
      <c r="I812" s="60">
        <f t="shared" si="24"/>
        <v>0</v>
      </c>
      <c r="K812" s="13"/>
      <c r="L812" s="13"/>
      <c r="M812" s="35"/>
      <c r="N812" s="35"/>
      <c r="O812" s="35"/>
      <c r="P812" s="60">
        <f t="shared" si="25"/>
        <v>0</v>
      </c>
    </row>
    <row r="813" spans="3:16" s="12" customFormat="1" x14ac:dyDescent="0.25">
      <c r="C813" s="5"/>
      <c r="D813" s="13"/>
      <c r="E813" s="13"/>
      <c r="F813" s="35"/>
      <c r="G813" s="35"/>
      <c r="H813" s="35"/>
      <c r="I813" s="60">
        <f t="shared" si="24"/>
        <v>0</v>
      </c>
      <c r="K813" s="13"/>
      <c r="L813" s="13"/>
      <c r="M813" s="35"/>
      <c r="N813" s="35"/>
      <c r="O813" s="35"/>
      <c r="P813" s="60">
        <f t="shared" si="25"/>
        <v>0</v>
      </c>
    </row>
    <row r="814" spans="3:16" s="12" customFormat="1" x14ac:dyDescent="0.25">
      <c r="C814" s="5"/>
      <c r="D814" s="13"/>
      <c r="E814" s="13"/>
      <c r="F814" s="35"/>
      <c r="G814" s="35"/>
      <c r="H814" s="35"/>
      <c r="I814" s="60">
        <f t="shared" si="24"/>
        <v>0</v>
      </c>
      <c r="K814" s="13"/>
      <c r="L814" s="13"/>
      <c r="M814" s="35"/>
      <c r="N814" s="35"/>
      <c r="O814" s="35"/>
      <c r="P814" s="60">
        <f t="shared" si="25"/>
        <v>0</v>
      </c>
    </row>
    <row r="815" spans="3:16" s="12" customFormat="1" x14ac:dyDescent="0.25">
      <c r="C815" s="5"/>
      <c r="D815" s="13"/>
      <c r="E815" s="13"/>
      <c r="F815" s="35"/>
      <c r="G815" s="35"/>
      <c r="H815" s="35"/>
      <c r="I815" s="60">
        <f t="shared" si="24"/>
        <v>0</v>
      </c>
      <c r="K815" s="13"/>
      <c r="L815" s="13"/>
      <c r="M815" s="35"/>
      <c r="N815" s="35"/>
      <c r="O815" s="35"/>
      <c r="P815" s="60">
        <f t="shared" si="25"/>
        <v>0</v>
      </c>
    </row>
    <row r="816" spans="3:16" s="12" customFormat="1" x14ac:dyDescent="0.25">
      <c r="C816" s="5"/>
      <c r="D816" s="13"/>
      <c r="E816" s="13"/>
      <c r="F816" s="35"/>
      <c r="G816" s="35"/>
      <c r="H816" s="35"/>
      <c r="I816" s="60">
        <f t="shared" si="24"/>
        <v>0</v>
      </c>
      <c r="K816" s="13"/>
      <c r="L816" s="13"/>
      <c r="M816" s="35"/>
      <c r="N816" s="35"/>
      <c r="O816" s="35"/>
      <c r="P816" s="60">
        <f t="shared" si="25"/>
        <v>0</v>
      </c>
    </row>
    <row r="817" spans="3:16" s="12" customFormat="1" x14ac:dyDescent="0.25">
      <c r="C817" s="5"/>
      <c r="D817" s="13"/>
      <c r="E817" s="13"/>
      <c r="F817" s="35"/>
      <c r="G817" s="35"/>
      <c r="H817" s="35"/>
      <c r="I817" s="60">
        <f t="shared" si="24"/>
        <v>0</v>
      </c>
      <c r="K817" s="13"/>
      <c r="L817" s="13"/>
      <c r="M817" s="35"/>
      <c r="N817" s="35"/>
      <c r="O817" s="35"/>
      <c r="P817" s="60">
        <f t="shared" si="25"/>
        <v>0</v>
      </c>
    </row>
    <row r="818" spans="3:16" s="12" customFormat="1" x14ac:dyDescent="0.25">
      <c r="C818" s="5"/>
      <c r="D818" s="13"/>
      <c r="E818" s="13"/>
      <c r="F818" s="35"/>
      <c r="G818" s="35"/>
      <c r="H818" s="35"/>
      <c r="I818" s="60">
        <f t="shared" si="24"/>
        <v>0</v>
      </c>
      <c r="K818" s="13"/>
      <c r="L818" s="13"/>
      <c r="M818" s="35"/>
      <c r="N818" s="35"/>
      <c r="O818" s="35"/>
      <c r="P818" s="60">
        <f t="shared" si="25"/>
        <v>0</v>
      </c>
    </row>
    <row r="819" spans="3:16" s="12" customFormat="1" x14ac:dyDescent="0.25">
      <c r="C819" s="5"/>
      <c r="D819" s="13"/>
      <c r="E819" s="13"/>
      <c r="F819" s="35"/>
      <c r="G819" s="35"/>
      <c r="H819" s="35"/>
      <c r="I819" s="60">
        <f t="shared" si="24"/>
        <v>0</v>
      </c>
      <c r="K819" s="13"/>
      <c r="L819" s="13"/>
      <c r="M819" s="35"/>
      <c r="N819" s="35"/>
      <c r="O819" s="35"/>
      <c r="P819" s="60">
        <f t="shared" si="25"/>
        <v>0</v>
      </c>
    </row>
    <row r="820" spans="3:16" s="12" customFormat="1" x14ac:dyDescent="0.25">
      <c r="C820" s="5"/>
      <c r="D820" s="13"/>
      <c r="E820" s="13"/>
      <c r="F820" s="35"/>
      <c r="G820" s="35"/>
      <c r="H820" s="35"/>
      <c r="I820" s="60">
        <f t="shared" si="24"/>
        <v>0</v>
      </c>
      <c r="K820" s="13"/>
      <c r="L820" s="13"/>
      <c r="M820" s="35"/>
      <c r="N820" s="35"/>
      <c r="O820" s="35"/>
      <c r="P820" s="60">
        <f t="shared" si="25"/>
        <v>0</v>
      </c>
    </row>
    <row r="821" spans="3:16" s="12" customFormat="1" x14ac:dyDescent="0.25">
      <c r="C821" s="5"/>
      <c r="D821" s="13"/>
      <c r="E821" s="13"/>
      <c r="F821" s="35"/>
      <c r="G821" s="35"/>
      <c r="H821" s="35"/>
      <c r="I821" s="60">
        <f t="shared" si="24"/>
        <v>0</v>
      </c>
      <c r="K821" s="13"/>
      <c r="L821" s="13"/>
      <c r="M821" s="35"/>
      <c r="N821" s="35"/>
      <c r="O821" s="35"/>
      <c r="P821" s="60">
        <f t="shared" si="25"/>
        <v>0</v>
      </c>
    </row>
    <row r="822" spans="3:16" s="12" customFormat="1" x14ac:dyDescent="0.25">
      <c r="C822" s="5"/>
      <c r="D822" s="13"/>
      <c r="E822" s="13"/>
      <c r="F822" s="35"/>
      <c r="G822" s="35"/>
      <c r="H822" s="35"/>
      <c r="I822" s="60">
        <f t="shared" si="24"/>
        <v>0</v>
      </c>
      <c r="K822" s="13"/>
      <c r="L822" s="13"/>
      <c r="M822" s="35"/>
      <c r="N822" s="35"/>
      <c r="O822" s="35"/>
      <c r="P822" s="60">
        <f t="shared" si="25"/>
        <v>0</v>
      </c>
    </row>
    <row r="823" spans="3:16" s="12" customFormat="1" x14ac:dyDescent="0.25">
      <c r="C823" s="5"/>
      <c r="D823" s="13"/>
      <c r="E823" s="13"/>
      <c r="F823" s="35"/>
      <c r="G823" s="35"/>
      <c r="H823" s="35"/>
      <c r="I823" s="60">
        <f t="shared" si="24"/>
        <v>0</v>
      </c>
      <c r="K823" s="13"/>
      <c r="L823" s="13"/>
      <c r="M823" s="35"/>
      <c r="N823" s="35"/>
      <c r="O823" s="35"/>
      <c r="P823" s="60">
        <f t="shared" si="25"/>
        <v>0</v>
      </c>
    </row>
    <row r="824" spans="3:16" s="12" customFormat="1" x14ac:dyDescent="0.25">
      <c r="C824" s="5"/>
      <c r="D824" s="13"/>
      <c r="E824" s="13"/>
      <c r="F824" s="35"/>
      <c r="G824" s="35"/>
      <c r="H824" s="35"/>
      <c r="I824" s="60">
        <f t="shared" si="24"/>
        <v>0</v>
      </c>
      <c r="K824" s="13"/>
      <c r="L824" s="13"/>
      <c r="M824" s="35"/>
      <c r="N824" s="35"/>
      <c r="O824" s="35"/>
      <c r="P824" s="60">
        <f t="shared" si="25"/>
        <v>0</v>
      </c>
    </row>
    <row r="825" spans="3:16" s="12" customFormat="1" x14ac:dyDescent="0.25">
      <c r="C825" s="5"/>
      <c r="D825" s="13"/>
      <c r="E825" s="13"/>
      <c r="F825" s="35"/>
      <c r="G825" s="35"/>
      <c r="H825" s="35"/>
      <c r="I825" s="60">
        <f t="shared" si="24"/>
        <v>0</v>
      </c>
      <c r="K825" s="13"/>
      <c r="L825" s="13"/>
      <c r="M825" s="35"/>
      <c r="N825" s="35"/>
      <c r="O825" s="35"/>
      <c r="P825" s="60">
        <f t="shared" si="25"/>
        <v>0</v>
      </c>
    </row>
    <row r="826" spans="3:16" s="12" customFormat="1" x14ac:dyDescent="0.25">
      <c r="C826" s="5"/>
      <c r="D826" s="13"/>
      <c r="E826" s="13"/>
      <c r="F826" s="35"/>
      <c r="G826" s="35"/>
      <c r="H826" s="35"/>
      <c r="I826" s="60">
        <f t="shared" si="24"/>
        <v>0</v>
      </c>
      <c r="K826" s="13"/>
      <c r="L826" s="13"/>
      <c r="M826" s="35"/>
      <c r="N826" s="35"/>
      <c r="O826" s="35"/>
      <c r="P826" s="60">
        <f t="shared" si="25"/>
        <v>0</v>
      </c>
    </row>
    <row r="827" spans="3:16" s="12" customFormat="1" x14ac:dyDescent="0.25">
      <c r="C827" s="5"/>
      <c r="D827" s="13"/>
      <c r="E827" s="13"/>
      <c r="F827" s="35"/>
      <c r="G827" s="35"/>
      <c r="H827" s="35"/>
      <c r="I827" s="60">
        <f t="shared" si="24"/>
        <v>0</v>
      </c>
      <c r="K827" s="13"/>
      <c r="L827" s="13"/>
      <c r="M827" s="35"/>
      <c r="N827" s="35"/>
      <c r="O827" s="35"/>
      <c r="P827" s="60">
        <f t="shared" si="25"/>
        <v>0</v>
      </c>
    </row>
    <row r="828" spans="3:16" s="12" customFormat="1" x14ac:dyDescent="0.25">
      <c r="C828" s="5"/>
      <c r="D828" s="13"/>
      <c r="E828" s="13"/>
      <c r="F828" s="35"/>
      <c r="G828" s="35"/>
      <c r="H828" s="35"/>
      <c r="I828" s="60">
        <f t="shared" si="24"/>
        <v>0</v>
      </c>
      <c r="K828" s="13"/>
      <c r="L828" s="13"/>
      <c r="M828" s="35"/>
      <c r="N828" s="35"/>
      <c r="O828" s="35"/>
      <c r="P828" s="60">
        <f t="shared" si="25"/>
        <v>0</v>
      </c>
    </row>
    <row r="829" spans="3:16" s="12" customFormat="1" x14ac:dyDescent="0.25">
      <c r="C829" s="5"/>
      <c r="D829" s="13"/>
      <c r="E829" s="13"/>
      <c r="F829" s="35"/>
      <c r="G829" s="35"/>
      <c r="H829" s="35"/>
      <c r="I829" s="60">
        <f t="shared" si="24"/>
        <v>0</v>
      </c>
      <c r="K829" s="13"/>
      <c r="L829" s="13"/>
      <c r="M829" s="35"/>
      <c r="N829" s="35"/>
      <c r="O829" s="35"/>
      <c r="P829" s="60">
        <f t="shared" si="25"/>
        <v>0</v>
      </c>
    </row>
    <row r="830" spans="3:16" s="12" customFormat="1" x14ac:dyDescent="0.25">
      <c r="C830" s="5"/>
      <c r="D830" s="13"/>
      <c r="E830" s="13"/>
      <c r="F830" s="35"/>
      <c r="G830" s="35"/>
      <c r="H830" s="35"/>
      <c r="I830" s="60">
        <f t="shared" si="24"/>
        <v>0</v>
      </c>
      <c r="K830" s="13"/>
      <c r="L830" s="13"/>
      <c r="M830" s="35"/>
      <c r="N830" s="35"/>
      <c r="O830" s="35"/>
      <c r="P830" s="60">
        <f t="shared" si="25"/>
        <v>0</v>
      </c>
    </row>
    <row r="831" spans="3:16" s="12" customFormat="1" x14ac:dyDescent="0.25">
      <c r="C831" s="5"/>
      <c r="D831" s="13"/>
      <c r="E831" s="13"/>
      <c r="F831" s="35"/>
      <c r="G831" s="35"/>
      <c r="H831" s="35"/>
      <c r="I831" s="60">
        <f t="shared" si="24"/>
        <v>0</v>
      </c>
      <c r="K831" s="13"/>
      <c r="L831" s="13"/>
      <c r="M831" s="35"/>
      <c r="N831" s="35"/>
      <c r="O831" s="35"/>
      <c r="P831" s="60">
        <f t="shared" si="25"/>
        <v>0</v>
      </c>
    </row>
    <row r="832" spans="3:16" s="12" customFormat="1" x14ac:dyDescent="0.25">
      <c r="C832" s="5"/>
      <c r="D832" s="13"/>
      <c r="E832" s="13"/>
      <c r="F832" s="35"/>
      <c r="G832" s="35"/>
      <c r="H832" s="35"/>
      <c r="I832" s="60">
        <f t="shared" si="24"/>
        <v>0</v>
      </c>
      <c r="K832" s="13"/>
      <c r="L832" s="13"/>
      <c r="M832" s="35"/>
      <c r="N832" s="35"/>
      <c r="O832" s="35"/>
      <c r="P832" s="60">
        <f t="shared" si="25"/>
        <v>0</v>
      </c>
    </row>
    <row r="833" spans="3:16" s="12" customFormat="1" x14ac:dyDescent="0.25">
      <c r="C833" s="5"/>
      <c r="D833" s="13"/>
      <c r="E833" s="13"/>
      <c r="F833" s="35"/>
      <c r="G833" s="35"/>
      <c r="H833" s="35"/>
      <c r="I833" s="60">
        <f t="shared" si="24"/>
        <v>0</v>
      </c>
      <c r="K833" s="13"/>
      <c r="L833" s="13"/>
      <c r="M833" s="35"/>
      <c r="N833" s="35"/>
      <c r="O833" s="35"/>
      <c r="P833" s="60">
        <f t="shared" si="25"/>
        <v>0</v>
      </c>
    </row>
    <row r="834" spans="3:16" s="12" customFormat="1" x14ac:dyDescent="0.25">
      <c r="C834" s="5"/>
      <c r="D834" s="13"/>
      <c r="E834" s="13"/>
      <c r="F834" s="35"/>
      <c r="G834" s="35"/>
      <c r="H834" s="35"/>
      <c r="I834" s="60">
        <f t="shared" si="24"/>
        <v>0</v>
      </c>
      <c r="K834" s="13"/>
      <c r="L834" s="13"/>
      <c r="M834" s="35"/>
      <c r="N834" s="35"/>
      <c r="O834" s="35"/>
      <c r="P834" s="60">
        <f t="shared" si="25"/>
        <v>0</v>
      </c>
    </row>
    <row r="835" spans="3:16" s="12" customFormat="1" x14ac:dyDescent="0.25">
      <c r="C835" s="5"/>
      <c r="D835" s="13"/>
      <c r="E835" s="13"/>
      <c r="F835" s="35"/>
      <c r="G835" s="35"/>
      <c r="H835" s="35"/>
      <c r="I835" s="60">
        <f t="shared" si="24"/>
        <v>0</v>
      </c>
      <c r="K835" s="13"/>
      <c r="L835" s="13"/>
      <c r="M835" s="35"/>
      <c r="N835" s="35"/>
      <c r="O835" s="35"/>
      <c r="P835" s="60">
        <f t="shared" si="25"/>
        <v>0</v>
      </c>
    </row>
    <row r="836" spans="3:16" s="12" customFormat="1" x14ac:dyDescent="0.25">
      <c r="C836" s="5"/>
      <c r="D836" s="13"/>
      <c r="E836" s="13"/>
      <c r="F836" s="35"/>
      <c r="G836" s="35"/>
      <c r="H836" s="35"/>
      <c r="I836" s="60">
        <f t="shared" si="24"/>
        <v>0</v>
      </c>
      <c r="K836" s="13"/>
      <c r="L836" s="13"/>
      <c r="M836" s="35"/>
      <c r="N836" s="35"/>
      <c r="O836" s="35"/>
      <c r="P836" s="60">
        <f t="shared" si="25"/>
        <v>0</v>
      </c>
    </row>
    <row r="837" spans="3:16" s="12" customFormat="1" x14ac:dyDescent="0.25">
      <c r="C837" s="5"/>
      <c r="D837" s="13"/>
      <c r="E837" s="13"/>
      <c r="F837" s="35"/>
      <c r="G837" s="35"/>
      <c r="H837" s="35"/>
      <c r="I837" s="60">
        <f t="shared" si="24"/>
        <v>0</v>
      </c>
      <c r="K837" s="13"/>
      <c r="L837" s="13"/>
      <c r="M837" s="35"/>
      <c r="N837" s="35"/>
      <c r="O837" s="35"/>
      <c r="P837" s="60">
        <f t="shared" si="25"/>
        <v>0</v>
      </c>
    </row>
    <row r="838" spans="3:16" s="12" customFormat="1" x14ac:dyDescent="0.25">
      <c r="C838" s="5"/>
      <c r="D838" s="13"/>
      <c r="E838" s="13"/>
      <c r="F838" s="35"/>
      <c r="G838" s="35"/>
      <c r="H838" s="35"/>
      <c r="I838" s="60">
        <f t="shared" si="24"/>
        <v>0</v>
      </c>
      <c r="K838" s="13"/>
      <c r="L838" s="13"/>
      <c r="M838" s="35"/>
      <c r="N838" s="35"/>
      <c r="O838" s="35"/>
      <c r="P838" s="60">
        <f t="shared" si="25"/>
        <v>0</v>
      </c>
    </row>
    <row r="839" spans="3:16" s="12" customFormat="1" x14ac:dyDescent="0.25">
      <c r="C839" s="5"/>
      <c r="D839" s="13"/>
      <c r="E839" s="13"/>
      <c r="F839" s="35"/>
      <c r="G839" s="35"/>
      <c r="H839" s="35"/>
      <c r="I839" s="60">
        <f t="shared" si="24"/>
        <v>0</v>
      </c>
      <c r="K839" s="13"/>
      <c r="L839" s="13"/>
      <c r="M839" s="35"/>
      <c r="N839" s="35"/>
      <c r="O839" s="35"/>
      <c r="P839" s="60">
        <f t="shared" si="25"/>
        <v>0</v>
      </c>
    </row>
    <row r="840" spans="3:16" s="12" customFormat="1" x14ac:dyDescent="0.25">
      <c r="C840" s="5"/>
      <c r="D840" s="13"/>
      <c r="E840" s="13"/>
      <c r="F840" s="35"/>
      <c r="G840" s="35"/>
      <c r="H840" s="35"/>
      <c r="I840" s="60">
        <f t="shared" si="24"/>
        <v>0</v>
      </c>
      <c r="K840" s="13"/>
      <c r="L840" s="13"/>
      <c r="M840" s="35"/>
      <c r="N840" s="35"/>
      <c r="O840" s="35"/>
      <c r="P840" s="60">
        <f t="shared" si="25"/>
        <v>0</v>
      </c>
    </row>
    <row r="841" spans="3:16" s="12" customFormat="1" x14ac:dyDescent="0.25">
      <c r="C841" s="5"/>
      <c r="D841" s="13"/>
      <c r="E841" s="13"/>
      <c r="F841" s="35"/>
      <c r="G841" s="35"/>
      <c r="H841" s="35"/>
      <c r="I841" s="60">
        <f t="shared" si="24"/>
        <v>0</v>
      </c>
      <c r="K841" s="13"/>
      <c r="L841" s="13"/>
      <c r="M841" s="35"/>
      <c r="N841" s="35"/>
      <c r="O841" s="35"/>
      <c r="P841" s="60">
        <f t="shared" si="25"/>
        <v>0</v>
      </c>
    </row>
    <row r="842" spans="3:16" s="12" customFormat="1" x14ac:dyDescent="0.25">
      <c r="C842" s="5"/>
      <c r="D842" s="13"/>
      <c r="E842" s="13"/>
      <c r="F842" s="35"/>
      <c r="G842" s="35"/>
      <c r="H842" s="35"/>
      <c r="I842" s="60">
        <f t="shared" si="24"/>
        <v>0</v>
      </c>
      <c r="K842" s="13"/>
      <c r="L842" s="13"/>
      <c r="M842" s="35"/>
      <c r="N842" s="35"/>
      <c r="O842" s="35"/>
      <c r="P842" s="60">
        <f t="shared" si="25"/>
        <v>0</v>
      </c>
    </row>
    <row r="843" spans="3:16" s="12" customFormat="1" x14ac:dyDescent="0.25">
      <c r="C843" s="5"/>
      <c r="D843" s="13"/>
      <c r="E843" s="13"/>
      <c r="F843" s="35"/>
      <c r="G843" s="35"/>
      <c r="H843" s="35"/>
      <c r="I843" s="60">
        <f t="shared" si="24"/>
        <v>0</v>
      </c>
      <c r="K843" s="13"/>
      <c r="L843" s="13"/>
      <c r="M843" s="35"/>
      <c r="N843" s="35"/>
      <c r="O843" s="35"/>
      <c r="P843" s="60">
        <f t="shared" si="25"/>
        <v>0</v>
      </c>
    </row>
    <row r="844" spans="3:16" s="12" customFormat="1" x14ac:dyDescent="0.25">
      <c r="C844" s="5"/>
      <c r="D844" s="13"/>
      <c r="E844" s="13"/>
      <c r="F844" s="35"/>
      <c r="G844" s="35"/>
      <c r="H844" s="35"/>
      <c r="I844" s="60">
        <f t="shared" si="24"/>
        <v>0</v>
      </c>
      <c r="K844" s="13"/>
      <c r="L844" s="13"/>
      <c r="M844" s="35"/>
      <c r="N844" s="35"/>
      <c r="O844" s="35"/>
      <c r="P844" s="60">
        <f t="shared" si="25"/>
        <v>0</v>
      </c>
    </row>
    <row r="845" spans="3:16" s="12" customFormat="1" x14ac:dyDescent="0.25">
      <c r="C845" s="5"/>
      <c r="D845" s="13"/>
      <c r="E845" s="13"/>
      <c r="F845" s="35"/>
      <c r="G845" s="35"/>
      <c r="H845" s="35"/>
      <c r="I845" s="60">
        <f t="shared" ref="I845:I908" si="26">MIN(D845,F845,G845)*H845</f>
        <v>0</v>
      </c>
      <c r="K845" s="13"/>
      <c r="L845" s="13"/>
      <c r="M845" s="35"/>
      <c r="N845" s="35"/>
      <c r="O845" s="35"/>
      <c r="P845" s="60">
        <f t="shared" si="25"/>
        <v>0</v>
      </c>
    </row>
    <row r="846" spans="3:16" s="12" customFormat="1" x14ac:dyDescent="0.25">
      <c r="C846" s="5"/>
      <c r="D846" s="13"/>
      <c r="E846" s="13"/>
      <c r="F846" s="35"/>
      <c r="G846" s="35"/>
      <c r="H846" s="35"/>
      <c r="I846" s="60">
        <f t="shared" si="26"/>
        <v>0</v>
      </c>
      <c r="K846" s="13"/>
      <c r="L846" s="13"/>
      <c r="M846" s="35"/>
      <c r="N846" s="35"/>
      <c r="O846" s="35"/>
      <c r="P846" s="60">
        <f t="shared" ref="P846:P909" si="27">MIN(K846,M846,N846)*O846</f>
        <v>0</v>
      </c>
    </row>
    <row r="847" spans="3:16" s="12" customFormat="1" x14ac:dyDescent="0.25">
      <c r="C847" s="5"/>
      <c r="D847" s="13"/>
      <c r="E847" s="13"/>
      <c r="F847" s="35"/>
      <c r="G847" s="35"/>
      <c r="H847" s="35"/>
      <c r="I847" s="60">
        <f t="shared" si="26"/>
        <v>0</v>
      </c>
      <c r="K847" s="13"/>
      <c r="L847" s="13"/>
      <c r="M847" s="35"/>
      <c r="N847" s="35"/>
      <c r="O847" s="35"/>
      <c r="P847" s="60">
        <f t="shared" si="27"/>
        <v>0</v>
      </c>
    </row>
    <row r="848" spans="3:16" s="12" customFormat="1" x14ac:dyDescent="0.25">
      <c r="C848" s="5"/>
      <c r="D848" s="13"/>
      <c r="E848" s="13"/>
      <c r="F848" s="35"/>
      <c r="G848" s="35"/>
      <c r="H848" s="35"/>
      <c r="I848" s="60">
        <f t="shared" si="26"/>
        <v>0</v>
      </c>
      <c r="K848" s="13"/>
      <c r="L848" s="13"/>
      <c r="M848" s="35"/>
      <c r="N848" s="35"/>
      <c r="O848" s="35"/>
      <c r="P848" s="60">
        <f t="shared" si="27"/>
        <v>0</v>
      </c>
    </row>
    <row r="849" spans="3:16" s="12" customFormat="1" x14ac:dyDescent="0.25">
      <c r="C849" s="5"/>
      <c r="D849" s="13"/>
      <c r="E849" s="13"/>
      <c r="F849" s="35"/>
      <c r="G849" s="35"/>
      <c r="H849" s="35"/>
      <c r="I849" s="60">
        <f t="shared" si="26"/>
        <v>0</v>
      </c>
      <c r="K849" s="13"/>
      <c r="L849" s="13"/>
      <c r="M849" s="35"/>
      <c r="N849" s="35"/>
      <c r="O849" s="35"/>
      <c r="P849" s="60">
        <f t="shared" si="27"/>
        <v>0</v>
      </c>
    </row>
    <row r="850" spans="3:16" s="12" customFormat="1" x14ac:dyDescent="0.25">
      <c r="C850" s="5"/>
      <c r="D850" s="13"/>
      <c r="E850" s="13"/>
      <c r="F850" s="35"/>
      <c r="G850" s="35"/>
      <c r="H850" s="35"/>
      <c r="I850" s="60">
        <f t="shared" si="26"/>
        <v>0</v>
      </c>
      <c r="K850" s="13"/>
      <c r="L850" s="13"/>
      <c r="M850" s="35"/>
      <c r="N850" s="35"/>
      <c r="O850" s="35"/>
      <c r="P850" s="60">
        <f t="shared" si="27"/>
        <v>0</v>
      </c>
    </row>
    <row r="851" spans="3:16" s="12" customFormat="1" x14ac:dyDescent="0.25">
      <c r="C851" s="5"/>
      <c r="D851" s="13"/>
      <c r="E851" s="13"/>
      <c r="F851" s="35"/>
      <c r="G851" s="35"/>
      <c r="H851" s="35"/>
      <c r="I851" s="60">
        <f t="shared" si="26"/>
        <v>0</v>
      </c>
      <c r="K851" s="13"/>
      <c r="L851" s="13"/>
      <c r="M851" s="35"/>
      <c r="N851" s="35"/>
      <c r="O851" s="35"/>
      <c r="P851" s="60">
        <f t="shared" si="27"/>
        <v>0</v>
      </c>
    </row>
    <row r="852" spans="3:16" s="12" customFormat="1" x14ac:dyDescent="0.25">
      <c r="C852" s="5"/>
      <c r="D852" s="13"/>
      <c r="E852" s="13"/>
      <c r="F852" s="35"/>
      <c r="G852" s="35"/>
      <c r="H852" s="35"/>
      <c r="I852" s="60">
        <f t="shared" si="26"/>
        <v>0</v>
      </c>
      <c r="K852" s="13"/>
      <c r="L852" s="13"/>
      <c r="M852" s="35"/>
      <c r="N852" s="35"/>
      <c r="O852" s="35"/>
      <c r="P852" s="60">
        <f t="shared" si="27"/>
        <v>0</v>
      </c>
    </row>
    <row r="853" spans="3:16" s="12" customFormat="1" x14ac:dyDescent="0.25">
      <c r="C853" s="5"/>
      <c r="D853" s="13"/>
      <c r="E853" s="13"/>
      <c r="F853" s="35"/>
      <c r="G853" s="35"/>
      <c r="H853" s="35"/>
      <c r="I853" s="60">
        <f t="shared" si="26"/>
        <v>0</v>
      </c>
      <c r="K853" s="13"/>
      <c r="L853" s="13"/>
      <c r="M853" s="35"/>
      <c r="N853" s="35"/>
      <c r="O853" s="35"/>
      <c r="P853" s="60">
        <f t="shared" si="27"/>
        <v>0</v>
      </c>
    </row>
    <row r="854" spans="3:16" s="12" customFormat="1" x14ac:dyDescent="0.25">
      <c r="C854" s="5"/>
      <c r="D854" s="13"/>
      <c r="E854" s="13"/>
      <c r="F854" s="35"/>
      <c r="G854" s="35"/>
      <c r="H854" s="35"/>
      <c r="I854" s="60">
        <f t="shared" si="26"/>
        <v>0</v>
      </c>
      <c r="K854" s="13"/>
      <c r="L854" s="13"/>
      <c r="M854" s="35"/>
      <c r="N854" s="35"/>
      <c r="O854" s="35"/>
      <c r="P854" s="60">
        <f t="shared" si="27"/>
        <v>0</v>
      </c>
    </row>
    <row r="855" spans="3:16" s="12" customFormat="1" x14ac:dyDescent="0.25">
      <c r="C855" s="5"/>
      <c r="D855" s="13"/>
      <c r="E855" s="13"/>
      <c r="F855" s="35"/>
      <c r="G855" s="35"/>
      <c r="H855" s="35"/>
      <c r="I855" s="60">
        <f t="shared" si="26"/>
        <v>0</v>
      </c>
      <c r="K855" s="13"/>
      <c r="L855" s="13"/>
      <c r="M855" s="35"/>
      <c r="N855" s="35"/>
      <c r="O855" s="35"/>
      <c r="P855" s="60">
        <f t="shared" si="27"/>
        <v>0</v>
      </c>
    </row>
    <row r="856" spans="3:16" s="12" customFormat="1" x14ac:dyDescent="0.25">
      <c r="C856" s="5"/>
      <c r="D856" s="13"/>
      <c r="E856" s="13"/>
      <c r="F856" s="35"/>
      <c r="G856" s="35"/>
      <c r="H856" s="35"/>
      <c r="I856" s="60">
        <f t="shared" si="26"/>
        <v>0</v>
      </c>
      <c r="K856" s="13"/>
      <c r="L856" s="13"/>
      <c r="M856" s="35"/>
      <c r="N856" s="35"/>
      <c r="O856" s="35"/>
      <c r="P856" s="60">
        <f t="shared" si="27"/>
        <v>0</v>
      </c>
    </row>
    <row r="857" spans="3:16" s="12" customFormat="1" x14ac:dyDescent="0.25">
      <c r="C857" s="5"/>
      <c r="D857" s="13"/>
      <c r="E857" s="13"/>
      <c r="F857" s="35"/>
      <c r="G857" s="35"/>
      <c r="H857" s="35"/>
      <c r="I857" s="60">
        <f t="shared" si="26"/>
        <v>0</v>
      </c>
      <c r="K857" s="13"/>
      <c r="L857" s="13"/>
      <c r="M857" s="35"/>
      <c r="N857" s="35"/>
      <c r="O857" s="35"/>
      <c r="P857" s="60">
        <f t="shared" si="27"/>
        <v>0</v>
      </c>
    </row>
    <row r="858" spans="3:16" s="12" customFormat="1" x14ac:dyDescent="0.25">
      <c r="C858" s="5"/>
      <c r="D858" s="13"/>
      <c r="E858" s="13"/>
      <c r="F858" s="35"/>
      <c r="G858" s="35"/>
      <c r="H858" s="35"/>
      <c r="I858" s="60">
        <f t="shared" si="26"/>
        <v>0</v>
      </c>
      <c r="K858" s="13"/>
      <c r="L858" s="13"/>
      <c r="M858" s="35"/>
      <c r="N858" s="35"/>
      <c r="O858" s="35"/>
      <c r="P858" s="60">
        <f t="shared" si="27"/>
        <v>0</v>
      </c>
    </row>
    <row r="859" spans="3:16" s="12" customFormat="1" x14ac:dyDescent="0.25">
      <c r="C859" s="5"/>
      <c r="D859" s="13"/>
      <c r="E859" s="13"/>
      <c r="F859" s="35"/>
      <c r="G859" s="35"/>
      <c r="H859" s="35"/>
      <c r="I859" s="60">
        <f t="shared" si="26"/>
        <v>0</v>
      </c>
      <c r="K859" s="13"/>
      <c r="L859" s="13"/>
      <c r="M859" s="35"/>
      <c r="N859" s="35"/>
      <c r="O859" s="35"/>
      <c r="P859" s="60">
        <f t="shared" si="27"/>
        <v>0</v>
      </c>
    </row>
    <row r="860" spans="3:16" s="12" customFormat="1" x14ac:dyDescent="0.25">
      <c r="C860" s="5"/>
      <c r="D860" s="13"/>
      <c r="E860" s="13"/>
      <c r="F860" s="35"/>
      <c r="G860" s="35"/>
      <c r="H860" s="35"/>
      <c r="I860" s="60">
        <f t="shared" si="26"/>
        <v>0</v>
      </c>
      <c r="K860" s="13"/>
      <c r="L860" s="13"/>
      <c r="M860" s="35"/>
      <c r="N860" s="35"/>
      <c r="O860" s="35"/>
      <c r="P860" s="60">
        <f t="shared" si="27"/>
        <v>0</v>
      </c>
    </row>
    <row r="861" spans="3:16" s="12" customFormat="1" x14ac:dyDescent="0.25">
      <c r="C861" s="5"/>
      <c r="D861" s="13"/>
      <c r="E861" s="13"/>
      <c r="F861" s="35"/>
      <c r="G861" s="35"/>
      <c r="H861" s="35"/>
      <c r="I861" s="60">
        <f t="shared" si="26"/>
        <v>0</v>
      </c>
      <c r="K861" s="13"/>
      <c r="L861" s="13"/>
      <c r="M861" s="35"/>
      <c r="N861" s="35"/>
      <c r="O861" s="35"/>
      <c r="P861" s="60">
        <f t="shared" si="27"/>
        <v>0</v>
      </c>
    </row>
    <row r="862" spans="3:16" s="12" customFormat="1" x14ac:dyDescent="0.25">
      <c r="C862" s="5"/>
      <c r="D862" s="13"/>
      <c r="E862" s="13"/>
      <c r="F862" s="35"/>
      <c r="G862" s="35"/>
      <c r="H862" s="35"/>
      <c r="I862" s="60">
        <f t="shared" si="26"/>
        <v>0</v>
      </c>
      <c r="K862" s="13"/>
      <c r="L862" s="13"/>
      <c r="M862" s="35"/>
      <c r="N862" s="35"/>
      <c r="O862" s="35"/>
      <c r="P862" s="60">
        <f t="shared" si="27"/>
        <v>0</v>
      </c>
    </row>
    <row r="863" spans="3:16" s="12" customFormat="1" x14ac:dyDescent="0.25">
      <c r="C863" s="5"/>
      <c r="D863" s="13"/>
      <c r="E863" s="13"/>
      <c r="F863" s="35"/>
      <c r="G863" s="35"/>
      <c r="H863" s="35"/>
      <c r="I863" s="60">
        <f t="shared" si="26"/>
        <v>0</v>
      </c>
      <c r="K863" s="13"/>
      <c r="L863" s="13"/>
      <c r="M863" s="35"/>
      <c r="N863" s="35"/>
      <c r="O863" s="35"/>
      <c r="P863" s="60">
        <f t="shared" si="27"/>
        <v>0</v>
      </c>
    </row>
    <row r="864" spans="3:16" s="12" customFormat="1" x14ac:dyDescent="0.25">
      <c r="C864" s="5"/>
      <c r="D864" s="13"/>
      <c r="E864" s="13"/>
      <c r="F864" s="35"/>
      <c r="G864" s="35"/>
      <c r="H864" s="35"/>
      <c r="I864" s="60">
        <f t="shared" si="26"/>
        <v>0</v>
      </c>
      <c r="K864" s="13"/>
      <c r="L864" s="13"/>
      <c r="M864" s="35"/>
      <c r="N864" s="35"/>
      <c r="O864" s="35"/>
      <c r="P864" s="60">
        <f t="shared" si="27"/>
        <v>0</v>
      </c>
    </row>
    <row r="865" spans="3:16" s="12" customFormat="1" x14ac:dyDescent="0.25">
      <c r="C865" s="5"/>
      <c r="D865" s="13"/>
      <c r="E865" s="13"/>
      <c r="F865" s="35"/>
      <c r="G865" s="35"/>
      <c r="H865" s="35"/>
      <c r="I865" s="60">
        <f t="shared" si="26"/>
        <v>0</v>
      </c>
      <c r="K865" s="13"/>
      <c r="L865" s="13"/>
      <c r="M865" s="35"/>
      <c r="N865" s="35"/>
      <c r="O865" s="35"/>
      <c r="P865" s="60">
        <f t="shared" si="27"/>
        <v>0</v>
      </c>
    </row>
    <row r="866" spans="3:16" s="12" customFormat="1" x14ac:dyDescent="0.25">
      <c r="C866" s="5"/>
      <c r="D866" s="13"/>
      <c r="E866" s="13"/>
      <c r="F866" s="35"/>
      <c r="G866" s="35"/>
      <c r="H866" s="35"/>
      <c r="I866" s="60">
        <f t="shared" si="26"/>
        <v>0</v>
      </c>
      <c r="K866" s="13"/>
      <c r="L866" s="13"/>
      <c r="M866" s="35"/>
      <c r="N866" s="35"/>
      <c r="O866" s="35"/>
      <c r="P866" s="60">
        <f t="shared" si="27"/>
        <v>0</v>
      </c>
    </row>
    <row r="867" spans="3:16" s="12" customFormat="1" x14ac:dyDescent="0.25">
      <c r="C867" s="5"/>
      <c r="D867" s="13"/>
      <c r="E867" s="13"/>
      <c r="F867" s="35"/>
      <c r="G867" s="35"/>
      <c r="H867" s="35"/>
      <c r="I867" s="60">
        <f t="shared" si="26"/>
        <v>0</v>
      </c>
      <c r="K867" s="13"/>
      <c r="L867" s="13"/>
      <c r="M867" s="35"/>
      <c r="N867" s="35"/>
      <c r="O867" s="35"/>
      <c r="P867" s="60">
        <f t="shared" si="27"/>
        <v>0</v>
      </c>
    </row>
    <row r="868" spans="3:16" s="12" customFormat="1" x14ac:dyDescent="0.25">
      <c r="C868" s="5"/>
      <c r="D868" s="13"/>
      <c r="E868" s="13"/>
      <c r="F868" s="35"/>
      <c r="G868" s="35"/>
      <c r="H868" s="35"/>
      <c r="I868" s="60">
        <f t="shared" si="26"/>
        <v>0</v>
      </c>
      <c r="K868" s="13"/>
      <c r="L868" s="13"/>
      <c r="M868" s="35"/>
      <c r="N868" s="35"/>
      <c r="O868" s="35"/>
      <c r="P868" s="60">
        <f t="shared" si="27"/>
        <v>0</v>
      </c>
    </row>
    <row r="869" spans="3:16" s="12" customFormat="1" x14ac:dyDescent="0.25">
      <c r="C869" s="5"/>
      <c r="D869" s="13"/>
      <c r="E869" s="13"/>
      <c r="F869" s="35"/>
      <c r="G869" s="35"/>
      <c r="H869" s="35"/>
      <c r="I869" s="60">
        <f t="shared" si="26"/>
        <v>0</v>
      </c>
      <c r="K869" s="13"/>
      <c r="L869" s="13"/>
      <c r="M869" s="35"/>
      <c r="N869" s="35"/>
      <c r="O869" s="35"/>
      <c r="P869" s="60">
        <f t="shared" si="27"/>
        <v>0</v>
      </c>
    </row>
    <row r="870" spans="3:16" s="12" customFormat="1" x14ac:dyDescent="0.25">
      <c r="C870" s="5"/>
      <c r="D870" s="13"/>
      <c r="E870" s="13"/>
      <c r="F870" s="35"/>
      <c r="G870" s="35"/>
      <c r="H870" s="35"/>
      <c r="I870" s="60">
        <f t="shared" si="26"/>
        <v>0</v>
      </c>
      <c r="K870" s="13"/>
      <c r="L870" s="13"/>
      <c r="M870" s="35"/>
      <c r="N870" s="35"/>
      <c r="O870" s="35"/>
      <c r="P870" s="60">
        <f t="shared" si="27"/>
        <v>0</v>
      </c>
    </row>
    <row r="871" spans="3:16" s="12" customFormat="1" x14ac:dyDescent="0.25">
      <c r="C871" s="5"/>
      <c r="D871" s="13"/>
      <c r="E871" s="13"/>
      <c r="F871" s="35"/>
      <c r="G871" s="35"/>
      <c r="H871" s="35"/>
      <c r="I871" s="60">
        <f t="shared" si="26"/>
        <v>0</v>
      </c>
      <c r="K871" s="13"/>
      <c r="L871" s="13"/>
      <c r="M871" s="35"/>
      <c r="N871" s="35"/>
      <c r="O871" s="35"/>
      <c r="P871" s="60">
        <f t="shared" si="27"/>
        <v>0</v>
      </c>
    </row>
    <row r="872" spans="3:16" s="12" customFormat="1" x14ac:dyDescent="0.25">
      <c r="C872" s="5"/>
      <c r="D872" s="13"/>
      <c r="E872" s="13"/>
      <c r="F872" s="35"/>
      <c r="G872" s="35"/>
      <c r="H872" s="35"/>
      <c r="I872" s="60">
        <f t="shared" si="26"/>
        <v>0</v>
      </c>
      <c r="K872" s="13"/>
      <c r="L872" s="13"/>
      <c r="M872" s="35"/>
      <c r="N872" s="35"/>
      <c r="O872" s="35"/>
      <c r="P872" s="60">
        <f t="shared" si="27"/>
        <v>0</v>
      </c>
    </row>
    <row r="873" spans="3:16" s="12" customFormat="1" x14ac:dyDescent="0.25">
      <c r="C873" s="5"/>
      <c r="D873" s="13"/>
      <c r="E873" s="13"/>
      <c r="F873" s="35"/>
      <c r="G873" s="35"/>
      <c r="H873" s="35"/>
      <c r="I873" s="60">
        <f t="shared" si="26"/>
        <v>0</v>
      </c>
      <c r="K873" s="13"/>
      <c r="L873" s="13"/>
      <c r="M873" s="35"/>
      <c r="N873" s="35"/>
      <c r="O873" s="35"/>
      <c r="P873" s="60">
        <f t="shared" si="27"/>
        <v>0</v>
      </c>
    </row>
    <row r="874" spans="3:16" s="12" customFormat="1" x14ac:dyDescent="0.25">
      <c r="C874" s="5"/>
      <c r="D874" s="13"/>
      <c r="E874" s="13"/>
      <c r="F874" s="35"/>
      <c r="G874" s="35"/>
      <c r="H874" s="35"/>
      <c r="I874" s="60">
        <f t="shared" si="26"/>
        <v>0</v>
      </c>
      <c r="K874" s="13"/>
      <c r="L874" s="13"/>
      <c r="M874" s="35"/>
      <c r="N874" s="35"/>
      <c r="O874" s="35"/>
      <c r="P874" s="60">
        <f t="shared" si="27"/>
        <v>0</v>
      </c>
    </row>
    <row r="875" spans="3:16" s="12" customFormat="1" x14ac:dyDescent="0.25">
      <c r="C875" s="5"/>
      <c r="D875" s="13"/>
      <c r="E875" s="13"/>
      <c r="F875" s="35"/>
      <c r="G875" s="35"/>
      <c r="H875" s="35"/>
      <c r="I875" s="60">
        <f t="shared" si="26"/>
        <v>0</v>
      </c>
      <c r="K875" s="13"/>
      <c r="L875" s="13"/>
      <c r="M875" s="35"/>
      <c r="N875" s="35"/>
      <c r="O875" s="35"/>
      <c r="P875" s="60">
        <f t="shared" si="27"/>
        <v>0</v>
      </c>
    </row>
    <row r="876" spans="3:16" s="12" customFormat="1" x14ac:dyDescent="0.25">
      <c r="C876" s="5"/>
      <c r="D876" s="13"/>
      <c r="E876" s="13"/>
      <c r="F876" s="35"/>
      <c r="G876" s="35"/>
      <c r="H876" s="35"/>
      <c r="I876" s="60">
        <f t="shared" si="26"/>
        <v>0</v>
      </c>
      <c r="K876" s="13"/>
      <c r="L876" s="13"/>
      <c r="M876" s="35"/>
      <c r="N876" s="35"/>
      <c r="O876" s="35"/>
      <c r="P876" s="60">
        <f t="shared" si="27"/>
        <v>0</v>
      </c>
    </row>
    <row r="877" spans="3:16" s="12" customFormat="1" x14ac:dyDescent="0.25">
      <c r="C877" s="5"/>
      <c r="D877" s="13"/>
      <c r="E877" s="13"/>
      <c r="F877" s="35"/>
      <c r="G877" s="35"/>
      <c r="H877" s="35"/>
      <c r="I877" s="60">
        <f t="shared" si="26"/>
        <v>0</v>
      </c>
      <c r="K877" s="13"/>
      <c r="L877" s="13"/>
      <c r="M877" s="35"/>
      <c r="N877" s="35"/>
      <c r="O877" s="35"/>
      <c r="P877" s="60">
        <f t="shared" si="27"/>
        <v>0</v>
      </c>
    </row>
    <row r="878" spans="3:16" s="12" customFormat="1" x14ac:dyDescent="0.25">
      <c r="C878" s="5"/>
      <c r="D878" s="13"/>
      <c r="E878" s="13"/>
      <c r="F878" s="35"/>
      <c r="G878" s="35"/>
      <c r="H878" s="35"/>
      <c r="I878" s="60">
        <f t="shared" si="26"/>
        <v>0</v>
      </c>
      <c r="K878" s="13"/>
      <c r="L878" s="13"/>
      <c r="M878" s="35"/>
      <c r="N878" s="35"/>
      <c r="O878" s="35"/>
      <c r="P878" s="60">
        <f t="shared" si="27"/>
        <v>0</v>
      </c>
    </row>
    <row r="879" spans="3:16" s="12" customFormat="1" x14ac:dyDescent="0.25">
      <c r="C879" s="5"/>
      <c r="D879" s="13"/>
      <c r="E879" s="13"/>
      <c r="F879" s="35"/>
      <c r="G879" s="35"/>
      <c r="H879" s="35"/>
      <c r="I879" s="60">
        <f t="shared" si="26"/>
        <v>0</v>
      </c>
      <c r="K879" s="13"/>
      <c r="L879" s="13"/>
      <c r="M879" s="35"/>
      <c r="N879" s="35"/>
      <c r="O879" s="35"/>
      <c r="P879" s="60">
        <f t="shared" si="27"/>
        <v>0</v>
      </c>
    </row>
    <row r="880" spans="3:16" s="12" customFormat="1" x14ac:dyDescent="0.25">
      <c r="C880" s="5"/>
      <c r="D880" s="13"/>
      <c r="E880" s="13"/>
      <c r="F880" s="35"/>
      <c r="G880" s="35"/>
      <c r="H880" s="35"/>
      <c r="I880" s="60">
        <f t="shared" si="26"/>
        <v>0</v>
      </c>
      <c r="K880" s="13"/>
      <c r="L880" s="13"/>
      <c r="M880" s="35"/>
      <c r="N880" s="35"/>
      <c r="O880" s="35"/>
      <c r="P880" s="60">
        <f t="shared" si="27"/>
        <v>0</v>
      </c>
    </row>
    <row r="881" spans="3:16" s="12" customFormat="1" x14ac:dyDescent="0.25">
      <c r="C881" s="5"/>
      <c r="D881" s="13"/>
      <c r="E881" s="13"/>
      <c r="F881" s="35"/>
      <c r="G881" s="35"/>
      <c r="H881" s="35"/>
      <c r="I881" s="60">
        <f t="shared" si="26"/>
        <v>0</v>
      </c>
      <c r="K881" s="13"/>
      <c r="L881" s="13"/>
      <c r="M881" s="35"/>
      <c r="N881" s="35"/>
      <c r="O881" s="35"/>
      <c r="P881" s="60">
        <f t="shared" si="27"/>
        <v>0</v>
      </c>
    </row>
    <row r="882" spans="3:16" s="12" customFormat="1" x14ac:dyDescent="0.25">
      <c r="C882" s="5"/>
      <c r="D882" s="13"/>
      <c r="E882" s="13"/>
      <c r="F882" s="35"/>
      <c r="G882" s="35"/>
      <c r="H882" s="35"/>
      <c r="I882" s="60">
        <f t="shared" si="26"/>
        <v>0</v>
      </c>
      <c r="K882" s="13"/>
      <c r="L882" s="13"/>
      <c r="M882" s="35"/>
      <c r="N882" s="35"/>
      <c r="O882" s="35"/>
      <c r="P882" s="60">
        <f t="shared" si="27"/>
        <v>0</v>
      </c>
    </row>
    <row r="883" spans="3:16" s="12" customFormat="1" x14ac:dyDescent="0.25">
      <c r="C883" s="5"/>
      <c r="D883" s="13"/>
      <c r="E883" s="13"/>
      <c r="F883" s="35"/>
      <c r="G883" s="35"/>
      <c r="H883" s="35"/>
      <c r="I883" s="60">
        <f t="shared" si="26"/>
        <v>0</v>
      </c>
      <c r="K883" s="13"/>
      <c r="L883" s="13"/>
      <c r="M883" s="35"/>
      <c r="N883" s="35"/>
      <c r="O883" s="35"/>
      <c r="P883" s="60">
        <f t="shared" si="27"/>
        <v>0</v>
      </c>
    </row>
    <row r="884" spans="3:16" s="12" customFormat="1" x14ac:dyDescent="0.25">
      <c r="C884" s="5"/>
      <c r="D884" s="13"/>
      <c r="E884" s="13"/>
      <c r="F884" s="35"/>
      <c r="G884" s="35"/>
      <c r="H884" s="35"/>
      <c r="I884" s="60">
        <f t="shared" si="26"/>
        <v>0</v>
      </c>
      <c r="K884" s="13"/>
      <c r="L884" s="13"/>
      <c r="M884" s="35"/>
      <c r="N884" s="35"/>
      <c r="O884" s="35"/>
      <c r="P884" s="60">
        <f t="shared" si="27"/>
        <v>0</v>
      </c>
    </row>
    <row r="885" spans="3:16" s="12" customFormat="1" x14ac:dyDescent="0.25">
      <c r="C885" s="5"/>
      <c r="D885" s="13"/>
      <c r="E885" s="13"/>
      <c r="F885" s="35"/>
      <c r="G885" s="35"/>
      <c r="H885" s="35"/>
      <c r="I885" s="60">
        <f t="shared" si="26"/>
        <v>0</v>
      </c>
      <c r="K885" s="13"/>
      <c r="L885" s="13"/>
      <c r="M885" s="35"/>
      <c r="N885" s="35"/>
      <c r="O885" s="35"/>
      <c r="P885" s="60">
        <f t="shared" si="27"/>
        <v>0</v>
      </c>
    </row>
    <row r="886" spans="3:16" s="12" customFormat="1" x14ac:dyDescent="0.25">
      <c r="C886" s="5"/>
      <c r="D886" s="13"/>
      <c r="E886" s="13"/>
      <c r="F886" s="35"/>
      <c r="G886" s="35"/>
      <c r="H886" s="35"/>
      <c r="I886" s="60">
        <f t="shared" si="26"/>
        <v>0</v>
      </c>
      <c r="K886" s="13"/>
      <c r="L886" s="13"/>
      <c r="M886" s="35"/>
      <c r="N886" s="35"/>
      <c r="O886" s="35"/>
      <c r="P886" s="60">
        <f t="shared" si="27"/>
        <v>0</v>
      </c>
    </row>
    <row r="887" spans="3:16" s="12" customFormat="1" x14ac:dyDescent="0.25">
      <c r="C887" s="5"/>
      <c r="D887" s="13"/>
      <c r="E887" s="13"/>
      <c r="F887" s="35"/>
      <c r="G887" s="35"/>
      <c r="H887" s="35"/>
      <c r="I887" s="60">
        <f t="shared" si="26"/>
        <v>0</v>
      </c>
      <c r="K887" s="13"/>
      <c r="L887" s="13"/>
      <c r="M887" s="35"/>
      <c r="N887" s="35"/>
      <c r="O887" s="35"/>
      <c r="P887" s="60">
        <f t="shared" si="27"/>
        <v>0</v>
      </c>
    </row>
    <row r="888" spans="3:16" s="12" customFormat="1" x14ac:dyDescent="0.25">
      <c r="C888" s="5"/>
      <c r="D888" s="13"/>
      <c r="E888" s="13"/>
      <c r="F888" s="35"/>
      <c r="G888" s="35"/>
      <c r="H888" s="35"/>
      <c r="I888" s="60">
        <f t="shared" si="26"/>
        <v>0</v>
      </c>
      <c r="K888" s="13"/>
      <c r="L888" s="13"/>
      <c r="M888" s="35"/>
      <c r="N888" s="35"/>
      <c r="O888" s="35"/>
      <c r="P888" s="60">
        <f t="shared" si="27"/>
        <v>0</v>
      </c>
    </row>
    <row r="889" spans="3:16" s="12" customFormat="1" x14ac:dyDescent="0.25">
      <c r="C889" s="5"/>
      <c r="D889" s="13"/>
      <c r="E889" s="13"/>
      <c r="F889" s="35"/>
      <c r="G889" s="35"/>
      <c r="H889" s="35"/>
      <c r="I889" s="60">
        <f t="shared" si="26"/>
        <v>0</v>
      </c>
      <c r="K889" s="13"/>
      <c r="L889" s="13"/>
      <c r="M889" s="35"/>
      <c r="N889" s="35"/>
      <c r="O889" s="35"/>
      <c r="P889" s="60">
        <f t="shared" si="27"/>
        <v>0</v>
      </c>
    </row>
    <row r="890" spans="3:16" s="12" customFormat="1" x14ac:dyDescent="0.25">
      <c r="C890" s="5"/>
      <c r="D890" s="13"/>
      <c r="E890" s="13"/>
      <c r="F890" s="35"/>
      <c r="G890" s="35"/>
      <c r="H890" s="35"/>
      <c r="I890" s="60">
        <f t="shared" si="26"/>
        <v>0</v>
      </c>
      <c r="K890" s="13"/>
      <c r="L890" s="13"/>
      <c r="M890" s="35"/>
      <c r="N890" s="35"/>
      <c r="O890" s="35"/>
      <c r="P890" s="60">
        <f t="shared" si="27"/>
        <v>0</v>
      </c>
    </row>
    <row r="891" spans="3:16" s="12" customFormat="1" x14ac:dyDescent="0.25">
      <c r="C891" s="5"/>
      <c r="D891" s="13"/>
      <c r="E891" s="13"/>
      <c r="F891" s="35"/>
      <c r="G891" s="35"/>
      <c r="H891" s="35"/>
      <c r="I891" s="60">
        <f t="shared" si="26"/>
        <v>0</v>
      </c>
      <c r="K891" s="13"/>
      <c r="L891" s="13"/>
      <c r="M891" s="35"/>
      <c r="N891" s="35"/>
      <c r="O891" s="35"/>
      <c r="P891" s="60">
        <f t="shared" si="27"/>
        <v>0</v>
      </c>
    </row>
    <row r="892" spans="3:16" s="12" customFormat="1" x14ac:dyDescent="0.25">
      <c r="C892" s="5"/>
      <c r="D892" s="13"/>
      <c r="E892" s="13"/>
      <c r="F892" s="35"/>
      <c r="G892" s="35"/>
      <c r="H892" s="35"/>
      <c r="I892" s="60">
        <f t="shared" si="26"/>
        <v>0</v>
      </c>
      <c r="K892" s="13"/>
      <c r="L892" s="13"/>
      <c r="M892" s="35"/>
      <c r="N892" s="35"/>
      <c r="O892" s="35"/>
      <c r="P892" s="60">
        <f t="shared" si="27"/>
        <v>0</v>
      </c>
    </row>
    <row r="893" spans="3:16" s="12" customFormat="1" x14ac:dyDescent="0.25">
      <c r="C893" s="5"/>
      <c r="D893" s="13"/>
      <c r="E893" s="13"/>
      <c r="F893" s="35"/>
      <c r="G893" s="35"/>
      <c r="H893" s="35"/>
      <c r="I893" s="60">
        <f t="shared" si="26"/>
        <v>0</v>
      </c>
      <c r="K893" s="13"/>
      <c r="L893" s="13"/>
      <c r="M893" s="35"/>
      <c r="N893" s="35"/>
      <c r="O893" s="35"/>
      <c r="P893" s="60">
        <f t="shared" si="27"/>
        <v>0</v>
      </c>
    </row>
    <row r="894" spans="3:16" s="12" customFormat="1" x14ac:dyDescent="0.25">
      <c r="C894" s="5"/>
      <c r="D894" s="13"/>
      <c r="E894" s="13"/>
      <c r="F894" s="35"/>
      <c r="G894" s="35"/>
      <c r="H894" s="35"/>
      <c r="I894" s="60">
        <f t="shared" si="26"/>
        <v>0</v>
      </c>
      <c r="K894" s="13"/>
      <c r="L894" s="13"/>
      <c r="M894" s="35"/>
      <c r="N894" s="35"/>
      <c r="O894" s="35"/>
      <c r="P894" s="60">
        <f t="shared" si="27"/>
        <v>0</v>
      </c>
    </row>
    <row r="895" spans="3:16" s="12" customFormat="1" x14ac:dyDescent="0.25">
      <c r="C895" s="5"/>
      <c r="D895" s="13"/>
      <c r="E895" s="13"/>
      <c r="F895" s="35"/>
      <c r="G895" s="35"/>
      <c r="H895" s="35"/>
      <c r="I895" s="60">
        <f t="shared" si="26"/>
        <v>0</v>
      </c>
      <c r="K895" s="13"/>
      <c r="L895" s="13"/>
      <c r="M895" s="35"/>
      <c r="N895" s="35"/>
      <c r="O895" s="35"/>
      <c r="P895" s="60">
        <f t="shared" si="27"/>
        <v>0</v>
      </c>
    </row>
    <row r="896" spans="3:16" s="12" customFormat="1" x14ac:dyDescent="0.25">
      <c r="C896" s="5"/>
      <c r="D896" s="13"/>
      <c r="E896" s="13"/>
      <c r="F896" s="35"/>
      <c r="G896" s="35"/>
      <c r="H896" s="35"/>
      <c r="I896" s="60">
        <f t="shared" si="26"/>
        <v>0</v>
      </c>
      <c r="K896" s="13"/>
      <c r="L896" s="13"/>
      <c r="M896" s="35"/>
      <c r="N896" s="35"/>
      <c r="O896" s="35"/>
      <c r="P896" s="60">
        <f t="shared" si="27"/>
        <v>0</v>
      </c>
    </row>
    <row r="897" spans="3:16" s="12" customFormat="1" x14ac:dyDescent="0.25">
      <c r="C897" s="5"/>
      <c r="D897" s="13"/>
      <c r="E897" s="13"/>
      <c r="F897" s="35"/>
      <c r="G897" s="35"/>
      <c r="H897" s="35"/>
      <c r="I897" s="60">
        <f t="shared" si="26"/>
        <v>0</v>
      </c>
      <c r="K897" s="13"/>
      <c r="L897" s="13"/>
      <c r="M897" s="35"/>
      <c r="N897" s="35"/>
      <c r="O897" s="35"/>
      <c r="P897" s="60">
        <f t="shared" si="27"/>
        <v>0</v>
      </c>
    </row>
    <row r="898" spans="3:16" s="12" customFormat="1" x14ac:dyDescent="0.25">
      <c r="C898" s="5"/>
      <c r="D898" s="13"/>
      <c r="E898" s="13"/>
      <c r="F898" s="35"/>
      <c r="G898" s="35"/>
      <c r="H898" s="35"/>
      <c r="I898" s="60">
        <f t="shared" si="26"/>
        <v>0</v>
      </c>
      <c r="K898" s="13"/>
      <c r="L898" s="13"/>
      <c r="M898" s="35"/>
      <c r="N898" s="35"/>
      <c r="O898" s="35"/>
      <c r="P898" s="60">
        <f t="shared" si="27"/>
        <v>0</v>
      </c>
    </row>
    <row r="899" spans="3:16" s="12" customFormat="1" x14ac:dyDescent="0.25">
      <c r="C899" s="5"/>
      <c r="D899" s="13"/>
      <c r="E899" s="13"/>
      <c r="F899" s="35"/>
      <c r="G899" s="35"/>
      <c r="H899" s="35"/>
      <c r="I899" s="60">
        <f t="shared" si="26"/>
        <v>0</v>
      </c>
      <c r="K899" s="13"/>
      <c r="L899" s="13"/>
      <c r="M899" s="35"/>
      <c r="N899" s="35"/>
      <c r="O899" s="35"/>
      <c r="P899" s="60">
        <f t="shared" si="27"/>
        <v>0</v>
      </c>
    </row>
    <row r="900" spans="3:16" s="12" customFormat="1" x14ac:dyDescent="0.25">
      <c r="C900" s="5"/>
      <c r="D900" s="13"/>
      <c r="E900" s="13"/>
      <c r="F900" s="35"/>
      <c r="G900" s="35"/>
      <c r="H900" s="35"/>
      <c r="I900" s="60">
        <f t="shared" si="26"/>
        <v>0</v>
      </c>
      <c r="K900" s="13"/>
      <c r="L900" s="13"/>
      <c r="M900" s="35"/>
      <c r="N900" s="35"/>
      <c r="O900" s="35"/>
      <c r="P900" s="60">
        <f t="shared" si="27"/>
        <v>0</v>
      </c>
    </row>
    <row r="901" spans="3:16" s="12" customFormat="1" x14ac:dyDescent="0.25">
      <c r="C901" s="5"/>
      <c r="D901" s="13"/>
      <c r="E901" s="13"/>
      <c r="F901" s="35"/>
      <c r="G901" s="35"/>
      <c r="H901" s="35"/>
      <c r="I901" s="60">
        <f t="shared" si="26"/>
        <v>0</v>
      </c>
      <c r="K901" s="13"/>
      <c r="L901" s="13"/>
      <c r="M901" s="35"/>
      <c r="N901" s="35"/>
      <c r="O901" s="35"/>
      <c r="P901" s="60">
        <f t="shared" si="27"/>
        <v>0</v>
      </c>
    </row>
    <row r="902" spans="3:16" s="12" customFormat="1" x14ac:dyDescent="0.25">
      <c r="C902" s="5"/>
      <c r="D902" s="13"/>
      <c r="E902" s="13"/>
      <c r="F902" s="35"/>
      <c r="G902" s="35"/>
      <c r="H902" s="35"/>
      <c r="I902" s="60">
        <f t="shared" si="26"/>
        <v>0</v>
      </c>
      <c r="K902" s="13"/>
      <c r="L902" s="13"/>
      <c r="M902" s="35"/>
      <c r="N902" s="35"/>
      <c r="O902" s="35"/>
      <c r="P902" s="60">
        <f t="shared" si="27"/>
        <v>0</v>
      </c>
    </row>
    <row r="903" spans="3:16" s="12" customFormat="1" x14ac:dyDescent="0.25">
      <c r="C903" s="5"/>
      <c r="D903" s="13"/>
      <c r="E903" s="13"/>
      <c r="F903" s="35"/>
      <c r="G903" s="35"/>
      <c r="H903" s="35"/>
      <c r="I903" s="60">
        <f t="shared" si="26"/>
        <v>0</v>
      </c>
      <c r="K903" s="13"/>
      <c r="L903" s="13"/>
      <c r="M903" s="35"/>
      <c r="N903" s="35"/>
      <c r="O903" s="35"/>
      <c r="P903" s="60">
        <f t="shared" si="27"/>
        <v>0</v>
      </c>
    </row>
    <row r="904" spans="3:16" s="12" customFormat="1" x14ac:dyDescent="0.25">
      <c r="C904" s="5"/>
      <c r="D904" s="13"/>
      <c r="E904" s="13"/>
      <c r="F904" s="35"/>
      <c r="G904" s="35"/>
      <c r="H904" s="35"/>
      <c r="I904" s="60">
        <f t="shared" si="26"/>
        <v>0</v>
      </c>
      <c r="K904" s="13"/>
      <c r="L904" s="13"/>
      <c r="M904" s="35"/>
      <c r="N904" s="35"/>
      <c r="O904" s="35"/>
      <c r="P904" s="60">
        <f t="shared" si="27"/>
        <v>0</v>
      </c>
    </row>
    <row r="905" spans="3:16" s="12" customFormat="1" x14ac:dyDescent="0.25">
      <c r="C905" s="5"/>
      <c r="D905" s="13"/>
      <c r="E905" s="13"/>
      <c r="F905" s="35"/>
      <c r="G905" s="35"/>
      <c r="H905" s="35"/>
      <c r="I905" s="60">
        <f t="shared" si="26"/>
        <v>0</v>
      </c>
      <c r="K905" s="13"/>
      <c r="L905" s="13"/>
      <c r="M905" s="35"/>
      <c r="N905" s="35"/>
      <c r="O905" s="35"/>
      <c r="P905" s="60">
        <f t="shared" si="27"/>
        <v>0</v>
      </c>
    </row>
    <row r="906" spans="3:16" s="12" customFormat="1" x14ac:dyDescent="0.25">
      <c r="C906" s="5"/>
      <c r="D906" s="13"/>
      <c r="E906" s="13"/>
      <c r="F906" s="35"/>
      <c r="G906" s="35"/>
      <c r="H906" s="35"/>
      <c r="I906" s="60">
        <f t="shared" si="26"/>
        <v>0</v>
      </c>
      <c r="K906" s="13"/>
      <c r="L906" s="13"/>
      <c r="M906" s="35"/>
      <c r="N906" s="35"/>
      <c r="O906" s="35"/>
      <c r="P906" s="60">
        <f t="shared" si="27"/>
        <v>0</v>
      </c>
    </row>
    <row r="907" spans="3:16" s="12" customFormat="1" x14ac:dyDescent="0.25">
      <c r="C907" s="5"/>
      <c r="D907" s="13"/>
      <c r="E907" s="13"/>
      <c r="F907" s="35"/>
      <c r="G907" s="35"/>
      <c r="H907" s="35"/>
      <c r="I907" s="60">
        <f t="shared" si="26"/>
        <v>0</v>
      </c>
      <c r="K907" s="13"/>
      <c r="L907" s="13"/>
      <c r="M907" s="35"/>
      <c r="N907" s="35"/>
      <c r="O907" s="35"/>
      <c r="P907" s="60">
        <f t="shared" si="27"/>
        <v>0</v>
      </c>
    </row>
    <row r="908" spans="3:16" s="12" customFormat="1" x14ac:dyDescent="0.25">
      <c r="C908" s="5"/>
      <c r="D908" s="13"/>
      <c r="E908" s="13"/>
      <c r="F908" s="35"/>
      <c r="G908" s="35"/>
      <c r="H908" s="35"/>
      <c r="I908" s="60">
        <f t="shared" si="26"/>
        <v>0</v>
      </c>
      <c r="K908" s="13"/>
      <c r="L908" s="13"/>
      <c r="M908" s="35"/>
      <c r="N908" s="35"/>
      <c r="O908" s="35"/>
      <c r="P908" s="60">
        <f t="shared" si="27"/>
        <v>0</v>
      </c>
    </row>
    <row r="909" spans="3:16" s="12" customFormat="1" x14ac:dyDescent="0.25">
      <c r="C909" s="5"/>
      <c r="D909" s="13"/>
      <c r="E909" s="13"/>
      <c r="F909" s="35"/>
      <c r="G909" s="35"/>
      <c r="H909" s="35"/>
      <c r="I909" s="60">
        <f t="shared" ref="I909:I972" si="28">MIN(D909,F909,G909)*H909</f>
        <v>0</v>
      </c>
      <c r="K909" s="13"/>
      <c r="L909" s="13"/>
      <c r="M909" s="35"/>
      <c r="N909" s="35"/>
      <c r="O909" s="35"/>
      <c r="P909" s="60">
        <f t="shared" si="27"/>
        <v>0</v>
      </c>
    </row>
    <row r="910" spans="3:16" s="12" customFormat="1" x14ac:dyDescent="0.25">
      <c r="C910" s="5"/>
      <c r="D910" s="13"/>
      <c r="E910" s="13"/>
      <c r="F910" s="35"/>
      <c r="G910" s="35"/>
      <c r="H910" s="35"/>
      <c r="I910" s="60">
        <f t="shared" si="28"/>
        <v>0</v>
      </c>
      <c r="K910" s="13"/>
      <c r="L910" s="13"/>
      <c r="M910" s="35"/>
      <c r="N910" s="35"/>
      <c r="O910" s="35"/>
      <c r="P910" s="60">
        <f t="shared" ref="P910:P973" si="29">MIN(K910,M910,N910)*O910</f>
        <v>0</v>
      </c>
    </row>
    <row r="911" spans="3:16" s="12" customFormat="1" x14ac:dyDescent="0.25">
      <c r="C911" s="5"/>
      <c r="D911" s="13"/>
      <c r="E911" s="13"/>
      <c r="F911" s="35"/>
      <c r="G911" s="35"/>
      <c r="H911" s="35"/>
      <c r="I911" s="60">
        <f t="shared" si="28"/>
        <v>0</v>
      </c>
      <c r="K911" s="13"/>
      <c r="L911" s="13"/>
      <c r="M911" s="35"/>
      <c r="N911" s="35"/>
      <c r="O911" s="35"/>
      <c r="P911" s="60">
        <f t="shared" si="29"/>
        <v>0</v>
      </c>
    </row>
    <row r="912" spans="3:16" s="12" customFormat="1" x14ac:dyDescent="0.25">
      <c r="C912" s="5"/>
      <c r="D912" s="13"/>
      <c r="E912" s="13"/>
      <c r="F912" s="35"/>
      <c r="G912" s="35"/>
      <c r="H912" s="35"/>
      <c r="I912" s="60">
        <f t="shared" si="28"/>
        <v>0</v>
      </c>
      <c r="K912" s="13"/>
      <c r="L912" s="13"/>
      <c r="M912" s="35"/>
      <c r="N912" s="35"/>
      <c r="O912" s="35"/>
      <c r="P912" s="60">
        <f t="shared" si="29"/>
        <v>0</v>
      </c>
    </row>
    <row r="913" spans="3:16" s="12" customFormat="1" x14ac:dyDescent="0.25">
      <c r="C913" s="5"/>
      <c r="D913" s="13"/>
      <c r="E913" s="13"/>
      <c r="F913" s="35"/>
      <c r="G913" s="35"/>
      <c r="H913" s="35"/>
      <c r="I913" s="60">
        <f t="shared" si="28"/>
        <v>0</v>
      </c>
      <c r="K913" s="13"/>
      <c r="L913" s="13"/>
      <c r="M913" s="35"/>
      <c r="N913" s="35"/>
      <c r="O913" s="35"/>
      <c r="P913" s="60">
        <f t="shared" si="29"/>
        <v>0</v>
      </c>
    </row>
    <row r="914" spans="3:16" s="12" customFormat="1" x14ac:dyDescent="0.25">
      <c r="C914" s="5"/>
      <c r="D914" s="13"/>
      <c r="E914" s="13"/>
      <c r="F914" s="35"/>
      <c r="G914" s="35"/>
      <c r="H914" s="35"/>
      <c r="I914" s="60">
        <f t="shared" si="28"/>
        <v>0</v>
      </c>
      <c r="K914" s="13"/>
      <c r="L914" s="13"/>
      <c r="M914" s="35"/>
      <c r="N914" s="35"/>
      <c r="O914" s="35"/>
      <c r="P914" s="60">
        <f t="shared" si="29"/>
        <v>0</v>
      </c>
    </row>
    <row r="915" spans="3:16" s="12" customFormat="1" x14ac:dyDescent="0.25">
      <c r="C915" s="5"/>
      <c r="D915" s="13"/>
      <c r="E915" s="13"/>
      <c r="F915" s="35"/>
      <c r="G915" s="35"/>
      <c r="H915" s="35"/>
      <c r="I915" s="60">
        <f t="shared" si="28"/>
        <v>0</v>
      </c>
      <c r="K915" s="13"/>
      <c r="L915" s="13"/>
      <c r="M915" s="35"/>
      <c r="N915" s="35"/>
      <c r="O915" s="35"/>
      <c r="P915" s="60">
        <f t="shared" si="29"/>
        <v>0</v>
      </c>
    </row>
    <row r="916" spans="3:16" s="12" customFormat="1" x14ac:dyDescent="0.25">
      <c r="C916" s="5"/>
      <c r="D916" s="13"/>
      <c r="E916" s="13"/>
      <c r="F916" s="35"/>
      <c r="G916" s="35"/>
      <c r="H916" s="35"/>
      <c r="I916" s="60">
        <f t="shared" si="28"/>
        <v>0</v>
      </c>
      <c r="K916" s="13"/>
      <c r="L916" s="13"/>
      <c r="M916" s="35"/>
      <c r="N916" s="35"/>
      <c r="O916" s="35"/>
      <c r="P916" s="60">
        <f t="shared" si="29"/>
        <v>0</v>
      </c>
    </row>
    <row r="917" spans="3:16" s="12" customFormat="1" x14ac:dyDescent="0.25">
      <c r="C917" s="5"/>
      <c r="D917" s="13"/>
      <c r="E917" s="13"/>
      <c r="F917" s="35"/>
      <c r="G917" s="35"/>
      <c r="H917" s="35"/>
      <c r="I917" s="60">
        <f t="shared" si="28"/>
        <v>0</v>
      </c>
      <c r="K917" s="13"/>
      <c r="L917" s="13"/>
      <c r="M917" s="35"/>
      <c r="N917" s="35"/>
      <c r="O917" s="35"/>
      <c r="P917" s="60">
        <f t="shared" si="29"/>
        <v>0</v>
      </c>
    </row>
    <row r="918" spans="3:16" s="12" customFormat="1" x14ac:dyDescent="0.25">
      <c r="C918" s="5"/>
      <c r="D918" s="13"/>
      <c r="E918" s="13"/>
      <c r="F918" s="35"/>
      <c r="G918" s="35"/>
      <c r="H918" s="35"/>
      <c r="I918" s="60">
        <f t="shared" si="28"/>
        <v>0</v>
      </c>
      <c r="K918" s="13"/>
      <c r="L918" s="13"/>
      <c r="M918" s="35"/>
      <c r="N918" s="35"/>
      <c r="O918" s="35"/>
      <c r="P918" s="60">
        <f t="shared" si="29"/>
        <v>0</v>
      </c>
    </row>
    <row r="919" spans="3:16" s="12" customFormat="1" x14ac:dyDescent="0.25">
      <c r="C919" s="5"/>
      <c r="D919" s="13"/>
      <c r="E919" s="13"/>
      <c r="F919" s="35"/>
      <c r="G919" s="35"/>
      <c r="H919" s="35"/>
      <c r="I919" s="60">
        <f t="shared" si="28"/>
        <v>0</v>
      </c>
      <c r="K919" s="13"/>
      <c r="L919" s="13"/>
      <c r="M919" s="35"/>
      <c r="N919" s="35"/>
      <c r="O919" s="35"/>
      <c r="P919" s="60">
        <f t="shared" si="29"/>
        <v>0</v>
      </c>
    </row>
    <row r="920" spans="3:16" s="12" customFormat="1" x14ac:dyDescent="0.25">
      <c r="C920" s="5"/>
      <c r="D920" s="13"/>
      <c r="E920" s="13"/>
      <c r="F920" s="35"/>
      <c r="G920" s="35"/>
      <c r="H920" s="35"/>
      <c r="I920" s="60">
        <f t="shared" si="28"/>
        <v>0</v>
      </c>
      <c r="K920" s="13"/>
      <c r="L920" s="13"/>
      <c r="M920" s="35"/>
      <c r="N920" s="35"/>
      <c r="O920" s="35"/>
      <c r="P920" s="60">
        <f t="shared" si="29"/>
        <v>0</v>
      </c>
    </row>
    <row r="921" spans="3:16" s="12" customFormat="1" x14ac:dyDescent="0.25">
      <c r="C921" s="5"/>
      <c r="D921" s="13"/>
      <c r="E921" s="13"/>
      <c r="F921" s="35"/>
      <c r="G921" s="35"/>
      <c r="H921" s="35"/>
      <c r="I921" s="60">
        <f t="shared" si="28"/>
        <v>0</v>
      </c>
      <c r="K921" s="13"/>
      <c r="L921" s="13"/>
      <c r="M921" s="35"/>
      <c r="N921" s="35"/>
      <c r="O921" s="35"/>
      <c r="P921" s="60">
        <f t="shared" si="29"/>
        <v>0</v>
      </c>
    </row>
    <row r="922" spans="3:16" s="12" customFormat="1" x14ac:dyDescent="0.25">
      <c r="C922" s="5"/>
      <c r="D922" s="13"/>
      <c r="E922" s="13"/>
      <c r="F922" s="35"/>
      <c r="G922" s="35"/>
      <c r="H922" s="35"/>
      <c r="I922" s="60">
        <f t="shared" si="28"/>
        <v>0</v>
      </c>
      <c r="K922" s="13"/>
      <c r="L922" s="13"/>
      <c r="M922" s="35"/>
      <c r="N922" s="35"/>
      <c r="O922" s="35"/>
      <c r="P922" s="60">
        <f t="shared" si="29"/>
        <v>0</v>
      </c>
    </row>
    <row r="923" spans="3:16" s="12" customFormat="1" x14ac:dyDescent="0.25">
      <c r="C923" s="5"/>
      <c r="D923" s="13"/>
      <c r="E923" s="13"/>
      <c r="F923" s="35"/>
      <c r="G923" s="35"/>
      <c r="H923" s="35"/>
      <c r="I923" s="60">
        <f t="shared" si="28"/>
        <v>0</v>
      </c>
      <c r="K923" s="13"/>
      <c r="L923" s="13"/>
      <c r="M923" s="35"/>
      <c r="N923" s="35"/>
      <c r="O923" s="35"/>
      <c r="P923" s="60">
        <f t="shared" si="29"/>
        <v>0</v>
      </c>
    </row>
    <row r="924" spans="3:16" s="12" customFormat="1" x14ac:dyDescent="0.25">
      <c r="C924" s="5"/>
      <c r="D924" s="13"/>
      <c r="E924" s="13"/>
      <c r="F924" s="35"/>
      <c r="G924" s="35"/>
      <c r="H924" s="35"/>
      <c r="I924" s="60">
        <f t="shared" si="28"/>
        <v>0</v>
      </c>
      <c r="K924" s="13"/>
      <c r="L924" s="13"/>
      <c r="M924" s="35"/>
      <c r="N924" s="35"/>
      <c r="O924" s="35"/>
      <c r="P924" s="60">
        <f t="shared" si="29"/>
        <v>0</v>
      </c>
    </row>
    <row r="925" spans="3:16" s="12" customFormat="1" x14ac:dyDescent="0.25">
      <c r="C925" s="5"/>
      <c r="D925" s="13"/>
      <c r="E925" s="13"/>
      <c r="F925" s="35"/>
      <c r="G925" s="35"/>
      <c r="H925" s="35"/>
      <c r="I925" s="60">
        <f t="shared" si="28"/>
        <v>0</v>
      </c>
      <c r="K925" s="13"/>
      <c r="L925" s="13"/>
      <c r="M925" s="35"/>
      <c r="N925" s="35"/>
      <c r="O925" s="35"/>
      <c r="P925" s="60">
        <f t="shared" si="29"/>
        <v>0</v>
      </c>
    </row>
    <row r="926" spans="3:16" s="12" customFormat="1" x14ac:dyDescent="0.25">
      <c r="C926" s="5"/>
      <c r="D926" s="13"/>
      <c r="E926" s="13"/>
      <c r="F926" s="35"/>
      <c r="G926" s="35"/>
      <c r="H926" s="35"/>
      <c r="I926" s="60">
        <f t="shared" si="28"/>
        <v>0</v>
      </c>
      <c r="K926" s="13"/>
      <c r="L926" s="13"/>
      <c r="M926" s="35"/>
      <c r="N926" s="35"/>
      <c r="O926" s="35"/>
      <c r="P926" s="60">
        <f t="shared" si="29"/>
        <v>0</v>
      </c>
    </row>
    <row r="927" spans="3:16" s="12" customFormat="1" x14ac:dyDescent="0.25">
      <c r="C927" s="5"/>
      <c r="D927" s="13"/>
      <c r="E927" s="13"/>
      <c r="F927" s="35"/>
      <c r="G927" s="35"/>
      <c r="H927" s="35"/>
      <c r="I927" s="60">
        <f t="shared" si="28"/>
        <v>0</v>
      </c>
      <c r="K927" s="13"/>
      <c r="L927" s="13"/>
      <c r="M927" s="35"/>
      <c r="N927" s="35"/>
      <c r="O927" s="35"/>
      <c r="P927" s="60">
        <f t="shared" si="29"/>
        <v>0</v>
      </c>
    </row>
    <row r="928" spans="3:16" s="12" customFormat="1" x14ac:dyDescent="0.25">
      <c r="C928" s="5"/>
      <c r="D928" s="13"/>
      <c r="E928" s="13"/>
      <c r="F928" s="35"/>
      <c r="G928" s="35"/>
      <c r="H928" s="35"/>
      <c r="I928" s="60">
        <f t="shared" si="28"/>
        <v>0</v>
      </c>
      <c r="K928" s="13"/>
      <c r="L928" s="13"/>
      <c r="M928" s="35"/>
      <c r="N928" s="35"/>
      <c r="O928" s="35"/>
      <c r="P928" s="60">
        <f t="shared" si="29"/>
        <v>0</v>
      </c>
    </row>
    <row r="929" spans="3:16" s="12" customFormat="1" x14ac:dyDescent="0.25">
      <c r="C929" s="5"/>
      <c r="D929" s="13"/>
      <c r="E929" s="13"/>
      <c r="F929" s="35"/>
      <c r="G929" s="35"/>
      <c r="H929" s="35"/>
      <c r="I929" s="60">
        <f t="shared" si="28"/>
        <v>0</v>
      </c>
      <c r="K929" s="13"/>
      <c r="L929" s="13"/>
      <c r="M929" s="35"/>
      <c r="N929" s="35"/>
      <c r="O929" s="35"/>
      <c r="P929" s="60">
        <f t="shared" si="29"/>
        <v>0</v>
      </c>
    </row>
    <row r="930" spans="3:16" s="12" customFormat="1" x14ac:dyDescent="0.25">
      <c r="C930" s="5"/>
      <c r="D930" s="13"/>
      <c r="E930" s="13"/>
      <c r="F930" s="35"/>
      <c r="G930" s="35"/>
      <c r="H930" s="35"/>
      <c r="I930" s="60">
        <f t="shared" si="28"/>
        <v>0</v>
      </c>
      <c r="K930" s="13"/>
      <c r="L930" s="13"/>
      <c r="M930" s="35"/>
      <c r="N930" s="35"/>
      <c r="O930" s="35"/>
      <c r="P930" s="60">
        <f t="shared" si="29"/>
        <v>0</v>
      </c>
    </row>
    <row r="931" spans="3:16" s="12" customFormat="1" x14ac:dyDescent="0.25">
      <c r="C931" s="5"/>
      <c r="D931" s="13"/>
      <c r="E931" s="13"/>
      <c r="F931" s="35"/>
      <c r="G931" s="35"/>
      <c r="H931" s="35"/>
      <c r="I931" s="60">
        <f t="shared" si="28"/>
        <v>0</v>
      </c>
      <c r="K931" s="13"/>
      <c r="L931" s="13"/>
      <c r="M931" s="35"/>
      <c r="N931" s="35"/>
      <c r="O931" s="35"/>
      <c r="P931" s="60">
        <f t="shared" si="29"/>
        <v>0</v>
      </c>
    </row>
    <row r="932" spans="3:16" s="12" customFormat="1" x14ac:dyDescent="0.25">
      <c r="C932" s="5"/>
      <c r="D932" s="13"/>
      <c r="E932" s="13"/>
      <c r="F932" s="35"/>
      <c r="G932" s="35"/>
      <c r="H932" s="35"/>
      <c r="I932" s="60">
        <f t="shared" si="28"/>
        <v>0</v>
      </c>
      <c r="K932" s="13"/>
      <c r="L932" s="13"/>
      <c r="M932" s="35"/>
      <c r="N932" s="35"/>
      <c r="O932" s="35"/>
      <c r="P932" s="60">
        <f t="shared" si="29"/>
        <v>0</v>
      </c>
    </row>
    <row r="933" spans="3:16" s="12" customFormat="1" x14ac:dyDescent="0.25">
      <c r="C933" s="5"/>
      <c r="D933" s="13"/>
      <c r="E933" s="13"/>
      <c r="F933" s="35"/>
      <c r="G933" s="35"/>
      <c r="H933" s="35"/>
      <c r="I933" s="60">
        <f t="shared" si="28"/>
        <v>0</v>
      </c>
      <c r="K933" s="13"/>
      <c r="L933" s="13"/>
      <c r="M933" s="35"/>
      <c r="N933" s="35"/>
      <c r="O933" s="35"/>
      <c r="P933" s="60">
        <f t="shared" si="29"/>
        <v>0</v>
      </c>
    </row>
    <row r="934" spans="3:16" s="12" customFormat="1" x14ac:dyDescent="0.25">
      <c r="C934" s="5"/>
      <c r="D934" s="13"/>
      <c r="E934" s="13"/>
      <c r="F934" s="35"/>
      <c r="G934" s="35"/>
      <c r="H934" s="35"/>
      <c r="I934" s="60">
        <f t="shared" si="28"/>
        <v>0</v>
      </c>
      <c r="K934" s="13"/>
      <c r="L934" s="13"/>
      <c r="M934" s="35"/>
      <c r="N934" s="35"/>
      <c r="O934" s="35"/>
      <c r="P934" s="60">
        <f t="shared" si="29"/>
        <v>0</v>
      </c>
    </row>
    <row r="935" spans="3:16" s="12" customFormat="1" x14ac:dyDescent="0.25">
      <c r="C935" s="5"/>
      <c r="D935" s="13"/>
      <c r="E935" s="13"/>
      <c r="F935" s="35"/>
      <c r="G935" s="35"/>
      <c r="H935" s="35"/>
      <c r="I935" s="60">
        <f t="shared" si="28"/>
        <v>0</v>
      </c>
      <c r="K935" s="13"/>
      <c r="L935" s="13"/>
      <c r="M935" s="35"/>
      <c r="N935" s="35"/>
      <c r="O935" s="35"/>
      <c r="P935" s="60">
        <f t="shared" si="29"/>
        <v>0</v>
      </c>
    </row>
    <row r="936" spans="3:16" s="12" customFormat="1" x14ac:dyDescent="0.25">
      <c r="C936" s="5"/>
      <c r="D936" s="13"/>
      <c r="E936" s="13"/>
      <c r="F936" s="35"/>
      <c r="G936" s="35"/>
      <c r="H936" s="35"/>
      <c r="I936" s="60">
        <f t="shared" si="28"/>
        <v>0</v>
      </c>
      <c r="K936" s="13"/>
      <c r="L936" s="13"/>
      <c r="M936" s="35"/>
      <c r="N936" s="35"/>
      <c r="O936" s="35"/>
      <c r="P936" s="60">
        <f t="shared" si="29"/>
        <v>0</v>
      </c>
    </row>
    <row r="937" spans="3:16" s="12" customFormat="1" x14ac:dyDescent="0.25">
      <c r="C937" s="5"/>
      <c r="D937" s="13"/>
      <c r="E937" s="13"/>
      <c r="F937" s="35"/>
      <c r="G937" s="35"/>
      <c r="H937" s="35"/>
      <c r="I937" s="60">
        <f t="shared" si="28"/>
        <v>0</v>
      </c>
      <c r="K937" s="13"/>
      <c r="L937" s="13"/>
      <c r="M937" s="35"/>
      <c r="N937" s="35"/>
      <c r="O937" s="35"/>
      <c r="P937" s="60">
        <f t="shared" si="29"/>
        <v>0</v>
      </c>
    </row>
    <row r="938" spans="3:16" s="12" customFormat="1" x14ac:dyDescent="0.25">
      <c r="C938" s="5"/>
      <c r="D938" s="13"/>
      <c r="E938" s="13"/>
      <c r="F938" s="35"/>
      <c r="G938" s="35"/>
      <c r="H938" s="35"/>
      <c r="I938" s="60">
        <f t="shared" si="28"/>
        <v>0</v>
      </c>
      <c r="K938" s="13"/>
      <c r="L938" s="13"/>
      <c r="M938" s="35"/>
      <c r="N938" s="35"/>
      <c r="O938" s="35"/>
      <c r="P938" s="60">
        <f t="shared" si="29"/>
        <v>0</v>
      </c>
    </row>
    <row r="939" spans="3:16" s="12" customFormat="1" x14ac:dyDescent="0.25">
      <c r="C939" s="5"/>
      <c r="D939" s="13"/>
      <c r="E939" s="13"/>
      <c r="F939" s="35"/>
      <c r="G939" s="35"/>
      <c r="H939" s="35"/>
      <c r="I939" s="60">
        <f t="shared" si="28"/>
        <v>0</v>
      </c>
      <c r="K939" s="13"/>
      <c r="L939" s="13"/>
      <c r="M939" s="35"/>
      <c r="N939" s="35"/>
      <c r="O939" s="35"/>
      <c r="P939" s="60">
        <f t="shared" si="29"/>
        <v>0</v>
      </c>
    </row>
    <row r="940" spans="3:16" s="12" customFormat="1" x14ac:dyDescent="0.25">
      <c r="C940" s="5"/>
      <c r="D940" s="13"/>
      <c r="E940" s="13"/>
      <c r="F940" s="35"/>
      <c r="G940" s="35"/>
      <c r="H940" s="35"/>
      <c r="I940" s="60">
        <f t="shared" si="28"/>
        <v>0</v>
      </c>
      <c r="K940" s="13"/>
      <c r="L940" s="13"/>
      <c r="M940" s="35"/>
      <c r="N940" s="35"/>
      <c r="O940" s="35"/>
      <c r="P940" s="60">
        <f t="shared" si="29"/>
        <v>0</v>
      </c>
    </row>
    <row r="941" spans="3:16" s="12" customFormat="1" x14ac:dyDescent="0.25">
      <c r="C941" s="5"/>
      <c r="D941" s="13"/>
      <c r="E941" s="13"/>
      <c r="F941" s="35"/>
      <c r="G941" s="35"/>
      <c r="H941" s="35"/>
      <c r="I941" s="60">
        <f t="shared" si="28"/>
        <v>0</v>
      </c>
      <c r="K941" s="13"/>
      <c r="L941" s="13"/>
      <c r="M941" s="35"/>
      <c r="N941" s="35"/>
      <c r="O941" s="35"/>
      <c r="P941" s="60">
        <f t="shared" si="29"/>
        <v>0</v>
      </c>
    </row>
    <row r="942" spans="3:16" s="12" customFormat="1" x14ac:dyDescent="0.25">
      <c r="C942" s="5"/>
      <c r="D942" s="13"/>
      <c r="E942" s="13"/>
      <c r="F942" s="35"/>
      <c r="G942" s="35"/>
      <c r="H942" s="35"/>
      <c r="I942" s="60">
        <f t="shared" si="28"/>
        <v>0</v>
      </c>
      <c r="K942" s="13"/>
      <c r="L942" s="13"/>
      <c r="M942" s="35"/>
      <c r="N942" s="35"/>
      <c r="O942" s="35"/>
      <c r="P942" s="60">
        <f t="shared" si="29"/>
        <v>0</v>
      </c>
    </row>
    <row r="943" spans="3:16" s="12" customFormat="1" x14ac:dyDescent="0.25">
      <c r="C943" s="5"/>
      <c r="D943" s="13"/>
      <c r="E943" s="13"/>
      <c r="F943" s="35"/>
      <c r="G943" s="35"/>
      <c r="H943" s="35"/>
      <c r="I943" s="60">
        <f t="shared" si="28"/>
        <v>0</v>
      </c>
      <c r="K943" s="13"/>
      <c r="L943" s="13"/>
      <c r="M943" s="35"/>
      <c r="N943" s="35"/>
      <c r="O943" s="35"/>
      <c r="P943" s="60">
        <f t="shared" si="29"/>
        <v>0</v>
      </c>
    </row>
    <row r="944" spans="3:16" s="12" customFormat="1" x14ac:dyDescent="0.25">
      <c r="C944" s="5"/>
      <c r="D944" s="13"/>
      <c r="E944" s="13"/>
      <c r="F944" s="35"/>
      <c r="G944" s="35"/>
      <c r="H944" s="35"/>
      <c r="I944" s="60">
        <f t="shared" si="28"/>
        <v>0</v>
      </c>
      <c r="K944" s="13"/>
      <c r="L944" s="13"/>
      <c r="M944" s="35"/>
      <c r="N944" s="35"/>
      <c r="O944" s="35"/>
      <c r="P944" s="60">
        <f t="shared" si="29"/>
        <v>0</v>
      </c>
    </row>
    <row r="945" spans="3:16" s="12" customFormat="1" x14ac:dyDescent="0.25">
      <c r="C945" s="5"/>
      <c r="D945" s="13"/>
      <c r="E945" s="13"/>
      <c r="F945" s="35"/>
      <c r="G945" s="35"/>
      <c r="H945" s="35"/>
      <c r="I945" s="60">
        <f t="shared" si="28"/>
        <v>0</v>
      </c>
      <c r="K945" s="13"/>
      <c r="L945" s="13"/>
      <c r="M945" s="35"/>
      <c r="N945" s="35"/>
      <c r="O945" s="35"/>
      <c r="P945" s="60">
        <f t="shared" si="29"/>
        <v>0</v>
      </c>
    </row>
    <row r="946" spans="3:16" s="12" customFormat="1" x14ac:dyDescent="0.25">
      <c r="C946" s="5"/>
      <c r="D946" s="13"/>
      <c r="E946" s="13"/>
      <c r="F946" s="35"/>
      <c r="G946" s="35"/>
      <c r="H946" s="35"/>
      <c r="I946" s="60">
        <f t="shared" si="28"/>
        <v>0</v>
      </c>
      <c r="K946" s="13"/>
      <c r="L946" s="13"/>
      <c r="M946" s="35"/>
      <c r="N946" s="35"/>
      <c r="O946" s="35"/>
      <c r="P946" s="60">
        <f t="shared" si="29"/>
        <v>0</v>
      </c>
    </row>
    <row r="947" spans="3:16" s="12" customFormat="1" x14ac:dyDescent="0.25">
      <c r="C947" s="5"/>
      <c r="D947" s="13"/>
      <c r="E947" s="13"/>
      <c r="F947" s="35"/>
      <c r="G947" s="35"/>
      <c r="H947" s="35"/>
      <c r="I947" s="60">
        <f t="shared" si="28"/>
        <v>0</v>
      </c>
      <c r="K947" s="13"/>
      <c r="L947" s="13"/>
      <c r="M947" s="35"/>
      <c r="N947" s="35"/>
      <c r="O947" s="35"/>
      <c r="P947" s="60">
        <f t="shared" si="29"/>
        <v>0</v>
      </c>
    </row>
    <row r="948" spans="3:16" s="12" customFormat="1" x14ac:dyDescent="0.25">
      <c r="C948" s="5"/>
      <c r="D948" s="13"/>
      <c r="E948" s="13"/>
      <c r="F948" s="35"/>
      <c r="G948" s="35"/>
      <c r="H948" s="35"/>
      <c r="I948" s="60">
        <f t="shared" si="28"/>
        <v>0</v>
      </c>
      <c r="K948" s="13"/>
      <c r="L948" s="13"/>
      <c r="M948" s="35"/>
      <c r="N948" s="35"/>
      <c r="O948" s="35"/>
      <c r="P948" s="60">
        <f t="shared" si="29"/>
        <v>0</v>
      </c>
    </row>
    <row r="949" spans="3:16" s="12" customFormat="1" x14ac:dyDescent="0.25">
      <c r="C949" s="5"/>
      <c r="D949" s="13"/>
      <c r="E949" s="13"/>
      <c r="F949" s="35"/>
      <c r="G949" s="35"/>
      <c r="H949" s="35"/>
      <c r="I949" s="60">
        <f t="shared" si="28"/>
        <v>0</v>
      </c>
      <c r="K949" s="13"/>
      <c r="L949" s="13"/>
      <c r="M949" s="35"/>
      <c r="N949" s="35"/>
      <c r="O949" s="35"/>
      <c r="P949" s="60">
        <f t="shared" si="29"/>
        <v>0</v>
      </c>
    </row>
    <row r="950" spans="3:16" s="12" customFormat="1" x14ac:dyDescent="0.25">
      <c r="C950" s="5"/>
      <c r="D950" s="13"/>
      <c r="E950" s="13"/>
      <c r="F950" s="35"/>
      <c r="G950" s="35"/>
      <c r="H950" s="35"/>
      <c r="I950" s="60">
        <f t="shared" si="28"/>
        <v>0</v>
      </c>
      <c r="K950" s="13"/>
      <c r="L950" s="13"/>
      <c r="M950" s="35"/>
      <c r="N950" s="35"/>
      <c r="O950" s="35"/>
      <c r="P950" s="60">
        <f t="shared" si="29"/>
        <v>0</v>
      </c>
    </row>
    <row r="951" spans="3:16" s="12" customFormat="1" x14ac:dyDescent="0.25">
      <c r="C951" s="5"/>
      <c r="D951" s="13"/>
      <c r="E951" s="13"/>
      <c r="F951" s="35"/>
      <c r="G951" s="35"/>
      <c r="H951" s="35"/>
      <c r="I951" s="60">
        <f t="shared" si="28"/>
        <v>0</v>
      </c>
      <c r="K951" s="13"/>
      <c r="L951" s="13"/>
      <c r="M951" s="35"/>
      <c r="N951" s="35"/>
      <c r="O951" s="35"/>
      <c r="P951" s="60">
        <f t="shared" si="29"/>
        <v>0</v>
      </c>
    </row>
    <row r="952" spans="3:16" s="12" customFormat="1" x14ac:dyDescent="0.25">
      <c r="C952" s="5"/>
      <c r="D952" s="13"/>
      <c r="E952" s="13"/>
      <c r="F952" s="35"/>
      <c r="G952" s="35"/>
      <c r="H952" s="35"/>
      <c r="I952" s="60">
        <f t="shared" si="28"/>
        <v>0</v>
      </c>
      <c r="K952" s="13"/>
      <c r="L952" s="13"/>
      <c r="M952" s="35"/>
      <c r="N952" s="35"/>
      <c r="O952" s="35"/>
      <c r="P952" s="60">
        <f t="shared" si="29"/>
        <v>0</v>
      </c>
    </row>
    <row r="953" spans="3:16" s="12" customFormat="1" x14ac:dyDescent="0.25">
      <c r="C953" s="5"/>
      <c r="D953" s="13"/>
      <c r="E953" s="13"/>
      <c r="F953" s="35"/>
      <c r="G953" s="35"/>
      <c r="H953" s="35"/>
      <c r="I953" s="60">
        <f t="shared" si="28"/>
        <v>0</v>
      </c>
      <c r="K953" s="13"/>
      <c r="L953" s="13"/>
      <c r="M953" s="35"/>
      <c r="N953" s="35"/>
      <c r="O953" s="35"/>
      <c r="P953" s="60">
        <f t="shared" si="29"/>
        <v>0</v>
      </c>
    </row>
    <row r="954" spans="3:16" s="12" customFormat="1" x14ac:dyDescent="0.25">
      <c r="C954" s="5"/>
      <c r="D954" s="13"/>
      <c r="E954" s="13"/>
      <c r="F954" s="35"/>
      <c r="G954" s="35"/>
      <c r="H954" s="35"/>
      <c r="I954" s="60">
        <f t="shared" si="28"/>
        <v>0</v>
      </c>
      <c r="K954" s="13"/>
      <c r="L954" s="13"/>
      <c r="M954" s="35"/>
      <c r="N954" s="35"/>
      <c r="O954" s="35"/>
      <c r="P954" s="60">
        <f t="shared" si="29"/>
        <v>0</v>
      </c>
    </row>
    <row r="955" spans="3:16" s="12" customFormat="1" x14ac:dyDescent="0.25">
      <c r="C955" s="5"/>
      <c r="D955" s="13"/>
      <c r="E955" s="13"/>
      <c r="F955" s="35"/>
      <c r="G955" s="35"/>
      <c r="H955" s="35"/>
      <c r="I955" s="60">
        <f t="shared" si="28"/>
        <v>0</v>
      </c>
      <c r="K955" s="13"/>
      <c r="L955" s="13"/>
      <c r="M955" s="35"/>
      <c r="N955" s="35"/>
      <c r="O955" s="35"/>
      <c r="P955" s="60">
        <f t="shared" si="29"/>
        <v>0</v>
      </c>
    </row>
    <row r="956" spans="3:16" s="12" customFormat="1" x14ac:dyDescent="0.25">
      <c r="C956" s="5"/>
      <c r="D956" s="13"/>
      <c r="E956" s="13"/>
      <c r="F956" s="35"/>
      <c r="G956" s="35"/>
      <c r="H956" s="35"/>
      <c r="I956" s="60">
        <f t="shared" si="28"/>
        <v>0</v>
      </c>
      <c r="K956" s="13"/>
      <c r="L956" s="13"/>
      <c r="M956" s="35"/>
      <c r="N956" s="35"/>
      <c r="O956" s="35"/>
      <c r="P956" s="60">
        <f t="shared" si="29"/>
        <v>0</v>
      </c>
    </row>
    <row r="957" spans="3:16" s="12" customFormat="1" x14ac:dyDescent="0.25">
      <c r="C957" s="5"/>
      <c r="D957" s="13"/>
      <c r="E957" s="13"/>
      <c r="F957" s="35"/>
      <c r="G957" s="35"/>
      <c r="H957" s="35"/>
      <c r="I957" s="60">
        <f t="shared" si="28"/>
        <v>0</v>
      </c>
      <c r="K957" s="13"/>
      <c r="L957" s="13"/>
      <c r="M957" s="35"/>
      <c r="N957" s="35"/>
      <c r="O957" s="35"/>
      <c r="P957" s="60">
        <f t="shared" si="29"/>
        <v>0</v>
      </c>
    </row>
    <row r="958" spans="3:16" s="12" customFormat="1" x14ac:dyDescent="0.25">
      <c r="C958" s="5"/>
      <c r="D958" s="13"/>
      <c r="E958" s="13"/>
      <c r="F958" s="35"/>
      <c r="G958" s="35"/>
      <c r="H958" s="35"/>
      <c r="I958" s="60">
        <f t="shared" si="28"/>
        <v>0</v>
      </c>
      <c r="K958" s="13"/>
      <c r="L958" s="13"/>
      <c r="M958" s="35"/>
      <c r="N958" s="35"/>
      <c r="O958" s="35"/>
      <c r="P958" s="60">
        <f t="shared" si="29"/>
        <v>0</v>
      </c>
    </row>
    <row r="959" spans="3:16" s="12" customFormat="1" x14ac:dyDescent="0.25">
      <c r="C959" s="5"/>
      <c r="D959" s="13"/>
      <c r="E959" s="13"/>
      <c r="F959" s="35"/>
      <c r="G959" s="35"/>
      <c r="H959" s="35"/>
      <c r="I959" s="60">
        <f t="shared" si="28"/>
        <v>0</v>
      </c>
      <c r="K959" s="13"/>
      <c r="L959" s="13"/>
      <c r="M959" s="35"/>
      <c r="N959" s="35"/>
      <c r="O959" s="35"/>
      <c r="P959" s="60">
        <f t="shared" si="29"/>
        <v>0</v>
      </c>
    </row>
    <row r="960" spans="3:16" s="12" customFormat="1" x14ac:dyDescent="0.25">
      <c r="C960" s="5"/>
      <c r="D960" s="13"/>
      <c r="E960" s="13"/>
      <c r="F960" s="35"/>
      <c r="G960" s="35"/>
      <c r="H960" s="35"/>
      <c r="I960" s="60">
        <f t="shared" si="28"/>
        <v>0</v>
      </c>
      <c r="K960" s="13"/>
      <c r="L960" s="13"/>
      <c r="M960" s="35"/>
      <c r="N960" s="35"/>
      <c r="O960" s="35"/>
      <c r="P960" s="60">
        <f t="shared" si="29"/>
        <v>0</v>
      </c>
    </row>
    <row r="961" spans="3:16" s="12" customFormat="1" x14ac:dyDescent="0.25">
      <c r="C961" s="5"/>
      <c r="D961" s="13"/>
      <c r="E961" s="13"/>
      <c r="F961" s="35"/>
      <c r="G961" s="35"/>
      <c r="H961" s="35"/>
      <c r="I961" s="60">
        <f t="shared" si="28"/>
        <v>0</v>
      </c>
      <c r="K961" s="13"/>
      <c r="L961" s="13"/>
      <c r="M961" s="35"/>
      <c r="N961" s="35"/>
      <c r="O961" s="35"/>
      <c r="P961" s="60">
        <f t="shared" si="29"/>
        <v>0</v>
      </c>
    </row>
    <row r="962" spans="3:16" s="12" customFormat="1" x14ac:dyDescent="0.25">
      <c r="C962" s="5"/>
      <c r="D962" s="13"/>
      <c r="E962" s="13"/>
      <c r="F962" s="35"/>
      <c r="G962" s="35"/>
      <c r="H962" s="35"/>
      <c r="I962" s="60">
        <f t="shared" si="28"/>
        <v>0</v>
      </c>
      <c r="K962" s="13"/>
      <c r="L962" s="13"/>
      <c r="M962" s="35"/>
      <c r="N962" s="35"/>
      <c r="O962" s="35"/>
      <c r="P962" s="60">
        <f t="shared" si="29"/>
        <v>0</v>
      </c>
    </row>
    <row r="963" spans="3:16" s="12" customFormat="1" x14ac:dyDescent="0.25">
      <c r="C963" s="5"/>
      <c r="D963" s="13"/>
      <c r="E963" s="13"/>
      <c r="F963" s="35"/>
      <c r="G963" s="35"/>
      <c r="H963" s="35"/>
      <c r="I963" s="60">
        <f t="shared" si="28"/>
        <v>0</v>
      </c>
      <c r="K963" s="13"/>
      <c r="L963" s="13"/>
      <c r="M963" s="35"/>
      <c r="N963" s="35"/>
      <c r="O963" s="35"/>
      <c r="P963" s="60">
        <f t="shared" si="29"/>
        <v>0</v>
      </c>
    </row>
    <row r="964" spans="3:16" s="12" customFormat="1" x14ac:dyDescent="0.25">
      <c r="C964" s="5"/>
      <c r="D964" s="13"/>
      <c r="E964" s="13"/>
      <c r="F964" s="35"/>
      <c r="G964" s="35"/>
      <c r="H964" s="35"/>
      <c r="I964" s="60">
        <f t="shared" si="28"/>
        <v>0</v>
      </c>
      <c r="K964" s="13"/>
      <c r="L964" s="13"/>
      <c r="M964" s="35"/>
      <c r="N964" s="35"/>
      <c r="O964" s="35"/>
      <c r="P964" s="60">
        <f t="shared" si="29"/>
        <v>0</v>
      </c>
    </row>
    <row r="965" spans="3:16" s="12" customFormat="1" x14ac:dyDescent="0.25">
      <c r="C965" s="5"/>
      <c r="D965" s="13"/>
      <c r="E965" s="13"/>
      <c r="F965" s="35"/>
      <c r="G965" s="35"/>
      <c r="H965" s="35"/>
      <c r="I965" s="60">
        <f t="shared" si="28"/>
        <v>0</v>
      </c>
      <c r="K965" s="13"/>
      <c r="L965" s="13"/>
      <c r="M965" s="35"/>
      <c r="N965" s="35"/>
      <c r="O965" s="35"/>
      <c r="P965" s="60">
        <f t="shared" si="29"/>
        <v>0</v>
      </c>
    </row>
    <row r="966" spans="3:16" s="12" customFormat="1" x14ac:dyDescent="0.25">
      <c r="C966" s="5"/>
      <c r="D966" s="13"/>
      <c r="E966" s="13"/>
      <c r="F966" s="35"/>
      <c r="G966" s="35"/>
      <c r="H966" s="35"/>
      <c r="I966" s="60">
        <f t="shared" si="28"/>
        <v>0</v>
      </c>
      <c r="K966" s="13"/>
      <c r="L966" s="13"/>
      <c r="M966" s="35"/>
      <c r="N966" s="35"/>
      <c r="O966" s="35"/>
      <c r="P966" s="60">
        <f t="shared" si="29"/>
        <v>0</v>
      </c>
    </row>
    <row r="967" spans="3:16" s="12" customFormat="1" x14ac:dyDescent="0.25">
      <c r="C967" s="5"/>
      <c r="D967" s="13"/>
      <c r="E967" s="13"/>
      <c r="F967" s="35"/>
      <c r="G967" s="35"/>
      <c r="H967" s="35"/>
      <c r="I967" s="60">
        <f t="shared" si="28"/>
        <v>0</v>
      </c>
      <c r="K967" s="13"/>
      <c r="L967" s="13"/>
      <c r="M967" s="35"/>
      <c r="N967" s="35"/>
      <c r="O967" s="35"/>
      <c r="P967" s="60">
        <f t="shared" si="29"/>
        <v>0</v>
      </c>
    </row>
    <row r="968" spans="3:16" s="12" customFormat="1" x14ac:dyDescent="0.25">
      <c r="C968" s="5"/>
      <c r="D968" s="13"/>
      <c r="E968" s="13"/>
      <c r="F968" s="35"/>
      <c r="G968" s="35"/>
      <c r="H968" s="35"/>
      <c r="I968" s="60">
        <f t="shared" si="28"/>
        <v>0</v>
      </c>
      <c r="K968" s="13"/>
      <c r="L968" s="13"/>
      <c r="M968" s="35"/>
      <c r="N968" s="35"/>
      <c r="O968" s="35"/>
      <c r="P968" s="60">
        <f t="shared" si="29"/>
        <v>0</v>
      </c>
    </row>
    <row r="969" spans="3:16" s="12" customFormat="1" x14ac:dyDescent="0.25">
      <c r="C969" s="5"/>
      <c r="D969" s="13"/>
      <c r="E969" s="13"/>
      <c r="F969" s="35"/>
      <c r="G969" s="35"/>
      <c r="H969" s="35"/>
      <c r="I969" s="60">
        <f t="shared" si="28"/>
        <v>0</v>
      </c>
      <c r="K969" s="13"/>
      <c r="L969" s="13"/>
      <c r="M969" s="35"/>
      <c r="N969" s="35"/>
      <c r="O969" s="35"/>
      <c r="P969" s="60">
        <f t="shared" si="29"/>
        <v>0</v>
      </c>
    </row>
    <row r="970" spans="3:16" s="12" customFormat="1" x14ac:dyDescent="0.25">
      <c r="C970" s="5"/>
      <c r="D970" s="13"/>
      <c r="E970" s="13"/>
      <c r="F970" s="35"/>
      <c r="G970" s="35"/>
      <c r="H970" s="35"/>
      <c r="I970" s="60">
        <f t="shared" si="28"/>
        <v>0</v>
      </c>
      <c r="K970" s="13"/>
      <c r="L970" s="13"/>
      <c r="M970" s="35"/>
      <c r="N970" s="35"/>
      <c r="O970" s="35"/>
      <c r="P970" s="60">
        <f t="shared" si="29"/>
        <v>0</v>
      </c>
    </row>
    <row r="971" spans="3:16" s="12" customFormat="1" x14ac:dyDescent="0.25">
      <c r="C971" s="5"/>
      <c r="D971" s="13"/>
      <c r="E971" s="13"/>
      <c r="F971" s="35"/>
      <c r="G971" s="35"/>
      <c r="H971" s="35"/>
      <c r="I971" s="60">
        <f t="shared" si="28"/>
        <v>0</v>
      </c>
      <c r="K971" s="13"/>
      <c r="L971" s="13"/>
      <c r="M971" s="35"/>
      <c r="N971" s="35"/>
      <c r="O971" s="35"/>
      <c r="P971" s="60">
        <f t="shared" si="29"/>
        <v>0</v>
      </c>
    </row>
    <row r="972" spans="3:16" s="12" customFormat="1" x14ac:dyDescent="0.25">
      <c r="C972" s="5"/>
      <c r="D972" s="13"/>
      <c r="E972" s="13"/>
      <c r="F972" s="35"/>
      <c r="G972" s="35"/>
      <c r="H972" s="35"/>
      <c r="I972" s="60">
        <f t="shared" si="28"/>
        <v>0</v>
      </c>
      <c r="K972" s="13"/>
      <c r="L972" s="13"/>
      <c r="M972" s="35"/>
      <c r="N972" s="35"/>
      <c r="O972" s="35"/>
      <c r="P972" s="60">
        <f t="shared" si="29"/>
        <v>0</v>
      </c>
    </row>
    <row r="973" spans="3:16" s="12" customFormat="1" x14ac:dyDescent="0.25">
      <c r="C973" s="5"/>
      <c r="D973" s="13"/>
      <c r="E973" s="13"/>
      <c r="F973" s="35"/>
      <c r="G973" s="35"/>
      <c r="H973" s="35"/>
      <c r="I973" s="60">
        <f t="shared" ref="I973:I1003" si="30">MIN(D973,F973,G973)*H973</f>
        <v>0</v>
      </c>
      <c r="K973" s="13"/>
      <c r="L973" s="13"/>
      <c r="M973" s="35"/>
      <c r="N973" s="35"/>
      <c r="O973" s="35"/>
      <c r="P973" s="60">
        <f t="shared" si="29"/>
        <v>0</v>
      </c>
    </row>
    <row r="974" spans="3:16" s="12" customFormat="1" x14ac:dyDescent="0.25">
      <c r="C974" s="5"/>
      <c r="D974" s="13"/>
      <c r="E974" s="13"/>
      <c r="F974" s="35"/>
      <c r="G974" s="35"/>
      <c r="H974" s="35"/>
      <c r="I974" s="60">
        <f t="shared" si="30"/>
        <v>0</v>
      </c>
      <c r="K974" s="13"/>
      <c r="L974" s="13"/>
      <c r="M974" s="35"/>
      <c r="N974" s="35"/>
      <c r="O974" s="35"/>
      <c r="P974" s="60">
        <f t="shared" ref="P974:P1003" si="31">MIN(K974,M974,N974)*O974</f>
        <v>0</v>
      </c>
    </row>
    <row r="975" spans="3:16" s="12" customFormat="1" x14ac:dyDescent="0.25">
      <c r="C975" s="5"/>
      <c r="D975" s="13"/>
      <c r="E975" s="13"/>
      <c r="F975" s="35"/>
      <c r="G975" s="35"/>
      <c r="H975" s="35"/>
      <c r="I975" s="60">
        <f t="shared" si="30"/>
        <v>0</v>
      </c>
      <c r="K975" s="13"/>
      <c r="L975" s="13"/>
      <c r="M975" s="35"/>
      <c r="N975" s="35"/>
      <c r="O975" s="35"/>
      <c r="P975" s="60">
        <f t="shared" si="31"/>
        <v>0</v>
      </c>
    </row>
    <row r="976" spans="3:16" s="12" customFormat="1" x14ac:dyDescent="0.25">
      <c r="C976" s="5"/>
      <c r="D976" s="13"/>
      <c r="E976" s="13"/>
      <c r="F976" s="35"/>
      <c r="G976" s="35"/>
      <c r="H976" s="35"/>
      <c r="I976" s="60">
        <f t="shared" si="30"/>
        <v>0</v>
      </c>
      <c r="K976" s="13"/>
      <c r="L976" s="13"/>
      <c r="M976" s="35"/>
      <c r="N976" s="35"/>
      <c r="O976" s="35"/>
      <c r="P976" s="60">
        <f t="shared" si="31"/>
        <v>0</v>
      </c>
    </row>
    <row r="977" spans="3:16" s="12" customFormat="1" x14ac:dyDescent="0.25">
      <c r="C977" s="5"/>
      <c r="D977" s="13"/>
      <c r="E977" s="13"/>
      <c r="F977" s="35"/>
      <c r="G977" s="35"/>
      <c r="H977" s="35"/>
      <c r="I977" s="60">
        <f t="shared" si="30"/>
        <v>0</v>
      </c>
      <c r="K977" s="13"/>
      <c r="L977" s="13"/>
      <c r="M977" s="35"/>
      <c r="N977" s="35"/>
      <c r="O977" s="35"/>
      <c r="P977" s="60">
        <f t="shared" si="31"/>
        <v>0</v>
      </c>
    </row>
    <row r="978" spans="3:16" s="12" customFormat="1" x14ac:dyDescent="0.25">
      <c r="C978" s="5"/>
      <c r="D978" s="13"/>
      <c r="E978" s="13"/>
      <c r="F978" s="35"/>
      <c r="G978" s="35"/>
      <c r="H978" s="35"/>
      <c r="I978" s="60">
        <f t="shared" si="30"/>
        <v>0</v>
      </c>
      <c r="K978" s="13"/>
      <c r="L978" s="13"/>
      <c r="M978" s="35"/>
      <c r="N978" s="35"/>
      <c r="O978" s="35"/>
      <c r="P978" s="60">
        <f t="shared" si="31"/>
        <v>0</v>
      </c>
    </row>
    <row r="979" spans="3:16" s="12" customFormat="1" x14ac:dyDescent="0.25">
      <c r="C979" s="5"/>
      <c r="D979" s="13"/>
      <c r="E979" s="13"/>
      <c r="F979" s="35"/>
      <c r="G979" s="35"/>
      <c r="H979" s="35"/>
      <c r="I979" s="60">
        <f t="shared" si="30"/>
        <v>0</v>
      </c>
      <c r="K979" s="13"/>
      <c r="L979" s="13"/>
      <c r="M979" s="35"/>
      <c r="N979" s="35"/>
      <c r="O979" s="35"/>
      <c r="P979" s="60">
        <f t="shared" si="31"/>
        <v>0</v>
      </c>
    </row>
    <row r="980" spans="3:16" s="12" customFormat="1" x14ac:dyDescent="0.25">
      <c r="C980" s="5"/>
      <c r="D980" s="13"/>
      <c r="E980" s="13"/>
      <c r="F980" s="35"/>
      <c r="G980" s="35"/>
      <c r="H980" s="35"/>
      <c r="I980" s="60">
        <f t="shared" si="30"/>
        <v>0</v>
      </c>
      <c r="K980" s="13"/>
      <c r="L980" s="13"/>
      <c r="M980" s="35"/>
      <c r="N980" s="35"/>
      <c r="O980" s="35"/>
      <c r="P980" s="60">
        <f t="shared" si="31"/>
        <v>0</v>
      </c>
    </row>
    <row r="981" spans="3:16" s="12" customFormat="1" x14ac:dyDescent="0.25">
      <c r="C981" s="5"/>
      <c r="D981" s="13"/>
      <c r="E981" s="13"/>
      <c r="F981" s="35"/>
      <c r="G981" s="35"/>
      <c r="H981" s="35"/>
      <c r="I981" s="60">
        <f t="shared" si="30"/>
        <v>0</v>
      </c>
      <c r="K981" s="13"/>
      <c r="L981" s="13"/>
      <c r="M981" s="35"/>
      <c r="N981" s="35"/>
      <c r="O981" s="35"/>
      <c r="P981" s="60">
        <f t="shared" si="31"/>
        <v>0</v>
      </c>
    </row>
    <row r="982" spans="3:16" s="12" customFormat="1" x14ac:dyDescent="0.25">
      <c r="C982" s="5"/>
      <c r="D982" s="13"/>
      <c r="E982" s="13"/>
      <c r="F982" s="35"/>
      <c r="G982" s="35"/>
      <c r="H982" s="35"/>
      <c r="I982" s="60">
        <f t="shared" si="30"/>
        <v>0</v>
      </c>
      <c r="K982" s="13"/>
      <c r="L982" s="13"/>
      <c r="M982" s="35"/>
      <c r="N982" s="35"/>
      <c r="O982" s="35"/>
      <c r="P982" s="60">
        <f t="shared" si="31"/>
        <v>0</v>
      </c>
    </row>
    <row r="983" spans="3:16" s="12" customFormat="1" x14ac:dyDescent="0.25">
      <c r="C983" s="5"/>
      <c r="D983" s="13"/>
      <c r="E983" s="13"/>
      <c r="F983" s="35"/>
      <c r="G983" s="35"/>
      <c r="H983" s="35"/>
      <c r="I983" s="60">
        <f t="shared" si="30"/>
        <v>0</v>
      </c>
      <c r="K983" s="13"/>
      <c r="L983" s="13"/>
      <c r="M983" s="35"/>
      <c r="N983" s="35"/>
      <c r="O983" s="35"/>
      <c r="P983" s="60">
        <f t="shared" si="31"/>
        <v>0</v>
      </c>
    </row>
    <row r="984" spans="3:16" s="12" customFormat="1" x14ac:dyDescent="0.25">
      <c r="C984" s="5"/>
      <c r="D984" s="13"/>
      <c r="E984" s="13"/>
      <c r="F984" s="35"/>
      <c r="G984" s="35"/>
      <c r="H984" s="35"/>
      <c r="I984" s="60">
        <f t="shared" si="30"/>
        <v>0</v>
      </c>
      <c r="K984" s="13"/>
      <c r="L984" s="13"/>
      <c r="M984" s="35"/>
      <c r="N984" s="35"/>
      <c r="O984" s="35"/>
      <c r="P984" s="60">
        <f t="shared" si="31"/>
        <v>0</v>
      </c>
    </row>
    <row r="985" spans="3:16" s="12" customFormat="1" x14ac:dyDescent="0.25">
      <c r="C985" s="5"/>
      <c r="D985" s="13"/>
      <c r="E985" s="13"/>
      <c r="F985" s="35"/>
      <c r="G985" s="35"/>
      <c r="H985" s="35"/>
      <c r="I985" s="60">
        <f t="shared" si="30"/>
        <v>0</v>
      </c>
      <c r="K985" s="13"/>
      <c r="L985" s="13"/>
      <c r="M985" s="35"/>
      <c r="N985" s="35"/>
      <c r="O985" s="35"/>
      <c r="P985" s="60">
        <f t="shared" si="31"/>
        <v>0</v>
      </c>
    </row>
    <row r="986" spans="3:16" s="12" customFormat="1" x14ac:dyDescent="0.25">
      <c r="C986" s="5"/>
      <c r="D986" s="13"/>
      <c r="E986" s="13"/>
      <c r="F986" s="35"/>
      <c r="G986" s="35"/>
      <c r="H986" s="35"/>
      <c r="I986" s="60">
        <f t="shared" si="30"/>
        <v>0</v>
      </c>
      <c r="K986" s="13"/>
      <c r="L986" s="13"/>
      <c r="M986" s="35"/>
      <c r="N986" s="35"/>
      <c r="O986" s="35"/>
      <c r="P986" s="60">
        <f t="shared" si="31"/>
        <v>0</v>
      </c>
    </row>
    <row r="987" spans="3:16" s="12" customFormat="1" x14ac:dyDescent="0.25">
      <c r="C987" s="5"/>
      <c r="D987" s="13"/>
      <c r="E987" s="13"/>
      <c r="F987" s="35"/>
      <c r="G987" s="35"/>
      <c r="H987" s="35"/>
      <c r="I987" s="60">
        <f t="shared" si="30"/>
        <v>0</v>
      </c>
      <c r="K987" s="13"/>
      <c r="L987" s="13"/>
      <c r="M987" s="35"/>
      <c r="N987" s="35"/>
      <c r="O987" s="35"/>
      <c r="P987" s="60">
        <f t="shared" si="31"/>
        <v>0</v>
      </c>
    </row>
    <row r="988" spans="3:16" s="12" customFormat="1" x14ac:dyDescent="0.25">
      <c r="C988" s="5"/>
      <c r="D988" s="13"/>
      <c r="E988" s="13"/>
      <c r="F988" s="35"/>
      <c r="G988" s="35"/>
      <c r="H988" s="35"/>
      <c r="I988" s="60">
        <f t="shared" si="30"/>
        <v>0</v>
      </c>
      <c r="K988" s="13"/>
      <c r="L988" s="13"/>
      <c r="M988" s="35"/>
      <c r="N988" s="35"/>
      <c r="O988" s="35"/>
      <c r="P988" s="60">
        <f t="shared" si="31"/>
        <v>0</v>
      </c>
    </row>
    <row r="989" spans="3:16" s="12" customFormat="1" x14ac:dyDescent="0.25">
      <c r="C989" s="5"/>
      <c r="D989" s="13"/>
      <c r="E989" s="13"/>
      <c r="F989" s="35"/>
      <c r="G989" s="35"/>
      <c r="H989" s="35"/>
      <c r="I989" s="60">
        <f t="shared" si="30"/>
        <v>0</v>
      </c>
      <c r="K989" s="13"/>
      <c r="L989" s="13"/>
      <c r="M989" s="35"/>
      <c r="N989" s="35"/>
      <c r="O989" s="35"/>
      <c r="P989" s="60">
        <f t="shared" si="31"/>
        <v>0</v>
      </c>
    </row>
    <row r="990" spans="3:16" s="12" customFormat="1" x14ac:dyDescent="0.25">
      <c r="C990" s="5"/>
      <c r="D990" s="13"/>
      <c r="E990" s="13"/>
      <c r="F990" s="35"/>
      <c r="G990" s="35"/>
      <c r="H990" s="35"/>
      <c r="I990" s="60">
        <f t="shared" si="30"/>
        <v>0</v>
      </c>
      <c r="K990" s="13"/>
      <c r="L990" s="13"/>
      <c r="M990" s="35"/>
      <c r="N990" s="35"/>
      <c r="O990" s="35"/>
      <c r="P990" s="60">
        <f t="shared" si="31"/>
        <v>0</v>
      </c>
    </row>
    <row r="991" spans="3:16" s="12" customFormat="1" x14ac:dyDescent="0.25">
      <c r="C991" s="5"/>
      <c r="D991" s="13"/>
      <c r="E991" s="13"/>
      <c r="F991" s="35"/>
      <c r="G991" s="35"/>
      <c r="H991" s="35"/>
      <c r="I991" s="60">
        <f t="shared" si="30"/>
        <v>0</v>
      </c>
      <c r="K991" s="13"/>
      <c r="L991" s="13"/>
      <c r="M991" s="35"/>
      <c r="N991" s="35"/>
      <c r="O991" s="35"/>
      <c r="P991" s="60">
        <f t="shared" si="31"/>
        <v>0</v>
      </c>
    </row>
    <row r="992" spans="3:16" s="12" customFormat="1" x14ac:dyDescent="0.25">
      <c r="C992" s="5"/>
      <c r="D992" s="13"/>
      <c r="E992" s="13"/>
      <c r="F992" s="35"/>
      <c r="G992" s="35"/>
      <c r="H992" s="35"/>
      <c r="I992" s="60">
        <f t="shared" si="30"/>
        <v>0</v>
      </c>
      <c r="K992" s="13"/>
      <c r="L992" s="13"/>
      <c r="M992" s="35"/>
      <c r="N992" s="35"/>
      <c r="O992" s="35"/>
      <c r="P992" s="60">
        <f t="shared" si="31"/>
        <v>0</v>
      </c>
    </row>
    <row r="993" spans="3:16" s="12" customFormat="1" x14ac:dyDescent="0.25">
      <c r="C993" s="5"/>
      <c r="D993" s="13"/>
      <c r="E993" s="13"/>
      <c r="F993" s="35"/>
      <c r="G993" s="35"/>
      <c r="H993" s="35"/>
      <c r="I993" s="60">
        <f t="shared" si="30"/>
        <v>0</v>
      </c>
      <c r="K993" s="13"/>
      <c r="L993" s="13"/>
      <c r="M993" s="35"/>
      <c r="N993" s="35"/>
      <c r="O993" s="35"/>
      <c r="P993" s="60">
        <f t="shared" si="31"/>
        <v>0</v>
      </c>
    </row>
    <row r="994" spans="3:16" s="12" customFormat="1" x14ac:dyDescent="0.25">
      <c r="C994" s="5"/>
      <c r="D994" s="13"/>
      <c r="E994" s="13"/>
      <c r="F994" s="35"/>
      <c r="G994" s="35"/>
      <c r="H994" s="35"/>
      <c r="I994" s="60">
        <f t="shared" si="30"/>
        <v>0</v>
      </c>
      <c r="K994" s="13"/>
      <c r="L994" s="13"/>
      <c r="M994" s="35"/>
      <c r="N994" s="35"/>
      <c r="O994" s="35"/>
      <c r="P994" s="60">
        <f t="shared" si="31"/>
        <v>0</v>
      </c>
    </row>
    <row r="995" spans="3:16" s="12" customFormat="1" x14ac:dyDescent="0.25">
      <c r="C995" s="5"/>
      <c r="D995" s="13"/>
      <c r="E995" s="13"/>
      <c r="F995" s="35"/>
      <c r="G995" s="35"/>
      <c r="H995" s="35"/>
      <c r="I995" s="60">
        <f t="shared" si="30"/>
        <v>0</v>
      </c>
      <c r="K995" s="13"/>
      <c r="L995" s="13"/>
      <c r="M995" s="35"/>
      <c r="N995" s="35"/>
      <c r="O995" s="35"/>
      <c r="P995" s="60">
        <f t="shared" si="31"/>
        <v>0</v>
      </c>
    </row>
    <row r="996" spans="3:16" s="12" customFormat="1" x14ac:dyDescent="0.25">
      <c r="C996" s="5"/>
      <c r="D996" s="13"/>
      <c r="E996" s="13"/>
      <c r="F996" s="35"/>
      <c r="G996" s="35"/>
      <c r="H996" s="35"/>
      <c r="I996" s="60">
        <f t="shared" si="30"/>
        <v>0</v>
      </c>
      <c r="K996" s="13"/>
      <c r="L996" s="13"/>
      <c r="M996" s="35"/>
      <c r="N996" s="35"/>
      <c r="O996" s="35"/>
      <c r="P996" s="60">
        <f t="shared" si="31"/>
        <v>0</v>
      </c>
    </row>
    <row r="997" spans="3:16" s="12" customFormat="1" x14ac:dyDescent="0.25">
      <c r="C997" s="5"/>
      <c r="D997" s="13"/>
      <c r="E997" s="13"/>
      <c r="F997" s="35"/>
      <c r="G997" s="35"/>
      <c r="H997" s="35"/>
      <c r="I997" s="60">
        <f t="shared" si="30"/>
        <v>0</v>
      </c>
      <c r="K997" s="13"/>
      <c r="L997" s="13"/>
      <c r="M997" s="35"/>
      <c r="N997" s="35"/>
      <c r="O997" s="35"/>
      <c r="P997" s="60">
        <f t="shared" si="31"/>
        <v>0</v>
      </c>
    </row>
    <row r="998" spans="3:16" s="12" customFormat="1" x14ac:dyDescent="0.25">
      <c r="C998" s="5"/>
      <c r="D998" s="13"/>
      <c r="E998" s="13"/>
      <c r="F998" s="35"/>
      <c r="G998" s="35"/>
      <c r="H998" s="35"/>
      <c r="I998" s="60">
        <f t="shared" si="30"/>
        <v>0</v>
      </c>
      <c r="K998" s="13"/>
      <c r="L998" s="13"/>
      <c r="M998" s="35"/>
      <c r="N998" s="35"/>
      <c r="O998" s="35"/>
      <c r="P998" s="60">
        <f t="shared" si="31"/>
        <v>0</v>
      </c>
    </row>
    <row r="999" spans="3:16" s="12" customFormat="1" x14ac:dyDescent="0.25">
      <c r="C999" s="5"/>
      <c r="D999" s="13"/>
      <c r="E999" s="13"/>
      <c r="F999" s="35"/>
      <c r="G999" s="35"/>
      <c r="H999" s="35"/>
      <c r="I999" s="60">
        <f t="shared" si="30"/>
        <v>0</v>
      </c>
      <c r="K999" s="13"/>
      <c r="L999" s="13"/>
      <c r="M999" s="35"/>
      <c r="N999" s="35"/>
      <c r="O999" s="35"/>
      <c r="P999" s="60">
        <f t="shared" si="31"/>
        <v>0</v>
      </c>
    </row>
    <row r="1000" spans="3:16" s="12" customFormat="1" x14ac:dyDescent="0.25">
      <c r="C1000" s="5"/>
      <c r="D1000" s="13"/>
      <c r="E1000" s="13"/>
      <c r="F1000" s="35"/>
      <c r="G1000" s="35"/>
      <c r="H1000" s="35"/>
      <c r="I1000" s="60">
        <f t="shared" si="30"/>
        <v>0</v>
      </c>
      <c r="K1000" s="13"/>
      <c r="L1000" s="13"/>
      <c r="M1000" s="35"/>
      <c r="N1000" s="35"/>
      <c r="O1000" s="35"/>
      <c r="P1000" s="60">
        <f t="shared" si="31"/>
        <v>0</v>
      </c>
    </row>
    <row r="1001" spans="3:16" s="12" customFormat="1" x14ac:dyDescent="0.25">
      <c r="C1001" s="5"/>
      <c r="D1001" s="13"/>
      <c r="E1001" s="13"/>
      <c r="F1001" s="35"/>
      <c r="G1001" s="35"/>
      <c r="H1001" s="35"/>
      <c r="I1001" s="60">
        <f t="shared" si="30"/>
        <v>0</v>
      </c>
      <c r="K1001" s="13"/>
      <c r="L1001" s="13"/>
      <c r="M1001" s="35"/>
      <c r="N1001" s="35"/>
      <c r="O1001" s="35"/>
      <c r="P1001" s="60">
        <f t="shared" si="31"/>
        <v>0</v>
      </c>
    </row>
    <row r="1002" spans="3:16" s="12" customFormat="1" x14ac:dyDescent="0.25">
      <c r="C1002" s="5"/>
      <c r="D1002" s="13"/>
      <c r="E1002" s="13"/>
      <c r="F1002" s="35"/>
      <c r="G1002" s="35"/>
      <c r="H1002" s="35"/>
      <c r="I1002" s="60">
        <f t="shared" si="30"/>
        <v>0</v>
      </c>
      <c r="K1002" s="13"/>
      <c r="L1002" s="13"/>
      <c r="M1002" s="35"/>
      <c r="N1002" s="35"/>
      <c r="O1002" s="35"/>
      <c r="P1002" s="60">
        <f t="shared" si="31"/>
        <v>0</v>
      </c>
    </row>
    <row r="1003" spans="3:16" s="12" customFormat="1" x14ac:dyDescent="0.25">
      <c r="C1003" s="5"/>
      <c r="D1003" s="13"/>
      <c r="E1003" s="13"/>
      <c r="F1003" s="35"/>
      <c r="G1003" s="35"/>
      <c r="H1003" s="35"/>
      <c r="I1003" s="60">
        <f t="shared" si="30"/>
        <v>0</v>
      </c>
      <c r="K1003" s="13"/>
      <c r="L1003" s="13"/>
      <c r="M1003" s="35"/>
      <c r="N1003" s="35"/>
      <c r="O1003" s="35"/>
      <c r="P1003" s="60">
        <f t="shared" si="31"/>
        <v>0</v>
      </c>
    </row>
  </sheetData>
  <sheetProtection algorithmName="SHA-512" hashValue="bHmSBSEzZ26AM3Q5kam62t+tgEDEA4EgOnqI7B4hg2cJDsO4HHjDkOrD1RV5vivXA7qYc3QoUrp7eSIJqb3B0g==" saltValue="UuZXkTBWOjfqvh9yLIW4QQ==" spinCount="100000" sheet="1" formatCells="0" formatColumns="0" formatRows="0" insertColumns="0" sort="0"/>
  <autoFilter ref="B12:R12" xr:uid="{7BC70FF4-5103-49AB-AC97-34C3B5ED818C}"/>
  <dataValidations count="1">
    <dataValidation operator="equal" allowBlank="1" showInputMessage="1" showErrorMessage="1" sqref="P12" xr:uid="{EBD73264-46D7-4373-A8A2-21606412787F}"/>
  </dataValidations>
  <pageMargins left="0.7" right="0.7" top="0.75" bottom="0.75" header="0.3" footer="0.3"/>
  <pageSetup paperSize="9" orientation="portrait" r:id="rId1"/>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EACB1F-CFAF-4152-B2B3-B5EC73364C3A}">
  <dimension ref="A1:XFC60"/>
  <sheetViews>
    <sheetView showGridLines="0" zoomScaleNormal="100" workbookViewId="0">
      <selection activeCell="A9" sqref="A9:B9"/>
    </sheetView>
  </sheetViews>
  <sheetFormatPr defaultColWidth="0" defaultRowHeight="12.5" zeroHeight="1" x14ac:dyDescent="0.25"/>
  <cols>
    <col min="1" max="1" width="12.08984375" customWidth="1"/>
    <col min="2" max="2" width="18.1796875" bestFit="1" customWidth="1"/>
    <col min="3" max="8" width="9.1796875" customWidth="1"/>
    <col min="9" max="9" width="19.453125" customWidth="1"/>
    <col min="10" max="16383" width="9.1796875" hidden="1"/>
    <col min="16384" max="16384" width="7.1796875" hidden="1" customWidth="1"/>
  </cols>
  <sheetData>
    <row r="1" spans="1:9" s="87" customFormat="1" ht="21" x14ac:dyDescent="0.5">
      <c r="A1" s="119" t="s">
        <v>2775</v>
      </c>
      <c r="B1" s="119"/>
      <c r="C1" s="119"/>
      <c r="D1" s="119"/>
      <c r="E1" s="119"/>
      <c r="F1" s="119" t="s">
        <v>2767</v>
      </c>
      <c r="G1" s="119"/>
      <c r="H1" s="119"/>
      <c r="I1" s="78" t="s">
        <v>2768</v>
      </c>
    </row>
    <row r="2" spans="1:9" s="87" customFormat="1" ht="21" x14ac:dyDescent="0.5">
      <c r="A2" s="91"/>
      <c r="B2" s="91"/>
      <c r="C2" s="91"/>
      <c r="D2" s="91"/>
      <c r="E2" s="91"/>
      <c r="F2" s="91"/>
      <c r="G2" s="91"/>
      <c r="H2" s="91"/>
      <c r="I2" s="78"/>
    </row>
    <row r="3" spans="1:9" s="87" customFormat="1" ht="14.5" x14ac:dyDescent="0.35">
      <c r="A3" s="81" t="s">
        <v>2779</v>
      </c>
      <c r="B3" s="81"/>
      <c r="C3" s="81"/>
      <c r="D3" s="81"/>
      <c r="E3" s="81"/>
      <c r="F3" s="81"/>
      <c r="G3" s="120"/>
      <c r="H3" s="120"/>
      <c r="I3" s="81"/>
    </row>
    <row r="4" spans="1:9" s="87" customFormat="1" ht="14.5" x14ac:dyDescent="0.35">
      <c r="A4" s="114">
        <f>Hakulomake!B29</f>
        <v>0</v>
      </c>
      <c r="B4" s="114"/>
      <c r="C4" s="78"/>
      <c r="D4" s="78"/>
      <c r="E4" s="78"/>
      <c r="F4" s="79" t="s">
        <v>2769</v>
      </c>
      <c r="G4" s="79"/>
      <c r="H4" s="121">
        <f>Hakulomake!B11</f>
        <v>0</v>
      </c>
      <c r="I4" s="121"/>
    </row>
    <row r="5" spans="1:9" s="87" customFormat="1" ht="14.5" x14ac:dyDescent="0.35">
      <c r="A5" s="114"/>
      <c r="B5" s="114"/>
      <c r="C5" s="78"/>
      <c r="D5" s="78"/>
      <c r="E5" s="78"/>
      <c r="F5" s="79" t="s">
        <v>2770</v>
      </c>
      <c r="G5" s="79"/>
      <c r="H5" s="115">
        <v>1</v>
      </c>
      <c r="I5" s="115"/>
    </row>
    <row r="6" spans="1:9" s="87" customFormat="1" ht="14.5" x14ac:dyDescent="0.35">
      <c r="A6" s="114"/>
      <c r="B6" s="114"/>
      <c r="C6" s="78"/>
      <c r="D6" s="78"/>
      <c r="E6" s="78"/>
      <c r="F6" s="79" t="s">
        <v>2771</v>
      </c>
      <c r="G6" s="79"/>
      <c r="H6" s="115"/>
      <c r="I6" s="115"/>
    </row>
    <row r="7" spans="1:9" s="87" customFormat="1" ht="14.5" x14ac:dyDescent="0.35">
      <c r="A7" s="114"/>
      <c r="B7" s="114"/>
      <c r="C7" s="78"/>
      <c r="D7" s="78"/>
      <c r="E7" s="78"/>
      <c r="F7" s="79" t="s">
        <v>2772</v>
      </c>
      <c r="G7" s="79"/>
      <c r="H7" s="115" t="s">
        <v>2773</v>
      </c>
      <c r="I7" s="115"/>
    </row>
    <row r="8" spans="1:9" s="87" customFormat="1" ht="14.5" x14ac:dyDescent="0.35">
      <c r="A8" s="114">
        <f>+Hakulomake!B31</f>
        <v>0</v>
      </c>
      <c r="B8" s="118"/>
      <c r="C8" s="78"/>
      <c r="D8" s="78"/>
      <c r="E8" s="78"/>
      <c r="F8" s="79" t="s">
        <v>2784</v>
      </c>
      <c r="G8" s="79"/>
      <c r="H8" s="116" t="s">
        <v>2783</v>
      </c>
      <c r="I8" s="116"/>
    </row>
    <row r="9" spans="1:9" s="87" customFormat="1" ht="14.5" x14ac:dyDescent="0.35">
      <c r="A9" s="114">
        <f>Hakulomake!B34</f>
        <v>0</v>
      </c>
      <c r="B9" s="118"/>
      <c r="C9" s="78"/>
      <c r="D9" s="78"/>
      <c r="E9" s="78"/>
      <c r="F9" s="80"/>
      <c r="G9" s="80"/>
      <c r="H9" s="116"/>
      <c r="I9" s="116"/>
    </row>
    <row r="10" spans="1:9" s="87" customFormat="1" ht="14.5" x14ac:dyDescent="0.35">
      <c r="A10" s="114">
        <f>Hakulomake!B30</f>
        <v>0</v>
      </c>
      <c r="B10" s="118"/>
      <c r="C10" s="78"/>
      <c r="D10" s="78"/>
      <c r="E10" s="78"/>
      <c r="F10" s="79"/>
      <c r="G10" s="79"/>
      <c r="H10" s="111"/>
      <c r="I10" s="111"/>
    </row>
    <row r="11" spans="1:9" s="87" customFormat="1" ht="14.5" x14ac:dyDescent="0.35">
      <c r="A11" s="96"/>
      <c r="B11" s="97"/>
      <c r="C11" s="78"/>
      <c r="D11" s="78"/>
      <c r="E11" s="93"/>
      <c r="F11" s="94"/>
      <c r="G11" s="94"/>
      <c r="H11" s="95"/>
      <c r="I11" s="95"/>
    </row>
    <row r="12" spans="1:9" s="87" customFormat="1" ht="14.5" x14ac:dyDescent="0.35">
      <c r="A12" s="117"/>
      <c r="B12" s="117"/>
      <c r="C12" s="117"/>
      <c r="D12" s="117"/>
      <c r="E12" s="93"/>
      <c r="F12" s="94"/>
      <c r="G12" s="94"/>
      <c r="H12" s="95"/>
      <c r="I12" s="95"/>
    </row>
    <row r="13" spans="1:9" s="87" customFormat="1" ht="14.5" x14ac:dyDescent="0.35">
      <c r="A13" s="117"/>
      <c r="B13" s="117"/>
      <c r="C13" s="117"/>
      <c r="D13" s="117"/>
      <c r="E13" s="78"/>
      <c r="F13" s="78"/>
      <c r="G13" s="112"/>
      <c r="H13" s="112"/>
      <c r="I13" s="78"/>
    </row>
    <row r="14" spans="1:9" s="87" customFormat="1" x14ac:dyDescent="0.25">
      <c r="A14" s="113" t="s">
        <v>2778</v>
      </c>
      <c r="B14" s="113"/>
      <c r="C14" s="113"/>
      <c r="D14" s="113"/>
      <c r="E14" s="113"/>
      <c r="F14" s="113"/>
      <c r="G14" s="113"/>
      <c r="H14" s="113"/>
      <c r="I14" s="113"/>
    </row>
    <row r="15" spans="1:9" s="87" customFormat="1" x14ac:dyDescent="0.25">
      <c r="A15" s="113"/>
      <c r="B15" s="113"/>
      <c r="C15" s="113"/>
      <c r="D15" s="113"/>
      <c r="E15" s="113"/>
      <c r="F15" s="113"/>
      <c r="G15" s="113"/>
      <c r="H15" s="113"/>
      <c r="I15" s="113"/>
    </row>
    <row r="16" spans="1:9" s="87" customFormat="1" ht="15" customHeight="1" x14ac:dyDescent="0.35">
      <c r="A16" s="81"/>
      <c r="B16" s="81"/>
      <c r="C16" s="81"/>
      <c r="D16" s="81"/>
      <c r="E16" s="81"/>
      <c r="F16" s="126" t="s">
        <v>2781</v>
      </c>
      <c r="G16" s="126" t="s">
        <v>2782</v>
      </c>
      <c r="H16" s="103"/>
      <c r="I16" s="103"/>
    </row>
    <row r="17" spans="1:9" s="87" customFormat="1" ht="15" customHeight="1" x14ac:dyDescent="0.35">
      <c r="A17" s="81"/>
      <c r="B17" s="81"/>
      <c r="C17" s="81"/>
      <c r="D17" s="81"/>
      <c r="E17" s="81"/>
      <c r="F17" s="127"/>
      <c r="G17" s="127"/>
      <c r="H17" s="103"/>
      <c r="I17" s="103"/>
    </row>
    <row r="18" spans="1:9" s="87" customFormat="1" ht="15" customHeight="1" x14ac:dyDescent="0.35">
      <c r="A18" s="81"/>
      <c r="B18" s="81"/>
      <c r="C18" s="81"/>
      <c r="D18" s="81"/>
      <c r="E18" s="81"/>
      <c r="F18" s="127"/>
      <c r="G18" s="127"/>
      <c r="H18" s="103" t="s">
        <v>2774</v>
      </c>
      <c r="I18" s="103" t="s">
        <v>2780</v>
      </c>
    </row>
    <row r="19" spans="1:9" s="87" customFormat="1" ht="14.5" x14ac:dyDescent="0.35">
      <c r="A19" s="114" t="s">
        <v>20</v>
      </c>
      <c r="B19" s="114"/>
      <c r="C19" s="82"/>
      <c r="D19" s="82"/>
      <c r="E19" s="82"/>
      <c r="F19" s="104">
        <f>Hakulomake!B49</f>
        <v>0</v>
      </c>
      <c r="G19" s="104">
        <f>Hakulomake!B50</f>
        <v>0</v>
      </c>
      <c r="H19" s="102">
        <v>0</v>
      </c>
      <c r="I19" s="104">
        <f>F19+G19</f>
        <v>0</v>
      </c>
    </row>
    <row r="20" spans="1:9" s="87" customFormat="1" ht="14.5" x14ac:dyDescent="0.35">
      <c r="A20" s="114" t="s">
        <v>21</v>
      </c>
      <c r="B20" s="114"/>
      <c r="C20" s="82"/>
      <c r="D20" s="82"/>
      <c r="E20" s="82"/>
      <c r="F20" s="104">
        <f>Hakulomake!C49</f>
        <v>0</v>
      </c>
      <c r="G20" s="104">
        <f>Hakulomake!C50</f>
        <v>0</v>
      </c>
      <c r="H20" s="102">
        <v>0</v>
      </c>
      <c r="I20" s="104">
        <f>F20+G20</f>
        <v>0</v>
      </c>
    </row>
    <row r="21" spans="1:9" s="87" customFormat="1" ht="14.5" x14ac:dyDescent="0.35">
      <c r="A21" s="128"/>
      <c r="B21" s="128"/>
      <c r="C21" s="83"/>
      <c r="D21" s="83"/>
      <c r="E21" s="83"/>
      <c r="F21" s="83"/>
      <c r="G21" s="128"/>
      <c r="H21" s="128"/>
      <c r="I21" s="83"/>
    </row>
    <row r="22" spans="1:9" s="87" customFormat="1" ht="14.5" x14ac:dyDescent="0.35">
      <c r="A22" s="128"/>
      <c r="B22" s="128"/>
      <c r="C22" s="83"/>
      <c r="D22" s="83"/>
      <c r="E22" s="83"/>
      <c r="F22" s="83"/>
      <c r="G22" s="128"/>
      <c r="H22" s="128"/>
      <c r="I22" s="83"/>
    </row>
    <row r="23" spans="1:9" s="87" customFormat="1" ht="14.5" x14ac:dyDescent="0.35">
      <c r="A23" s="128"/>
      <c r="B23" s="128"/>
      <c r="C23" s="83"/>
      <c r="D23" s="83"/>
      <c r="E23" s="83"/>
      <c r="F23" s="83"/>
      <c r="G23" s="128"/>
      <c r="H23" s="128"/>
      <c r="I23" s="83"/>
    </row>
    <row r="24" spans="1:9" s="87" customFormat="1" ht="14.5" x14ac:dyDescent="0.35">
      <c r="A24" s="128"/>
      <c r="B24" s="128"/>
      <c r="C24" s="83"/>
      <c r="D24" s="83"/>
      <c r="E24" s="83"/>
      <c r="F24" s="83"/>
      <c r="G24" s="128"/>
      <c r="H24" s="128"/>
      <c r="I24" s="83"/>
    </row>
    <row r="25" spans="1:9" s="87" customFormat="1" ht="14.5" x14ac:dyDescent="0.35">
      <c r="A25" s="83"/>
      <c r="B25" s="83"/>
      <c r="C25" s="83"/>
      <c r="D25" s="83"/>
      <c r="E25" s="83"/>
      <c r="F25" s="83"/>
      <c r="G25" s="128"/>
      <c r="H25" s="128"/>
      <c r="I25" s="83"/>
    </row>
    <row r="26" spans="1:9" s="87" customFormat="1" ht="14.5" x14ac:dyDescent="0.35">
      <c r="A26" s="84" t="s">
        <v>2776</v>
      </c>
      <c r="B26" s="84"/>
      <c r="C26" s="79"/>
      <c r="D26" s="84"/>
      <c r="E26" s="84"/>
      <c r="F26" s="79"/>
      <c r="G26" s="130" t="s">
        <v>2777</v>
      </c>
      <c r="H26" s="130"/>
      <c r="I26" s="105">
        <f>Hakulomake!C52</f>
        <v>0</v>
      </c>
    </row>
    <row r="27" spans="1:9" s="87" customFormat="1" ht="14.5" x14ac:dyDescent="0.35">
      <c r="A27" s="98">
        <v>45610</v>
      </c>
      <c r="B27" s="115"/>
      <c r="C27" s="115"/>
      <c r="D27" s="79"/>
      <c r="E27" s="115"/>
      <c r="F27" s="115"/>
      <c r="G27" s="115"/>
      <c r="H27" s="115"/>
      <c r="I27" s="79"/>
    </row>
    <row r="28" spans="1:9" s="92" customFormat="1" ht="14.5" x14ac:dyDescent="0.35">
      <c r="A28" s="99"/>
      <c r="B28" s="90"/>
      <c r="C28" s="90"/>
      <c r="D28" s="89"/>
      <c r="E28" s="90"/>
      <c r="F28" s="90"/>
      <c r="G28" s="90"/>
      <c r="H28" s="90"/>
      <c r="I28" s="89"/>
    </row>
    <row r="29" spans="1:9" s="123" customFormat="1" ht="14.5" x14ac:dyDescent="0.35">
      <c r="A29" s="124"/>
      <c r="B29" s="125"/>
      <c r="C29" s="122"/>
    </row>
    <row r="30" spans="1:9" s="92" customFormat="1" ht="14.5" x14ac:dyDescent="0.35">
      <c r="A30" s="124"/>
      <c r="B30" s="125"/>
      <c r="C30" s="122"/>
      <c r="D30" s="123"/>
      <c r="E30" s="123"/>
      <c r="F30" s="123"/>
      <c r="G30" s="123"/>
      <c r="H30" s="123"/>
      <c r="I30" s="123"/>
    </row>
    <row r="31" spans="1:9" s="92" customFormat="1" ht="13" x14ac:dyDescent="0.3">
      <c r="A31" s="100"/>
      <c r="B31" s="88"/>
      <c r="C31" s="88"/>
      <c r="D31" s="88"/>
      <c r="E31" s="88"/>
      <c r="F31" s="88"/>
      <c r="G31" s="129"/>
      <c r="H31" s="129"/>
      <c r="I31" s="88"/>
    </row>
    <row r="32" spans="1:9" s="92" customFormat="1" ht="14.5" x14ac:dyDescent="0.35">
      <c r="A32" s="89"/>
      <c r="B32" s="89"/>
      <c r="C32" s="88"/>
      <c r="D32" s="88"/>
      <c r="E32" s="88"/>
      <c r="F32" s="88"/>
      <c r="G32" s="129"/>
      <c r="H32" s="129"/>
      <c r="I32" s="88"/>
    </row>
    <row r="33" spans="1:6" s="92" customFormat="1" ht="14.5" x14ac:dyDescent="0.35">
      <c r="A33" s="122"/>
      <c r="B33" s="123"/>
      <c r="C33" s="122"/>
      <c r="D33" s="123"/>
      <c r="E33" s="123"/>
      <c r="F33" s="123"/>
    </row>
    <row r="34" spans="1:6" s="87" customFormat="1" ht="13" x14ac:dyDescent="0.3">
      <c r="A34" s="85" t="str">
        <f>CONCATENATE(A4,"    ",A8,"  ",A10,"   ",A9)</f>
        <v>0    0  0   0</v>
      </c>
      <c r="B34" s="86"/>
    </row>
    <row r="35" spans="1:6" s="87" customFormat="1" ht="13" x14ac:dyDescent="0.3">
      <c r="A35" s="101"/>
      <c r="B35" s="85"/>
    </row>
    <row r="49" customFormat="1" x14ac:dyDescent="0.25"/>
    <row r="60" customFormat="1" x14ac:dyDescent="0.25"/>
  </sheetData>
  <mergeCells count="44">
    <mergeCell ref="G23:H23"/>
    <mergeCell ref="A24:B24"/>
    <mergeCell ref="G24:H24"/>
    <mergeCell ref="G32:H32"/>
    <mergeCell ref="G26:H26"/>
    <mergeCell ref="B27:C27"/>
    <mergeCell ref="E27:F27"/>
    <mergeCell ref="G27:H27"/>
    <mergeCell ref="G25:H25"/>
    <mergeCell ref="A33:B33"/>
    <mergeCell ref="A29:B29"/>
    <mergeCell ref="A30:B30"/>
    <mergeCell ref="G16:G18"/>
    <mergeCell ref="A19:B19"/>
    <mergeCell ref="A21:B21"/>
    <mergeCell ref="G21:H21"/>
    <mergeCell ref="A22:B22"/>
    <mergeCell ref="G22:H22"/>
    <mergeCell ref="F16:F18"/>
    <mergeCell ref="A20:B20"/>
    <mergeCell ref="C33:F33"/>
    <mergeCell ref="C29:XFD29"/>
    <mergeCell ref="C30:I30"/>
    <mergeCell ref="G31:H31"/>
    <mergeCell ref="A23:B23"/>
    <mergeCell ref="A1:E1"/>
    <mergeCell ref="F1:H1"/>
    <mergeCell ref="G3:H3"/>
    <mergeCell ref="A4:B4"/>
    <mergeCell ref="H4:I4"/>
    <mergeCell ref="H10:I10"/>
    <mergeCell ref="G13:H13"/>
    <mergeCell ref="A14:I15"/>
    <mergeCell ref="A5:B5"/>
    <mergeCell ref="H5:I5"/>
    <mergeCell ref="H8:I9"/>
    <mergeCell ref="A12:D13"/>
    <mergeCell ref="A6:B6"/>
    <mergeCell ref="H6:I6"/>
    <mergeCell ref="A7:B7"/>
    <mergeCell ref="H7:I7"/>
    <mergeCell ref="A8:B8"/>
    <mergeCell ref="A9:B9"/>
    <mergeCell ref="A10:B10"/>
  </mergeCells>
  <pageMargins left="0.7" right="0.7" top="0.75" bottom="0.75" header="0.3" footer="0.3"/>
  <pageSetup scale="88"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
</file>

<file path=customXml/item2.xml><?xml version="1.0" encoding="utf-8"?>
<ct:contentTypeSchema xmlns:ct="http://schemas.microsoft.com/office/2006/metadata/contentType" xmlns:ma="http://schemas.microsoft.com/office/2006/metadata/properties/metaAttributes" ct:_="" ma:_="" ma:contentTypeName="Valo Työtilan dokumentti" ma:contentTypeID="0x010100D97B88E924714D2BA8DA46FB397A5DA80022F2AAA47AD47D499730CDB598CDC0B6" ma:contentTypeVersion="12" ma:contentTypeDescription="Luo uusi asiakirja." ma:contentTypeScope="" ma:versionID="badd2be0c941bd052b65a90a651fac1f">
  <xsd:schema xmlns:xsd="http://www.w3.org/2001/XMLSchema" xmlns:xs="http://www.w3.org/2001/XMLSchema" xmlns:p="http://schemas.microsoft.com/office/2006/metadata/properties" xmlns:ns2="b0769db4-7a1b-4d8b-957c-11583b019993" targetNamespace="http://schemas.microsoft.com/office/2006/metadata/properties" ma:root="true" ma:fieldsID="0077e12c0655a12bfb6b6d284d57c6ce" ns2:_="">
    <xsd:import namespace="b0769db4-7a1b-4d8b-957c-11583b019993"/>
    <xsd:element name="properties">
      <xsd:complexType>
        <xsd:sequence>
          <xsd:element name="documentManagement">
            <xsd:complexType>
              <xsd:all>
                <xsd:element ref="ns2:ValoWorkspaceDocumentLanguage" minOccurs="0"/>
                <xsd:element ref="ns2:ValoWorkspaceOwner" minOccurs="0"/>
                <xsd:element ref="ns2:ValoWorkspaceDocumentType" minOccurs="0"/>
                <xsd:element ref="ns2:ValoWorkspaceConfidentiality" minOccurs="0"/>
                <xsd:element ref="ns2:ValoWorkspacePreservationTime" minOccurs="0"/>
                <xsd:element ref="ns2:WorkSpaceOtherOrganisation" minOccurs="0"/>
                <xsd:element ref="ns2:TaxKeywordTaxHTField" minOccurs="0"/>
                <xsd:element ref="ns2:TaxCatchAll" minOccurs="0"/>
                <xsd:element ref="ns2:TaxCatchAllLabel" minOccurs="0"/>
                <xsd:element ref="ns2:SharedWithUsers" minOccurs="0"/>
                <xsd:element ref="ns2: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0769db4-7a1b-4d8b-957c-11583b019993" elementFormDefault="qualified">
    <xsd:import namespace="http://schemas.microsoft.com/office/2006/documentManagement/types"/>
    <xsd:import namespace="http://schemas.microsoft.com/office/infopath/2007/PartnerControls"/>
    <xsd:element name="ValoWorkspaceDocumentLanguage" ma:index="8" nillable="true" ma:displayName="Kieli" ma:default="Suomi" ma:description="" ma:internalName="ValoWorkspaceDocumentLanguage">
      <xsd:simpleType>
        <xsd:restriction base="dms:Choice">
          <xsd:enumeration value="Suomi"/>
          <xsd:enumeration value="Ruotsi"/>
          <xsd:enumeration value="Englanti"/>
        </xsd:restriction>
      </xsd:simpleType>
    </xsd:element>
    <xsd:element name="ValoWorkspaceOwner" ma:index="9" nillable="true" ma:displayName="Omistaja" ma:list="UserInfo" ma:SharePointGroup="0" ma:internalName="ValoWorkspaceOwner"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ValoWorkspaceDocumentType" ma:index="10" nillable="true" ma:displayName="Dokumentin tyyppi" ma:internalName="ValoWorkspaceDocumentType">
      <xsd:simpleType>
        <xsd:restriction base="dms:Choice">
          <xsd:enumeration value="Pöytäkirja"/>
          <xsd:enumeration value="Muistio"/>
          <xsd:enumeration value="Kirje"/>
          <xsd:enumeration value="Esitys"/>
          <xsd:enumeration value="Esitelmä"/>
          <xsd:enumeration value="Lausunto"/>
          <xsd:enumeration value="Sopimus"/>
          <xsd:enumeration value="Selvitys"/>
          <xsd:enumeration value="Tutkimus"/>
          <xsd:enumeration value="Raportti"/>
          <xsd:enumeration value="Matkaraportti"/>
          <xsd:enumeration value="Matkamääräys"/>
          <xsd:enumeration value="Seminaariraportti"/>
          <xsd:enumeration value="Poissaoloilmoitus"/>
          <xsd:enumeration value="Kehityskeskustelu"/>
          <xsd:enumeration value="Chatham house"/>
          <xsd:enumeration value="Blanco"/>
          <xsd:enumeration value="Blogi"/>
          <xsd:enumeration value="Lista"/>
          <xsd:enumeration value="Ohje"/>
          <xsd:enumeration value="Artikkeli"/>
          <xsd:enumeration value="Toimintakertomus"/>
          <xsd:enumeration value="Toimintasuunnitelma"/>
          <xsd:enumeration value="Luonnos"/>
          <xsd:enumeration value="Budjetti"/>
        </xsd:restriction>
      </xsd:simpleType>
    </xsd:element>
    <xsd:element name="ValoWorkspaceConfidentiality" ma:index="11" nillable="true" ma:displayName="Turvaluokka" ma:default="Julkinen" ma:internalName="ValoWorkspaceConfidentiality" ma:readOnly="false">
      <xsd:simpleType>
        <xsd:restriction base="dms:Choice">
          <xsd:enumeration value="TL III"/>
          <xsd:enumeration value="TL IV"/>
          <xsd:enumeration value="Ei määritelty (tekijä muu kuin HVKlainen)"/>
          <xsd:enumeration value="Julkinen"/>
        </xsd:restriction>
      </xsd:simpleType>
    </xsd:element>
    <xsd:element name="ValoWorkspacePreservationTime" ma:index="12" nillable="true" ma:displayName="Säilytysaika" ma:default="5 vuotta" ma:internalName="ValoWorkspacePreservationTime" ma:readOnly="false">
      <xsd:simpleType>
        <xsd:restriction base="dms:Choice">
          <xsd:enumeration value="1 vuosi"/>
          <xsd:enumeration value="5 vuotta"/>
          <xsd:enumeration value="10 vuotta"/>
          <xsd:enumeration value="Pysyvä"/>
        </xsd:restriction>
      </xsd:simpleType>
    </xsd:element>
    <xsd:element name="WorkSpaceOtherOrganisation" ma:index="13" nillable="true" ma:displayName="Muu organisaatio" ma:internalName="WorkSpaceOtherOrganisation">
      <xsd:simpleType>
        <xsd:restriction base="dms:Choice">
          <xsd:enumeration value="Alkutuotantopooli"/>
          <xsd:enumeration value="Aluepooli"/>
          <xsd:enumeration value="AVI"/>
          <xsd:enumeration value="Digia"/>
          <xsd:enumeration value="DSB"/>
          <xsd:enumeration value="Elinkeinoelämän keskusliitto"/>
          <xsd:enumeration value="Elintarviketeollisuuspooli"/>
          <xsd:enumeration value="ELY"/>
          <xsd:enumeration value="Energiavirasto"/>
          <xsd:enumeration value="Erillisverkot"/>
          <xsd:enumeration value="EU"/>
          <xsd:enumeration value="EVIRA"/>
          <xsd:enumeration value="Fingrid"/>
          <xsd:enumeration value="Finanssialan keskusliitto"/>
          <xsd:enumeration value="FOCP"/>
          <xsd:enumeration value="FONES"/>
          <xsd:enumeration value="Gasum"/>
          <xsd:enumeration value="Digipooli"/>
          <xsd:enumeration value="Ilmakuljetuspooli"/>
          <xsd:enumeration value="Insta"/>
          <xsd:enumeration value="Kauppa- ja jakelupooli"/>
          <xsd:enumeration value="Kemian pooli"/>
          <xsd:enumeration value="Liikennevirasto"/>
          <xsd:enumeration value="Liikenne- ja viestintäministeriö"/>
          <xsd:enumeration value="Maakuljetuspooli"/>
          <xsd:enumeration value="MATINE"/>
          <xsd:enumeration value="Mediapooli"/>
          <xsd:enumeration value="Metsäpooli"/>
          <xsd:enumeration value="MIL-pooli"/>
          <xsd:enumeration value="Maa- ja metsätalousministeriö"/>
          <xsd:enumeration value="MSB"/>
          <xsd:enumeration value="Muovi- ja kumipooli"/>
          <xsd:enumeration value="NATO"/>
          <xsd:enumeration value="Neste"/>
          <xsd:enumeration value="OECD"/>
          <xsd:enumeration value="Opetus- ja kulttuuriministeriö"/>
          <xsd:enumeration value="Oikeusministeriö"/>
          <xsd:enumeration value="Puolustusministeriö"/>
          <xsd:enumeration value="Poliisi"/>
          <xsd:enumeration value="Suojelupoliisi"/>
          <xsd:enumeration value="Patentti- ja rekisterihallitus"/>
          <xsd:enumeration value="Puolustusvoimat"/>
          <xsd:enumeration value="Rahoitushuoltopooli"/>
          <xsd:enumeration value="Rajavartiolaitos"/>
          <xsd:enumeration value="Rakennuspooli"/>
          <xsd:enumeration value="SHVD"/>
          <xsd:enumeration value="Sisäministeriö"/>
          <xsd:enumeration value="Sosiaali- ja terveysministeriö"/>
          <xsd:enumeration value="Suomen Pankki"/>
          <xsd:enumeration value="SäPo"/>
          <xsd:enumeration value="Teknologiapooli"/>
          <xsd:enumeration value="Työ- ja elinkeinoministeriö"/>
          <xsd:enumeration value="Terveydenhuoltopooli"/>
          <xsd:enumeration value="Tilastokeskus"/>
          <xsd:enumeration value="Turvallisuuskomitea"/>
          <xsd:enumeration value="Ulkoministeriö"/>
          <xsd:enumeration value="Vakuutusalan pooli"/>
          <xsd:enumeration value="Valtiokonttori"/>
          <xsd:enumeration value="Valtori"/>
          <xsd:enumeration value="Vesihuoltopooli"/>
          <xsd:enumeration value="Vesikuljetuspooli"/>
          <xsd:enumeration value="Viestintävirasto"/>
          <xsd:enumeration value="Valtiovarainministeriö"/>
          <xsd:enumeration value="Valtioneuvoston kanslia"/>
          <xsd:enumeration value="Voimatalouspooli"/>
          <xsd:enumeration value="Ympäristöministeriö"/>
          <xsd:enumeration value="Öljypooli"/>
        </xsd:restriction>
      </xsd:simpleType>
    </xsd:element>
    <xsd:element name="TaxKeywordTaxHTField" ma:index="14" nillable="true" ma:taxonomy="true" ma:internalName="TaxKeywordTaxHTField" ma:taxonomyFieldName="TaxKeyword" ma:displayName="Yrityksen avainsanat" ma:fieldId="{23f27201-bee3-471e-b2e7-b64fd8b7ca38}" ma:taxonomyMulti="true" ma:sspId="e0fef24e-4f71-4039-9c76-4c79d8ec5afe" ma:termSetId="00000000-0000-0000-0000-000000000000" ma:anchorId="00000000-0000-0000-0000-000000000000" ma:open="true" ma:isKeyword="true">
      <xsd:complexType>
        <xsd:sequence>
          <xsd:element ref="pc:Terms" minOccurs="0" maxOccurs="1"/>
        </xsd:sequence>
      </xsd:complexType>
    </xsd:element>
    <xsd:element name="TaxCatchAll" ma:index="15" nillable="true" ma:displayName="Taxonomy Catch All Column" ma:hidden="true" ma:list="{b27642d2-f82f-4d87-9a50-5d6798bf2b76}" ma:internalName="TaxCatchAll" ma:showField="CatchAllData" ma:web="b0769db4-7a1b-4d8b-957c-11583b019993">
      <xsd:complexType>
        <xsd:complexContent>
          <xsd:extension base="dms:MultiChoiceLookup">
            <xsd:sequence>
              <xsd:element name="Value" type="dms:Lookup" maxOccurs="unbounded" minOccurs="0" nillable="true"/>
            </xsd:sequence>
          </xsd:extension>
        </xsd:complexContent>
      </xsd:complexType>
    </xsd:element>
    <xsd:element name="TaxCatchAllLabel" ma:index="16" nillable="true" ma:displayName="Taxonomy Catch All Column1" ma:hidden="true" ma:list="{b27642d2-f82f-4d87-9a50-5d6798bf2b76}" ma:internalName="TaxCatchAllLabel" ma:readOnly="true" ma:showField="CatchAllDataLabel" ma:web="b0769db4-7a1b-4d8b-957c-11583b019993">
      <xsd:complexType>
        <xsd:complexContent>
          <xsd:extension base="dms:MultiChoiceLookup">
            <xsd:sequence>
              <xsd:element name="Value" type="dms:Lookup" maxOccurs="unbounded" minOccurs="0" nillable="true"/>
            </xsd:sequence>
          </xsd:extension>
        </xsd:complexContent>
      </xsd:complexType>
    </xsd:element>
    <xsd:element name="SharedWithUsers" ma:index="18" nillable="true" ma:displayName="Jaettu"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Jakamisen tiedot"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Sisältölaji"/>
        <xsd:element ref="dc:title" minOccurs="0" maxOccurs="1" ma:index="4" ma:displayName="Otsikk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WorkSpaceOtherOrganisation xmlns="b0769db4-7a1b-4d8b-957c-11583b019993" xsi:nil="true"/>
    <ValoWorkspacePreservationTime xmlns="b0769db4-7a1b-4d8b-957c-11583b019993">5 vuotta</ValoWorkspacePreservationTime>
    <ValoWorkspaceOwner xmlns="b0769db4-7a1b-4d8b-957c-11583b019993">
      <UserInfo>
        <DisplayName>Mikko Merta</DisplayName>
        <AccountId>12</AccountId>
        <AccountType/>
      </UserInfo>
    </ValoWorkspaceOwner>
    <TaxCatchAll xmlns="b0769db4-7a1b-4d8b-957c-11583b019993"/>
    <TaxKeywordTaxHTField xmlns="b0769db4-7a1b-4d8b-957c-11583b019993">
      <Terms xmlns="http://schemas.microsoft.com/office/infopath/2007/PartnerControls"/>
    </TaxKeywordTaxHTField>
    <ValoWorkspaceConfidentiality xmlns="b0769db4-7a1b-4d8b-957c-11583b019993">Julkinen</ValoWorkspaceConfidentiality>
    <ValoWorkspaceDocumentLanguage xmlns="b0769db4-7a1b-4d8b-957c-11583b019993">Suomi</ValoWorkspaceDocumentLanguage>
    <ValoWorkspaceDocumentType xmlns="b0769db4-7a1b-4d8b-957c-11583b019993">Luonnos</ValoWorkspaceDocumentType>
  </documentManagement>
</p:properties>
</file>

<file path=customXml/itemProps1.xml><?xml version="1.0" encoding="utf-8"?>
<ds:datastoreItem xmlns:ds="http://schemas.openxmlformats.org/officeDocument/2006/customXml" ds:itemID="{FE95D736-6C08-4B6C-A99D-E1FC76EA2769}">
  <ds:schemaRefs>
    <ds:schemaRef ds:uri="http://schemas.microsoft.com/DataMashup"/>
  </ds:schemaRefs>
</ds:datastoreItem>
</file>

<file path=customXml/itemProps2.xml><?xml version="1.0" encoding="utf-8"?>
<ds:datastoreItem xmlns:ds="http://schemas.openxmlformats.org/officeDocument/2006/customXml" ds:itemID="{A32B3A73-8931-4FDB-9596-7DCA5F588CB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0769db4-7a1b-4d8b-957c-11583b01999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008D6B83-1ABB-4C62-B414-682015194CE3}">
  <ds:schemaRefs>
    <ds:schemaRef ds:uri="http://schemas.microsoft.com/sharepoint/v3/contenttype/forms"/>
  </ds:schemaRefs>
</ds:datastoreItem>
</file>

<file path=customXml/itemProps4.xml><?xml version="1.0" encoding="utf-8"?>
<ds:datastoreItem xmlns:ds="http://schemas.openxmlformats.org/officeDocument/2006/customXml" ds:itemID="{A4F2EB4E-B7D2-4555-B02C-775AAE59816C}">
  <ds:schemaRefs>
    <ds:schemaRef ds:uri="http://www.w3.org/XML/1998/namespace"/>
    <ds:schemaRef ds:uri="http://schemas.microsoft.com/office/2006/documentManagement/types"/>
    <ds:schemaRef ds:uri="http://schemas.microsoft.com/office/infopath/2007/PartnerControls"/>
    <ds:schemaRef ds:uri="http://purl.org/dc/terms/"/>
    <ds:schemaRef ds:uri="http://purl.org/dc/elements/1.1/"/>
    <ds:schemaRef ds:uri="b0769db4-7a1b-4d8b-957c-11583b019993"/>
    <ds:schemaRef ds:uri="http://purl.org/dc/dcmitype/"/>
    <ds:schemaRef ds:uri="http://schemas.openxmlformats.org/package/2006/metadata/core-properties"/>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Laskentataulukot</vt:lpstr>
      </vt:variant>
      <vt:variant>
        <vt:i4>4</vt:i4>
      </vt:variant>
      <vt:variant>
        <vt:lpstr>Nimetyt alueet</vt:lpstr>
      </vt:variant>
      <vt:variant>
        <vt:i4>3</vt:i4>
      </vt:variant>
    </vt:vector>
  </HeadingPairs>
  <TitlesOfParts>
    <vt:vector size="7" baseType="lpstr">
      <vt:lpstr>Hakulomake</vt:lpstr>
      <vt:lpstr>Lääkelista</vt:lpstr>
      <vt:lpstr>Oma tuotanto</vt:lpstr>
      <vt:lpstr>Lasku</vt:lpstr>
      <vt:lpstr>Lasku!Tulostusalue</vt:lpstr>
      <vt:lpstr>Lääkelista!Tulostusalue</vt:lpstr>
      <vt:lpstr>Lääkelista!Tulostusotsikot</vt:lpstr>
    </vt:vector>
  </TitlesOfParts>
  <Company>Huoltovarmuuskeskus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Huoltovarmuuskeskus</dc:creator>
  <cp:keywords/>
  <cp:lastModifiedBy>Auli Karra</cp:lastModifiedBy>
  <cp:lastPrinted>2024-11-05T08:32:04Z</cp:lastPrinted>
  <dcterms:created xsi:type="dcterms:W3CDTF">2004-03-08T14:08:45Z</dcterms:created>
  <dcterms:modified xsi:type="dcterms:W3CDTF">2024-11-28T14:04:44Z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y fmtid="{D5CDD505-2E9C-101B-9397-08002B2CF9AE}" pid="3" name="ContentTypeId">
    <vt:lpwstr>0x010100D97B88E924714D2BA8DA46FB397A5DA80022F2AAA47AD47D499730CDB598CDC0B6</vt:lpwstr>
  </property>
  <property fmtid="{D5CDD505-2E9C-101B-9397-08002B2CF9AE}" pid="4" name="TaxKeyword">
    <vt:lpwstr/>
  </property>
</Properties>
</file>